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worksheets/sheet18.xml" ContentType="application/vnd.openxmlformats-officedocument.spreadsheetml.worksheet+xml"/>
  <Override PartName="/xl/worksheets/sheet19.xml" ContentType="application/vnd.openxmlformats-officedocument.spreadsheetml.worksheet+xml"/>
  <Override PartName="/xl/worksheets/sheet20.xml" ContentType="application/vnd.openxmlformats-officedocument.spreadsheetml.worksheet+xml"/>
  <Override PartName="/xl/worksheets/sheet21.xml" ContentType="application/vnd.openxmlformats-officedocument.spreadsheetml.worksheet+xml"/>
  <Override PartName="/xl/worksheets/sheet22.xml" ContentType="application/vnd.openxmlformats-officedocument.spreadsheetml.worksheet+xml"/>
  <Override PartName="/xl/worksheets/sheet2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metadata.xml" ContentType="application/vnd.openxmlformats-officedocument.spreadsheetml.sheetMetadata+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623"/>
  <workbookPr defaultThemeVersion="202300"/>
  <mc:AlternateContent xmlns:mc="http://schemas.openxmlformats.org/markup-compatibility/2006">
    <mc:Choice Requires="x15">
      <x15ac:absPath xmlns:x15ac="http://schemas.microsoft.com/office/spreadsheetml/2010/11/ac" url="C:\Users\marku\Dropbox\IMVS\TechTalk\zkProofs\"/>
    </mc:Choice>
  </mc:AlternateContent>
  <xr:revisionPtr revIDLastSave="0" documentId="13_ncr:1_{E996D95E-A697-4EBF-8013-DD7CDA5F7F9D}" xr6:coauthVersionLast="47" xr6:coauthVersionMax="47" xr10:uidLastSave="{00000000-0000-0000-0000-000000000000}"/>
  <bookViews>
    <workbookView xWindow="-120" yWindow="-120" windowWidth="29040" windowHeight="17640" firstSheet="1" activeTab="12" xr2:uid="{E4E0BA78-89CC-44A6-9CB7-D7650E2C7D91}"/>
  </bookViews>
  <sheets>
    <sheet name="Inhalt" sheetId="26" r:id="rId1"/>
    <sheet name="Einleitung" sheetId="30" r:id="rId2"/>
    <sheet name="Grundlagen" sheetId="28" r:id="rId3"/>
    <sheet name="Beispiel Einführung" sheetId="29" r:id="rId4"/>
    <sheet name="Introduction Color Coding" sheetId="24" state="hidden" r:id="rId5"/>
    <sheet name="Semantic" sheetId="3" state="hidden" r:id="rId6"/>
    <sheet name="Drehbuch_HideLater" sheetId="37" state="hidden" r:id="rId7"/>
    <sheet name="Input_Output" sheetId="4" r:id="rId8"/>
    <sheet name="Randomness_Challenges" sheetId="32" state="hidden" r:id="rId9"/>
    <sheet name="Compute Trace" sheetId="2" r:id="rId10"/>
    <sheet name="Padded Trace" sheetId="9" r:id="rId11"/>
    <sheet name="Constraint System" sheetId="33" r:id="rId12"/>
    <sheet name="Constrained Trace" sheetId="10" r:id="rId13"/>
    <sheet name="Reed Solomon Extension" sheetId="34" r:id="rId14"/>
    <sheet name="Extended Trace" sheetId="13" r:id="rId15"/>
    <sheet name="Evaluation Trace" sheetId="20" r:id="rId16"/>
    <sheet name="Divide by Zero" sheetId="31" r:id="rId17"/>
    <sheet name="Validity Polinomial" sheetId="22" r:id="rId18"/>
    <sheet name="Low Degree Testing" sheetId="19" r:id="rId19"/>
    <sheet name="FRI Layers" sheetId="17" r:id="rId20"/>
    <sheet name="Verifier" sheetId="18" r:id="rId21"/>
    <sheet name="Permutation Checks" sheetId="36" r:id="rId22"/>
    <sheet name="Memory Bus" sheetId="8" r:id="rId23"/>
  </sheets>
  <definedNames>
    <definedName name="ALIGN_SEQUENCE">_xlfn.LAMBDA(_xlpm.a,_xlop.size,_xlop.start,_xlop.step,_xlfn.LET(_xlpm.s,IF(_xlfn.ISOMITTED(_xlpm.size),COUNT(_xlpm.a),_xlpm.size),IF(ROWS(_xlpm.a)=1,_xlfn.SEQUENCE(1,_xlpm.s,_xlpm.start,_xlpm.step),_xlfn.SEQUENCE(_xlpm.s,1,_xlpm.start,_xlpm.step))))</definedName>
    <definedName name="alpha">Randomness_Challenges!$C$12</definedName>
    <definedName name="beta">Randomness_Challenges!$C$14</definedName>
    <definedName name="COEFFICIENTS">_xlfn.LAMBDA(_xlpm.a,_xlop.start,_xlop.prim_root,_xlop.prime_field_order,_xlfn.LET(_xlpm.s,IF(_xlfn.ISOMITTED(_xlpm.start),1,_xlpm.start),_xlpm.w,IF(_xlfn.ISOMITTED(_xlpm.prim_root),Omega,_xlpm.prim_root),_xlpm.p,IF(_xlfn.ISOMITTED(_xlpm.prime_field_order),Prime,_xlpm.prime_field_order),_xlfn.LET(_xlpm.pres,iNTT(_xlpm.a,_xlpm.w,_xlpm.p),_xlpm.is,MOD_INV(_xlpm.s,_xlpm.p),_xlpm.full,IF(_xlpm.s=1,_xlpm.pres,_xlfn.MAP(_xlpm.pres*_xlfn.SCAN(_xlpm.s,ALIGN_SEQUENCE(_xlpm.a),_xlfn.LAMBDA(_xlpm.acc,_xlpm.v,MOD(_xlpm.acc*_xlpm.is,_xlpm.p))),_xlfn.LAMBDA(_xlpm.v,MOD(_xlpm.v,_xlpm.p)))),_xlfn.LET(_xlpm.d,-_xlfn.REDUCE(0,_xlpm.full,_xlfn.LAMBDA(_xlpm.acc,_xlpm.v,IF(_xlpm.v=0,_xlpm.acc+1,0))),IF(COLUMNS(_xlpm.full)=1,_xlfn.DROP(_xlpm.full,_xlpm.d),_xlfn.DROP(_xlpm.full,0,_xlpm.d))))))</definedName>
    <definedName name="DEGREE">_xlfn.LAMBDA(_xlpm.a,_xlop.prim_root,_xlop.prime_field_order,ELEMS(COEFFICIENTS(_xlpm.a,1,_xlpm.prim_root,_xlpm.prime_field_order))-1)</definedName>
    <definedName name="delta">Randomness_Challenges!$C$15</definedName>
    <definedName name="DOMAIN_SHIFT">_xlfn.LAMBDA(_xlpm.a,_xlop.prim_root,_xlop.prime_field_order,_xlfn.LET(_xlpm.o,IF(_xlfn.ISOMITTED(_xlpm.prim_root),Omega,_xlpm.prim_root),_xlpm.p,IF(_xlfn.ISOMITTED(_xlpm.prime_field_order),Prime,_xlpm.prime_field_order),NTT(_xlfn.MAP(iNTT(_xlpm.a,_xlpm.o,_xlpm.p)*_xlfn.SCAN(MOD_INV(_xlpm.o,_xlpm.p),ALIGN_SEQUENCE(_xlpm.a),_xlfn.LAMBDA(_xlpm.acc,_xlpm.v,MOD(_xlpm.acc*_xlpm.o,_xlpm.p))),_xlfn.LAMBDA(_xlpm.v,MOD(_xlpm.v,_xlpm.p))))))</definedName>
    <definedName name="DOMAIN_UNSHIFT">_xlfn.LAMBDA(_xlpm.a,_xlop.prim_root,_xlop.prime_field_order,_xlfn.LET(_xlpm.o,IF(_xlfn.ISOMITTED(_xlpm.prim_root),Omega,_xlpm.prim_root),_xlpm.p,IF(_xlfn.ISOMITTED(_xlpm.prime_field_order),Prime,_xlpm.prime_field_order),_xlpm.io,MOD_INV(_xlpm.o,_xlpm.p),NTT(_xlfn.MAP(iNTT(_xlpm.a,_xlpm.o,_xlpm.p)*_xlfn.SCAN(MOD_INV(_xlpm.io,_xlpm.p),ALIGN_SEQUENCE(_xlpm.a),_xlfn.LAMBDA(_xlpm.acc,_xlpm.v,MOD(_xlpm.acc*_xlpm.io,_xlpm.p))),_xlfn.LAMBDA(_xlpm.v,MOD(_xlpm.v,_xlpm.p))))))</definedName>
    <definedName name="ELEMS">_xlfn.LAMBDA(_xlpm.arr,_xlfn.LET(_xlpm.res,ROWS(_xlpm.arr)*COLUMNS(_xlpm.arr),IFERROR(_xlpm.res,0)))</definedName>
    <definedName name="EVAL_POINTS">_xlfn.LAMBDA(_xlpm.order,_xlop.start,_xlop.prim_root,_xlop.prime_field_order,_xlfn.LET(_xlpm.o,_xlpm.order,_xlpm.s,IF(_xlfn.ISOMITTED(_xlpm.start),1,_xlpm.start),_xlpm.w,IF(_xlfn.ISOMITTED(_xlpm.prim_root),Omega,_xlpm.prim_root),_xlpm.p,IF(_xlfn.ISOMITTED(_xlpm.prime_field_order),Prime,_xlpm.prime_field_order),_xlpm.g,MOD_EXP(_xlpm.w,(_xlpm.p-1)/_xlpm.o,_xlpm.p),_xlfn.SCAN(MOD(MOD_INV(_xlpm.g,_xlpm.p)*_xlpm.s,_xlpm.p),_xlfn.SEQUENCE(_xlpm.o),_xlfn.LAMBDA(_xlpm.acc,_xlpm.v,MOD(_xlpm.acc*_xlpm.g,_xlpm.p)))))</definedName>
    <definedName name="EVAL_POLY">_xlfn.LAMBDA(_xlpm.c,_xlop.order,_xlop.start,_xlop.prim_root,_xlop.prime_field_order,_xlfn.LET(_xlpm.cs,ELEMS(_xlpm.c),_xlpm.o,IF(_xlfn.ISOMITTED(_xlpm.order),_xlpm.cs,_xlpm.order),_xlpm.s,IF(_xlfn.ISOMITTED(_xlpm.start),1,_xlpm.start),_xlpm.p,IF(_xlfn.ISOMITTED(_xlpm.prime_field_order),Prime,_xlpm.prime_field_order),_xlpm.es,IF(_xlpm.o=_xlpm.cs,_xlpm.c,STACK(_xlpm.c,ALIGN_SEQUENCE(_xlpm.c,_xlpm.o-_xlpm.cs,0,0))),_xlpm.ss,IF(_xlpm.s=1,_xlpm.es,_xlfn.MAP(_xlpm.es*_xlfn.SCAN(MOD_INV(_xlpm.s,_xlpm.p),ALIGN_SEQUENCE(_xlpm.es),_xlfn.LAMBDA(_xlpm.acc,_xlpm.v,MOD(_xlpm.acc*_xlpm.s,_xlpm.p))),_xlfn.LAMBDA(_xlpm.v,MOD(_xlpm.v,_xlpm.p)))),NTT(_xlpm.ss,_xlpm.prim_root,_xlpm.p)))</definedName>
    <definedName name="FORMAT_POLYNOM">_xlfn.LAMBDA(_xlpm.a,_xlop.fun_name,_xlop.arg_name,_xlfn.LET(_xlpm.name,IF(_xlfn.ISOMITTED(_xlpm.fun_name),"f",_xlpm.fun_name),_xlpm.arg,IF(_xlfn.ISOMITTED(_xlpm.arg_name),"x",_xlpm.arg_name),_xlpm.name&amp;"("&amp;_xlpm.arg&amp;")="&amp;_xlfn.TEXTJOIN("+",TRUE,_xlfn.MAP(_xlfn.SEQUENCE(1,COUNT(_xlpm.a),0,1),_xlfn.LAMBDA(_xlpm.deg,_xlfn.LET(_xlpm.e,IF(_xlpm.deg=0,"",IF(_xlpm.deg=1,_xlpm.arg,_xlpm.arg&amp;"^"&amp;_xlpm.deg)),_xlpm.v,INDEX(_xlpm.a,_xlpm.deg+1),IF(_xlpm.v=0,"",_xlpm.v&amp;_xlpm.e)))))))</definedName>
    <definedName name="g">'Padded Trace'!#REF!</definedName>
    <definedName name="gamma">Randomness_Challenges!$C$13</definedName>
    <definedName name="GCD_E_REC">_xlfn.LAMBDA(_xlpm.a,_xlpm.b,_xlpm.x,_xlpm.y,IF(_xlpm.a=0,_xlfn.HSTACK(_xlpm.x,_xlpm.y,_xlpm.b),_xlfn.LET(_xlpm.res,GCD_E_REC(MOD(_xlpm.b,_xlpm.a),_xlpm.a,_xlpm.x,_xlpm.y),_xlfn.HSTACK(INDEX(_xlpm.res,2)-QUOTIENT(_xlpm.b,_xlpm.a)*INDEX(_xlpm.res,1),INDEX(_xlpm.res,1),INDEX(_xlpm.res,3)))))</definedName>
    <definedName name="HORIZONTAL">_xlfn.LAMBDA(_xlpm.a,IF(ROWS(_xlpm.a)&lt;COLUMNS(_xlpm.a),_xlpm.a,TRANSPOSE(_xlpm.a)))</definedName>
    <definedName name="INPUT">Input_Output!$O$11</definedName>
    <definedName name="iNTT">_xlfn.LAMBDA(_xlpm.a,_xlop.prim_root,_xlop.prime_field_order,_xlfn.LET(_xlpm.w,IF(_xlfn.ISOMITTED(_xlpm.prim_root),Omega,_xlpm.prim_root),_xlpm.p,IF(_xlfn.ISOMITTED(_xlpm.prime_field_order),Prime,_xlpm.prime_field_order),_xlfn.LET(_xlpm.n,ELEMS(_xlpm.a),_xlpm.s,MOD(MOD_INV(_xlpm.n,_xlpm.p)*(_xlpm.p-1),_xlpm.p),_xlpm.g,MOD_INV(MOD_EXP(_xlpm.w,_xlpm.s,_xlpm.p),_xlpm.p),_xlfn.MAP(NTT_CORE(_xlpm.a,_xlpm.g,_xlpm.p),_xlfn.LAMBDA(_xlpm.k,MOD(_xlpm.k*MOD_INV(ELEMS(_xlpm.a),_xlpm.p),_xlpm.p))))))</definedName>
    <definedName name="L1_CHALLENGE">Randomness_Challenges!$C$17</definedName>
    <definedName name="L2_CHALLENGE">Randomness_Challenges!$C$18</definedName>
    <definedName name="L3_CHALLENGE">Randomness_Challenges!$C$19</definedName>
    <definedName name="L4_CHALLENGE">Randomness_Challenges!$C$20</definedName>
    <definedName name="L5_CHALLENGE">Randomness_Challenges!$C$21</definedName>
    <definedName name="L6_CHALLENGE">Randomness_Challenges!$C$22</definedName>
    <definedName name="L7_CHALLENGE">Randomness_Challenges!$C$23</definedName>
    <definedName name="MOD_EXP">_xlfn.LAMBDA(_xlpm.b,_xlpm.e,_xlpm.p,IF(_xlpm.e=0,1,_xlfn.LET(_xlpm.r,MOD_EXP(_xlpm.b,QUOTIENT(_xlpm.e,2),_xlpm.p),_xlpm.rr,MOD(_xlpm.r*_xlpm.r,_xlpm.p),IF(MOD(_xlpm.e,2)=1,MOD(_xlpm.rr*_xlpm.b,_xlpm.p),_xlpm.rr))))</definedName>
    <definedName name="MOD_INV">_xlfn.LAMBDA(_xlpm.a,_xlpm.b,MOD(INDEX(GCD_E_REC(_xlpm.a,_xlpm.b,1,1),1),_xlpm.b))</definedName>
    <definedName name="MRef">_xlfn.LAMBDA(_xlpm.anker,_xlpm.idx,_xlop.rows,_xlfn.LET(_xlpm.range,IF(_xlfn.ISOMITTED(_xlpm.rows),_xlpm.anker,OFFSET(_xlpm.anker,0,0,_xlpm.rows)),_xlpm.size,ROWS(_xlpm.range),IF(ISNUMBER(_xlpm.idx),INDEX(_xlpm.range,MOD(_xlpm.idx,_xlpm.size)+1,0),0)))</definedName>
    <definedName name="NTT">_xlfn.LAMBDA(_xlpm.a,_xlop.prim_root,_xlop.prime_field_order,_xlfn.LET(_xlpm.w,IF(_xlfn.ISOMITTED(_xlpm.prim_root),Omega,_xlpm.prim_root),_xlpm.p,IF(_xlfn.ISOMITTED(_xlpm.prime_field_order),Prime,_xlpm.prime_field_order),_xlfn.LET(_xlpm.n,ELEMS(_xlpm.a),_xlpm.s,MOD(MOD_INV(_xlpm.n,_xlpm.p)*(_xlpm.p-1),_xlpm.p),_xlpm.g,MOD_EXP(_xlpm.w,_xlpm.s,_xlpm.p),NTT_CORE(_xlpm.a,_xlpm.g,_xlpm.p))))</definedName>
    <definedName name="NTT_CORE">_xlfn.LAMBDA(_xlpm.a,_xlpm.g,_xlpm.p,_xlfn.LET(_xlpm.n,ELEMS(_xlpm.a),IF(_xlpm.n=1,_xlpm.a,_xlfn.LET(_xlpm.gg,MOD(_xlpm.g*_xlpm.g,_xlpm.p),_xlpm.even,NTT_CORE(SPLIT_OUT(_xlpm.a,1),_xlpm.gg,_xlpm.p),_xlpm.odd,NTT_CORE(SPLIT_OUT(_xlpm.a,2),_xlpm.gg,_xlpm.p),_xlpm.omega,IF(_xlpm.n=2,{1},_xlfn.SCAN(0,ALIGN_SEQUENCE(_xlpm.a,_xlpm.n/2),_xlfn.LAMBDA(_xlpm.acc,_xlpm.v,IF(_xlpm.acc=0,1,MOD(_xlpm.acc*_xlpm.g,_xlpm.p))))),_xlpm.q,_xlfn.MAP(ALIGN_SEQUENCE(_xlpm.a,_xlpm.n/2),_xlfn.LAMBDA(_xlpm.k,MOD(INDEX(_xlpm.omega,_xlpm.k)*INDEX(_xlpm.odd,_xlpm.k),_xlpm.p))),_xlpm.left,_xlfn.MAP(ALIGN_SEQUENCE(_xlpm.a,_xlpm.n/2),_xlfn.LAMBDA(_xlpm.k,MOD(INDEX(_xlpm.even,_xlpm.k)+INDEX(_xlpm.q,_xlpm.k),_xlpm.p))),_xlpm.right,_xlfn.MAP(ALIGN_SEQUENCE(_xlpm.a,_xlpm.n/2),_xlfn.LAMBDA(_xlpm.k,MOD(INDEX(_xlpm.even,_xlpm.k)-INDEX(_xlpm.q,_xlpm.k),_xlpm.p))),STACK(_xlpm.left,_xlpm.right,_xlpm.a)))))</definedName>
    <definedName name="Omega">Input_Output!$O$5</definedName>
    <definedName name="OUT">Input_Output!$O$14</definedName>
    <definedName name="OUTPUT">Input_Output!$O$14</definedName>
    <definedName name="p">'Padded Trace'!#REF!</definedName>
    <definedName name="P1_INDEX">Randomness_Challenges!$C$24</definedName>
    <definedName name="P2_INDEX">Randomness_Challenges!$C$25</definedName>
    <definedName name="Prime">Input_Output!$O$4</definedName>
    <definedName name="RS">_xlfn.LAMBDA(_xlpm.m,_xlpm.c,_xlop.prim_root,_xlop.prime_field_order,NTT(_xlfn.LET(_xlpm.coefs,iNTT(_xlpm.m,_xlpm.prim_root,_xlpm.prime_field_order),STACK(_xlpm.coefs,ALIGN_SEQUENCE(_xlpm.coefs,_xlpm.c,0,0))),_xlpm.prim_root,_xlpm.prime_field_order))</definedName>
    <definedName name="s">'Padded Trace'!#REF!</definedName>
    <definedName name="SPLIT_OUT">_xlfn.LAMBDA(_xlpm.a,_xlpm.start,_xlop.step,_xlfn.MAP(ALIGN_SEQUENCE(_xlpm.a,ELEMS(_xlpm.a)/2,_xlpm.start,IF(_xlfn.ISOMITTED(_xlpm.step),2,_xlpm.step)),_xlfn.LAMBDA(_xlpm.i,INDEX(_xlpm.a,_xlpm.i))))</definedName>
    <definedName name="STACK">_xlfn.LAMBDA(_xlpm.a,_xlpm.b,_xlop.align_source,_xlfn.LET(_xlpm.h,IF(_xlfn.ISOMITTED(_xlpm.align_source),IF(ELEMS(_xlpm.b)&lt;=1,ROWS(_xlpm.a),ROWS(_xlpm.b))=1,ROWS(_xlpm.align_source)=1),_xlpm.aa,IF(_xlpm.h&lt;&gt;(ROWS(_xlpm.a)=1),TRANSPOSE(_xlpm.a),_xlpm.a),_xlpm.bb,IF(_xlpm.h&lt;&gt;(ROWS(_xlpm.b)=1),TRANSPOSE(_xlpm.b),_xlpm.b),IF(_xlpm.h,_xlfn.HSTACK(_xlpm.aa,_xlpm.bb),_xlfn.VSTACK(_xlpm.aa,_xlpm.bb))))</definedName>
    <definedName name="VERTICAL">_xlfn.LAMBDA(_xlpm.a,IF(ROWS(_xlpm.a)&gt;COLUMNS(_xlpm.a),_xlpm.a,TRANSPOSE(_xlpm.a)))</definedName>
    <definedName name="w">'Padded Trace'!#REF!</definedName>
    <definedName name="zeta">Randomness_Challenges!$C$16</definedName>
  </definedName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AG20" i="8" l="1"/>
  <c r="AG21" i="8"/>
  <c r="AG22" i="8"/>
  <c r="AG23" i="8"/>
  <c r="AG24" i="8"/>
  <c r="AG25" i="8"/>
  <c r="AG26" i="8"/>
  <c r="AG27" i="8"/>
  <c r="AG28" i="8"/>
  <c r="AG29" i="8"/>
  <c r="AG30" i="8"/>
  <c r="AG31" i="8"/>
  <c r="AG32" i="8"/>
  <c r="AG33" i="8"/>
  <c r="AG34" i="8"/>
  <c r="AG35" i="8"/>
  <c r="AG36" i="8"/>
  <c r="AG37" i="8"/>
  <c r="AG38" i="8"/>
  <c r="AG39" i="8"/>
  <c r="AG40" i="8"/>
  <c r="AG41" i="8"/>
  <c r="AG42" i="8"/>
  <c r="AG43" i="8"/>
  <c r="AG44" i="8"/>
  <c r="AG45" i="8"/>
  <c r="AG46" i="8"/>
  <c r="AG47" i="8"/>
  <c r="AG48" i="8"/>
  <c r="AG49" i="8"/>
  <c r="AG50" i="8"/>
  <c r="AG51" i="8"/>
  <c r="AG52" i="8"/>
  <c r="AG53" i="8"/>
  <c r="AG54" i="8"/>
  <c r="AG55" i="8"/>
  <c r="AG56" i="8"/>
  <c r="AG57" i="8"/>
  <c r="AG58" i="8"/>
  <c r="AG59" i="8"/>
  <c r="AG60" i="8"/>
  <c r="AG61" i="8"/>
  <c r="AG62" i="8"/>
  <c r="AG63" i="8"/>
  <c r="AG64" i="8"/>
  <c r="AG65" i="8"/>
  <c r="AG66" i="8"/>
  <c r="AG67" i="8"/>
  <c r="AD20" i="8" a="1"/>
  <c r="AD20" i="8" s="1"/>
  <c r="AD21" i="8" a="1"/>
  <c r="AD21" i="8" s="1"/>
  <c r="AD22" i="8" a="1"/>
  <c r="AD22" i="8" s="1"/>
  <c r="AD23" i="8" a="1"/>
  <c r="AD23" i="8" s="1"/>
  <c r="AD24" i="8" a="1"/>
  <c r="AD24" i="8" s="1"/>
  <c r="AD25" i="8" a="1"/>
  <c r="AD25" i="8" s="1"/>
  <c r="AD26" i="8" a="1"/>
  <c r="AD26" i="8" s="1"/>
  <c r="AD27" i="8" a="1"/>
  <c r="AD27" i="8" s="1"/>
  <c r="AD28" i="8" a="1"/>
  <c r="AD28" i="8" s="1"/>
  <c r="AD29" i="8" a="1"/>
  <c r="AD29" i="8" s="1"/>
  <c r="AD30" i="8" a="1"/>
  <c r="AD30" i="8" s="1"/>
  <c r="AD31" i="8" a="1"/>
  <c r="AD31" i="8" s="1"/>
  <c r="AD32" i="8" a="1"/>
  <c r="AD32" i="8" s="1"/>
  <c r="AD33" i="8" a="1"/>
  <c r="AD33" i="8" s="1"/>
  <c r="AD34" i="8" a="1"/>
  <c r="AD34" i="8" s="1"/>
  <c r="AD35" i="8" a="1"/>
  <c r="AD35" i="8" s="1"/>
  <c r="AD36" i="8" a="1"/>
  <c r="AD36" i="8" s="1"/>
  <c r="AD37" i="8" a="1"/>
  <c r="AD37" i="8" s="1"/>
  <c r="AD38" i="8" a="1"/>
  <c r="AD38" i="8" s="1"/>
  <c r="AD39" i="8" a="1"/>
  <c r="AD39" i="8" s="1"/>
  <c r="AD40" i="8" a="1"/>
  <c r="AD40" i="8" s="1"/>
  <c r="AD41" i="8" a="1"/>
  <c r="AD41" i="8" s="1"/>
  <c r="AD42" i="8" a="1"/>
  <c r="AD42" i="8" s="1"/>
  <c r="AD43" i="8" a="1"/>
  <c r="AD43" i="8" s="1"/>
  <c r="AD44" i="8" a="1"/>
  <c r="AD44" i="8" s="1"/>
  <c r="AD45" i="8" a="1"/>
  <c r="AD45" i="8" s="1"/>
  <c r="AD46" i="8" a="1"/>
  <c r="AD46" i="8" s="1"/>
  <c r="AD47" i="8" a="1"/>
  <c r="AD47" i="8" s="1"/>
  <c r="AD48" i="8" a="1"/>
  <c r="AD48" i="8" s="1"/>
  <c r="AD49" i="8" a="1"/>
  <c r="AD49" i="8" s="1"/>
  <c r="AD50" i="8" a="1"/>
  <c r="AD50" i="8" s="1"/>
  <c r="AD51" i="8" a="1"/>
  <c r="AD51" i="8" s="1"/>
  <c r="AD52" i="8" a="1"/>
  <c r="AD52" i="8" s="1"/>
  <c r="AD53" i="8" a="1"/>
  <c r="AD53" i="8" s="1"/>
  <c r="AD54" i="8" a="1"/>
  <c r="AD54" i="8" s="1"/>
  <c r="AD55" i="8" a="1"/>
  <c r="AD55" i="8" s="1"/>
  <c r="AD56" i="8" a="1"/>
  <c r="AD56" i="8" s="1"/>
  <c r="AD57" i="8" a="1"/>
  <c r="AD57" i="8" s="1"/>
  <c r="AD58" i="8" a="1"/>
  <c r="AD58" i="8" s="1"/>
  <c r="AD59" i="8" a="1"/>
  <c r="AD59" i="8" s="1"/>
  <c r="AD60" i="8" a="1"/>
  <c r="AD60" i="8" s="1"/>
  <c r="AD61" i="8" a="1"/>
  <c r="AD61" i="8" s="1"/>
  <c r="AD62" i="8" a="1"/>
  <c r="AD62" i="8" s="1"/>
  <c r="AD63" i="8" a="1"/>
  <c r="AD63" i="8" s="1"/>
  <c r="AD64" i="8" a="1"/>
  <c r="AD64" i="8" s="1"/>
  <c r="AD65" i="8" a="1"/>
  <c r="AD65" i="8" s="1"/>
  <c r="AD66" i="8" a="1"/>
  <c r="AD66" i="8" s="1"/>
  <c r="AD67" i="8" a="1"/>
  <c r="AD67" i="8" s="1"/>
  <c r="L55" i="36" a="1"/>
  <c r="L55" i="36" s="1"/>
  <c r="L56" i="36" s="1" a="1"/>
  <c r="L56" i="36" s="1"/>
  <c r="L57" i="36" s="1" a="1"/>
  <c r="L57" i="36" s="1"/>
  <c r="L58" i="36" s="1" a="1"/>
  <c r="L58" i="36" s="1"/>
  <c r="L59" i="36" s="1" a="1"/>
  <c r="L59" i="36" s="1"/>
  <c r="L60" i="36" s="1" a="1"/>
  <c r="L60" i="36" s="1"/>
  <c r="J20" i="8"/>
  <c r="J21" i="8"/>
  <c r="J22" i="8"/>
  <c r="J23" i="8"/>
  <c r="J24" i="8"/>
  <c r="J25" i="8"/>
  <c r="J26" i="8"/>
  <c r="J27" i="8"/>
  <c r="J28" i="8"/>
  <c r="J29" i="8"/>
  <c r="J30" i="8"/>
  <c r="J31" i="8"/>
  <c r="J32" i="8"/>
  <c r="J33" i="8"/>
  <c r="J34" i="8"/>
  <c r="J35" i="8"/>
  <c r="J36" i="8"/>
  <c r="J37" i="8"/>
  <c r="J38" i="8"/>
  <c r="J39" i="8"/>
  <c r="J40" i="8"/>
  <c r="J41" i="8"/>
  <c r="J42" i="8"/>
  <c r="J43" i="8"/>
  <c r="J44" i="8"/>
  <c r="J45" i="8"/>
  <c r="J46" i="8"/>
  <c r="J47" i="8"/>
  <c r="J48" i="8"/>
  <c r="J49" i="8"/>
  <c r="J50" i="8"/>
  <c r="J51" i="8"/>
  <c r="J52" i="8"/>
  <c r="J53" i="8"/>
  <c r="J54" i="8"/>
  <c r="J55" i="8"/>
  <c r="J56" i="8"/>
  <c r="J57" i="8"/>
  <c r="J58" i="8"/>
  <c r="J59" i="8"/>
  <c r="J60" i="8"/>
  <c r="J61" i="8"/>
  <c r="J62" i="8"/>
  <c r="J63" i="8"/>
  <c r="J64" i="8"/>
  <c r="J65" i="8"/>
  <c r="J66" i="8"/>
  <c r="J67" i="8"/>
  <c r="J57" i="36" a="1"/>
  <c r="J57" i="36" s="1"/>
  <c r="J58" i="36" s="1" a="1"/>
  <c r="J58" i="36" s="1"/>
  <c r="J59" i="36" s="1" a="1"/>
  <c r="J59" i="36" s="1"/>
  <c r="J60" i="36" s="1" a="1"/>
  <c r="J60" i="36" s="1"/>
  <c r="J56" i="36" a="1"/>
  <c r="J56" i="36" s="1"/>
  <c r="J55" i="36" a="1"/>
  <c r="J55" i="36" s="1"/>
  <c r="Y27" i="36"/>
  <c r="C19" i="36"/>
  <c r="C28" i="36" s="1"/>
  <c r="C20" i="36"/>
  <c r="C29" i="36" s="1"/>
  <c r="E29" i="36" s="1"/>
  <c r="C21" i="36"/>
  <c r="C30" i="36" s="1"/>
  <c r="C22" i="36"/>
  <c r="C31" i="36" s="1"/>
  <c r="C23" i="36"/>
  <c r="C32" i="36" s="1"/>
  <c r="C18" i="36"/>
  <c r="C27" i="36" s="1"/>
  <c r="A28" i="36"/>
  <c r="E28" i="36" s="1"/>
  <c r="A29" i="36"/>
  <c r="A30" i="36"/>
  <c r="E30" i="36" s="1"/>
  <c r="A31" i="36"/>
  <c r="E31" i="36" s="1"/>
  <c r="A32" i="36"/>
  <c r="E32" i="36" s="1"/>
  <c r="A27" i="36"/>
  <c r="E27" i="36" s="1"/>
  <c r="AC19" i="36"/>
  <c r="AC28" i="36" s="1"/>
  <c r="AC20" i="36"/>
  <c r="AC29" i="36" s="1"/>
  <c r="AC21" i="36"/>
  <c r="AC30" i="36" s="1"/>
  <c r="AC18" i="36"/>
  <c r="AC27" i="36" s="1"/>
  <c r="AA28" i="36"/>
  <c r="Y28" i="36" s="1"/>
  <c r="AA29" i="36"/>
  <c r="Y29" i="36" s="1"/>
  <c r="AA30" i="36"/>
  <c r="Y30" i="36" s="1"/>
  <c r="AA31" i="36"/>
  <c r="AA32" i="36"/>
  <c r="AA27" i="36"/>
  <c r="X13" i="19" a="1"/>
  <c r="X13" i="19" s="1"/>
  <c r="T14" i="19"/>
  <c r="X14" i="19" s="1" a="1"/>
  <c r="X14" i="19" s="1"/>
  <c r="Y13" i="19" a="1"/>
  <c r="Y13" i="19" s="1"/>
  <c r="O13" i="19"/>
  <c r="P13" i="19" a="1"/>
  <c r="P13" i="19" s="1"/>
  <c r="K14" i="19"/>
  <c r="O14" i="19" s="1"/>
  <c r="W33" i="31" a="1"/>
  <c r="W33" i="31" s="1"/>
  <c r="AR2" i="18"/>
  <c r="AS2" i="18" s="1"/>
  <c r="AT2" i="18" s="1"/>
  <c r="AU2" i="18" s="1"/>
  <c r="AV2" i="18" s="1"/>
  <c r="AW2" i="18" s="1"/>
  <c r="AY2" i="18" s="1"/>
  <c r="AZ2" i="18" s="1"/>
  <c r="BA2" i="18" s="1"/>
  <c r="BB2" i="18" s="1"/>
  <c r="BC2" i="18" s="1"/>
  <c r="BD2" i="18" s="1"/>
  <c r="BE2" i="18" s="1"/>
  <c r="BF2" i="18" s="1"/>
  <c r="BG2" i="18" s="1"/>
  <c r="BH2" i="18" s="1"/>
  <c r="BI2" i="18" s="1"/>
  <c r="BK2" i="18" s="1"/>
  <c r="BL2" i="18" s="1"/>
  <c r="BM2" i="18" s="1"/>
  <c r="BN2" i="18" s="1"/>
  <c r="BO2" i="18" s="1"/>
  <c r="BP2" i="18" s="1"/>
  <c r="BQ2" i="18" s="1"/>
  <c r="BR2" i="18" s="1"/>
  <c r="BS2" i="18" s="1"/>
  <c r="BT2" i="18" s="1"/>
  <c r="BU2" i="18" s="1"/>
  <c r="BW2" i="18" s="1"/>
  <c r="BX2" i="18" s="1"/>
  <c r="BY2" i="18" s="1"/>
  <c r="BZ2" i="18" s="1"/>
  <c r="CA2" i="18" s="1"/>
  <c r="CB2" i="18" s="1"/>
  <c r="CC2" i="18" s="1"/>
  <c r="CE2" i="18" s="1"/>
  <c r="CF2" i="18" s="1"/>
  <c r="CG2" i="18" s="1"/>
  <c r="CH2" i="18" s="1"/>
  <c r="CI2" i="18" s="1"/>
  <c r="CK2" i="18" s="1"/>
  <c r="CL2" i="18" s="1"/>
  <c r="CM2" i="18" s="1"/>
  <c r="CN2" i="18" s="1"/>
  <c r="CO2" i="18" s="1"/>
  <c r="N59" i="31"/>
  <c r="J60" i="31"/>
  <c r="N60" i="31" s="1"/>
  <c r="N61" i="31"/>
  <c r="E61" i="31"/>
  <c r="W60" i="31"/>
  <c r="V61" i="31"/>
  <c r="W61" i="31" s="1"/>
  <c r="E58" i="31"/>
  <c r="E60" i="31"/>
  <c r="E59" i="31"/>
  <c r="M58" i="31"/>
  <c r="N58" i="31" s="1"/>
  <c r="E56" i="31"/>
  <c r="E57" i="31"/>
  <c r="E55" i="31"/>
  <c r="X33" i="31" a="1"/>
  <c r="X33" i="31" s="1"/>
  <c r="Y33" i="31" s="1" a="1"/>
  <c r="Y33" i="31" s="1"/>
  <c r="V33" i="31" a="1"/>
  <c r="V33" i="31" s="1"/>
  <c r="T33" i="31" a="1"/>
  <c r="T33" i="31" s="1"/>
  <c r="U33" i="31" s="1" a="1"/>
  <c r="U33" i="31" s="1"/>
  <c r="E33" i="31" a="1"/>
  <c r="E33" i="31" s="1"/>
  <c r="C33" i="31" a="1"/>
  <c r="C33" i="31" s="1"/>
  <c r="A33" i="31" a="1"/>
  <c r="A33" i="31" s="1"/>
  <c r="H32" i="31" s="1"/>
  <c r="AE1" i="34" a="1"/>
  <c r="AE1" i="34" s="1"/>
  <c r="Q14" i="34" s="1"/>
  <c r="P47" i="34" a="1"/>
  <c r="P47" i="34" s="1"/>
  <c r="P46" i="34" a="1"/>
  <c r="P46" i="34" s="1"/>
  <c r="P34" i="34"/>
  <c r="P51" i="34" s="1"/>
  <c r="P49" i="34" s="1" a="1"/>
  <c r="P49" i="34" s="1"/>
  <c r="P52" i="34" s="1" a="1"/>
  <c r="P52" i="34" s="1"/>
  <c r="P30" i="34" a="1"/>
  <c r="P30" i="34" s="1"/>
  <c r="P29" i="34" a="1"/>
  <c r="P29" i="34" s="1"/>
  <c r="Q34" i="34"/>
  <c r="Q51" i="34" s="1"/>
  <c r="R34" i="34"/>
  <c r="R51" i="34" s="1"/>
  <c r="S34" i="34"/>
  <c r="S51" i="34" s="1"/>
  <c r="B26" i="33" a="1"/>
  <c r="B26" i="33" s="1"/>
  <c r="Q27" i="33"/>
  <c r="Q28" i="33"/>
  <c r="Q29" i="33"/>
  <c r="W26" i="33"/>
  <c r="V26" i="33"/>
  <c r="U29" i="33"/>
  <c r="U26" i="33"/>
  <c r="T29" i="33"/>
  <c r="T26" i="33"/>
  <c r="S27" i="33"/>
  <c r="S28" i="33"/>
  <c r="S29" i="33"/>
  <c r="S26" i="33"/>
  <c r="Q26" i="33"/>
  <c r="P27" i="33"/>
  <c r="P28" i="33"/>
  <c r="P29" i="33"/>
  <c r="P26" i="33"/>
  <c r="H26" i="33"/>
  <c r="O26" i="33" s="1"/>
  <c r="O29" i="33"/>
  <c r="G27" i="33"/>
  <c r="G28" i="33" s="1"/>
  <c r="U28" i="33" s="1"/>
  <c r="K1" i="22"/>
  <c r="L1" i="22" s="1"/>
  <c r="M1" i="22" s="1"/>
  <c r="N1" i="22" s="1"/>
  <c r="O1" i="22" s="1"/>
  <c r="P1" i="22" s="1"/>
  <c r="R1" i="22" s="1"/>
  <c r="S1" i="22" s="1"/>
  <c r="T1" i="22" s="1"/>
  <c r="U1" i="22" s="1"/>
  <c r="V1" i="22" s="1"/>
  <c r="W1" i="22" s="1"/>
  <c r="X1" i="22" s="1"/>
  <c r="Y1" i="22" s="1"/>
  <c r="Z1" i="22" s="1"/>
  <c r="AA1" i="22" s="1"/>
  <c r="AB1" i="22" s="1"/>
  <c r="AD1" i="22" s="1"/>
  <c r="AE1" i="22" s="1"/>
  <c r="AF1" i="22" s="1"/>
  <c r="AG1" i="22" s="1"/>
  <c r="AH1" i="22" s="1"/>
  <c r="AI1" i="22" s="1"/>
  <c r="AJ1" i="22" s="1"/>
  <c r="AK1" i="22" s="1"/>
  <c r="AL1" i="22" s="1"/>
  <c r="AM1" i="22" s="1"/>
  <c r="AN1" i="22" s="1"/>
  <c r="AP1" i="22" s="1"/>
  <c r="AQ1" i="22" s="1"/>
  <c r="AR1" i="22" s="1"/>
  <c r="AS1" i="22" s="1"/>
  <c r="AT1" i="22" s="1"/>
  <c r="AU1" i="22" s="1"/>
  <c r="AV1" i="22" s="1"/>
  <c r="AX1" i="22" s="1"/>
  <c r="AY1" i="22" s="1"/>
  <c r="AZ1" i="22" s="1"/>
  <c r="BA1" i="22" s="1"/>
  <c r="BB1" i="22" s="1"/>
  <c r="BD1" i="22" s="1"/>
  <c r="BE1" i="22" s="1"/>
  <c r="BF1" i="22" s="1"/>
  <c r="BG1" i="22" s="1"/>
  <c r="BH1" i="22" s="1"/>
  <c r="AF25" i="18"/>
  <c r="J25" i="18"/>
  <c r="M25" i="18" s="1"/>
  <c r="P25" i="18" s="1"/>
  <c r="S25" i="18" s="1"/>
  <c r="V25" i="18" s="1"/>
  <c r="Y25" i="18" s="1"/>
  <c r="AB25" i="18" s="1"/>
  <c r="AE25" i="18" s="1"/>
  <c r="K25" i="18"/>
  <c r="N25" i="18" s="1"/>
  <c r="Q25" i="18" s="1"/>
  <c r="T25" i="18" s="1"/>
  <c r="W25" i="18" s="1"/>
  <c r="Z25" i="18" s="1"/>
  <c r="AC25" i="18" s="1"/>
  <c r="I25" i="18"/>
  <c r="L25" i="18" s="1"/>
  <c r="O25" i="18" s="1"/>
  <c r="R25" i="18" s="1"/>
  <c r="U25" i="18" s="1"/>
  <c r="X25" i="18" s="1"/>
  <c r="A14" i="18"/>
  <c r="A7" i="18"/>
  <c r="AD2" i="17"/>
  <c r="Z2" i="17"/>
  <c r="V2" i="17"/>
  <c r="R2" i="17"/>
  <c r="N2" i="17"/>
  <c r="J2" i="17"/>
  <c r="F2" i="17"/>
  <c r="O4" i="4"/>
  <c r="J3" i="4" s="1"/>
  <c r="M5" i="2"/>
  <c r="L5" i="2"/>
  <c r="Z5" i="2" s="1"/>
  <c r="K5" i="2"/>
  <c r="U5" i="2" s="1"/>
  <c r="J5" i="2"/>
  <c r="I5" i="2"/>
  <c r="N5" i="2" s="1"/>
  <c r="H5" i="2"/>
  <c r="A36" i="8"/>
  <c r="X36" i="8" s="1"/>
  <c r="A37" i="8"/>
  <c r="X37" i="8" s="1"/>
  <c r="A38" i="8"/>
  <c r="X38" i="8" s="1"/>
  <c r="A39" i="8"/>
  <c r="X39" i="8" s="1"/>
  <c r="A40" i="8"/>
  <c r="X40" i="8" s="1"/>
  <c r="A41" i="8"/>
  <c r="R41" i="8" s="1"/>
  <c r="A42" i="8"/>
  <c r="X42" i="8" s="1"/>
  <c r="A43" i="8"/>
  <c r="AH43" i="8" s="1"/>
  <c r="A44" i="8"/>
  <c r="X44" i="8" s="1"/>
  <c r="A45" i="8"/>
  <c r="AC45" i="8" s="1" a="1"/>
  <c r="AC45" i="8" s="1"/>
  <c r="A46" i="8"/>
  <c r="X46" i="8" s="1"/>
  <c r="A47" i="8"/>
  <c r="X47" i="8" s="1"/>
  <c r="A48" i="8"/>
  <c r="X48" i="8" s="1"/>
  <c r="A49" i="8"/>
  <c r="X49" i="8" s="1"/>
  <c r="A50" i="8"/>
  <c r="R50" i="8" s="1"/>
  <c r="A51" i="8"/>
  <c r="X51" i="8" s="1"/>
  <c r="A52" i="8"/>
  <c r="X52" i="8" s="1"/>
  <c r="A53" i="8"/>
  <c r="AH53" i="8" s="1"/>
  <c r="A54" i="8"/>
  <c r="X54" i="8" s="1"/>
  <c r="A55" i="8"/>
  <c r="X55" i="8" s="1"/>
  <c r="A56" i="8"/>
  <c r="X56" i="8" s="1"/>
  <c r="A57" i="8"/>
  <c r="X57" i="8" s="1"/>
  <c r="A58" i="8"/>
  <c r="AC58" i="8" s="1" a="1"/>
  <c r="AC58" i="8" s="1"/>
  <c r="A59" i="8"/>
  <c r="AH59" i="8" s="1"/>
  <c r="A60" i="8"/>
  <c r="X60" i="8" s="1"/>
  <c r="A61" i="8"/>
  <c r="X61" i="8" s="1"/>
  <c r="A62" i="8"/>
  <c r="X62" i="8" s="1"/>
  <c r="A63" i="8"/>
  <c r="X63" i="8" s="1"/>
  <c r="A64" i="8"/>
  <c r="X64" i="8" s="1"/>
  <c r="A65" i="8"/>
  <c r="AC65" i="8" s="1" a="1"/>
  <c r="AC65" i="8" s="1"/>
  <c r="A66" i="8"/>
  <c r="AC66" i="8" s="1" a="1"/>
  <c r="AC66" i="8" s="1"/>
  <c r="A67" i="8"/>
  <c r="X67" i="8" s="1"/>
  <c r="J6" i="4"/>
  <c r="J7" i="4"/>
  <c r="G5" i="2"/>
  <c r="F5" i="2"/>
  <c r="I7" i="4"/>
  <c r="H7" i="4"/>
  <c r="G7" i="4"/>
  <c r="E5" i="2"/>
  <c r="G5" i="22"/>
  <c r="D5" i="13"/>
  <c r="O37" i="10"/>
  <c r="P37" i="10"/>
  <c r="Q37" i="10"/>
  <c r="R37" i="10"/>
  <c r="S37" i="10"/>
  <c r="T37" i="10"/>
  <c r="U37" i="10"/>
  <c r="V37" i="10"/>
  <c r="W37" i="10"/>
  <c r="X37" i="10"/>
  <c r="Y37" i="10"/>
  <c r="Z37" i="10"/>
  <c r="AA37" i="10"/>
  <c r="AB37" i="10"/>
  <c r="AC37" i="10"/>
  <c r="AD37" i="10"/>
  <c r="AE37" i="10"/>
  <c r="AF37" i="10"/>
  <c r="AG37" i="10"/>
  <c r="O38" i="10"/>
  <c r="P38" i="10"/>
  <c r="Q38" i="10"/>
  <c r="R38" i="10"/>
  <c r="S38" i="10"/>
  <c r="T38" i="10"/>
  <c r="U38" i="10"/>
  <c r="V38" i="10"/>
  <c r="W38" i="10"/>
  <c r="X38" i="10"/>
  <c r="Y38" i="10"/>
  <c r="Z38" i="10"/>
  <c r="AA38" i="10"/>
  <c r="AB38" i="10"/>
  <c r="AC38" i="10"/>
  <c r="AD38" i="10"/>
  <c r="AE38" i="10"/>
  <c r="AF38" i="10"/>
  <c r="AG38" i="10"/>
  <c r="O39" i="10"/>
  <c r="P39" i="10"/>
  <c r="Q39" i="10"/>
  <c r="R39" i="10"/>
  <c r="S39" i="10"/>
  <c r="T39" i="10"/>
  <c r="U39" i="10"/>
  <c r="V39" i="10"/>
  <c r="W39" i="10"/>
  <c r="X39" i="10"/>
  <c r="Y39" i="10"/>
  <c r="Z39" i="10"/>
  <c r="AA39" i="10"/>
  <c r="AB39" i="10"/>
  <c r="AC39" i="10"/>
  <c r="AD39" i="10"/>
  <c r="AE39" i="10"/>
  <c r="AF39" i="10"/>
  <c r="AG39" i="10"/>
  <c r="O40" i="10"/>
  <c r="P40" i="10"/>
  <c r="Q40" i="10"/>
  <c r="R40" i="10"/>
  <c r="S40" i="10"/>
  <c r="T40" i="10"/>
  <c r="U40" i="10"/>
  <c r="V40" i="10"/>
  <c r="W40" i="10"/>
  <c r="X40" i="10"/>
  <c r="Y40" i="10"/>
  <c r="Z40" i="10"/>
  <c r="AA40" i="10"/>
  <c r="AB40" i="10"/>
  <c r="AC40" i="10"/>
  <c r="AD40" i="10"/>
  <c r="AE40" i="10"/>
  <c r="AF40" i="10"/>
  <c r="AG40" i="10"/>
  <c r="O41" i="10"/>
  <c r="P41" i="10"/>
  <c r="Q41" i="10"/>
  <c r="R41" i="10"/>
  <c r="S41" i="10"/>
  <c r="T41" i="10"/>
  <c r="U41" i="10"/>
  <c r="V41" i="10"/>
  <c r="W41" i="10"/>
  <c r="X41" i="10"/>
  <c r="Y41" i="10"/>
  <c r="Z41" i="10"/>
  <c r="AA41" i="10"/>
  <c r="AB41" i="10"/>
  <c r="AC41" i="10"/>
  <c r="AD41" i="10"/>
  <c r="AE41" i="10"/>
  <c r="AF41" i="10"/>
  <c r="AG41" i="10"/>
  <c r="O42" i="10"/>
  <c r="P42" i="10"/>
  <c r="Q42" i="10"/>
  <c r="R42" i="10"/>
  <c r="S42" i="10"/>
  <c r="T42" i="10"/>
  <c r="U42" i="10"/>
  <c r="V42" i="10"/>
  <c r="W42" i="10"/>
  <c r="X42" i="10"/>
  <c r="Y42" i="10"/>
  <c r="Z42" i="10"/>
  <c r="AA42" i="10"/>
  <c r="AB42" i="10"/>
  <c r="AC42" i="10"/>
  <c r="AD42" i="10"/>
  <c r="AE42" i="10"/>
  <c r="AF42" i="10"/>
  <c r="AG42" i="10"/>
  <c r="O43" i="10"/>
  <c r="P43" i="10"/>
  <c r="Q43" i="10"/>
  <c r="R43" i="10"/>
  <c r="S43" i="10"/>
  <c r="T43" i="10"/>
  <c r="U43" i="10"/>
  <c r="V43" i="10"/>
  <c r="W43" i="10"/>
  <c r="X43" i="10"/>
  <c r="Y43" i="10"/>
  <c r="Z43" i="10"/>
  <c r="AA43" i="10"/>
  <c r="AB43" i="10"/>
  <c r="AC43" i="10"/>
  <c r="AD43" i="10"/>
  <c r="AE43" i="10"/>
  <c r="AF43" i="10"/>
  <c r="AG43" i="10"/>
  <c r="O44" i="10"/>
  <c r="P44" i="10"/>
  <c r="Q44" i="10"/>
  <c r="R44" i="10"/>
  <c r="S44" i="10"/>
  <c r="T44" i="10"/>
  <c r="U44" i="10"/>
  <c r="V44" i="10"/>
  <c r="W44" i="10"/>
  <c r="X44" i="10"/>
  <c r="Y44" i="10"/>
  <c r="Z44" i="10"/>
  <c r="AA44" i="10"/>
  <c r="AB44" i="10"/>
  <c r="AC44" i="10"/>
  <c r="AD44" i="10"/>
  <c r="AE44" i="10"/>
  <c r="AF44" i="10"/>
  <c r="AG44" i="10"/>
  <c r="O45" i="10"/>
  <c r="P45" i="10"/>
  <c r="Q45" i="10"/>
  <c r="R45" i="10"/>
  <c r="S45" i="10"/>
  <c r="T45" i="10"/>
  <c r="U45" i="10"/>
  <c r="V45" i="10"/>
  <c r="W45" i="10"/>
  <c r="X45" i="10"/>
  <c r="Y45" i="10"/>
  <c r="Z45" i="10"/>
  <c r="AA45" i="10"/>
  <c r="AB45" i="10"/>
  <c r="AC45" i="10"/>
  <c r="AD45" i="10"/>
  <c r="AE45" i="10"/>
  <c r="AF45" i="10"/>
  <c r="AG45" i="10"/>
  <c r="O46" i="10"/>
  <c r="P46" i="10"/>
  <c r="Q46" i="10"/>
  <c r="R46" i="10"/>
  <c r="S46" i="10"/>
  <c r="T46" i="10"/>
  <c r="U46" i="10"/>
  <c r="V46" i="10"/>
  <c r="W46" i="10"/>
  <c r="X46" i="10"/>
  <c r="Y46" i="10"/>
  <c r="Z46" i="10"/>
  <c r="AA46" i="10"/>
  <c r="AB46" i="10"/>
  <c r="AC46" i="10"/>
  <c r="AD46" i="10"/>
  <c r="AE46" i="10"/>
  <c r="AF46" i="10"/>
  <c r="AG46" i="10"/>
  <c r="O47" i="10"/>
  <c r="P47" i="10"/>
  <c r="Q47" i="10"/>
  <c r="R47" i="10"/>
  <c r="S47" i="10"/>
  <c r="T47" i="10"/>
  <c r="U47" i="10"/>
  <c r="V47" i="10"/>
  <c r="W47" i="10"/>
  <c r="X47" i="10"/>
  <c r="Y47" i="10"/>
  <c r="Z47" i="10"/>
  <c r="AA47" i="10"/>
  <c r="AB47" i="10"/>
  <c r="AC47" i="10"/>
  <c r="AD47" i="10"/>
  <c r="AE47" i="10"/>
  <c r="AF47" i="10"/>
  <c r="AG47" i="10"/>
  <c r="O48" i="10"/>
  <c r="P48" i="10"/>
  <c r="Q48" i="10"/>
  <c r="R48" i="10"/>
  <c r="S48" i="10"/>
  <c r="T48" i="10"/>
  <c r="U48" i="10"/>
  <c r="V48" i="10"/>
  <c r="W48" i="10"/>
  <c r="X48" i="10"/>
  <c r="Y48" i="10"/>
  <c r="Z48" i="10"/>
  <c r="AA48" i="10"/>
  <c r="AB48" i="10"/>
  <c r="AC48" i="10"/>
  <c r="AD48" i="10"/>
  <c r="AE48" i="10"/>
  <c r="AF48" i="10"/>
  <c r="AG48" i="10"/>
  <c r="O49" i="10"/>
  <c r="P49" i="10"/>
  <c r="Q49" i="10"/>
  <c r="R49" i="10"/>
  <c r="S49" i="10"/>
  <c r="T49" i="10"/>
  <c r="U49" i="10"/>
  <c r="V49" i="10"/>
  <c r="W49" i="10"/>
  <c r="X49" i="10"/>
  <c r="Y49" i="10"/>
  <c r="Z49" i="10"/>
  <c r="AA49" i="10"/>
  <c r="AB49" i="10"/>
  <c r="AC49" i="10"/>
  <c r="AD49" i="10"/>
  <c r="AE49" i="10"/>
  <c r="AF49" i="10"/>
  <c r="AG49" i="10"/>
  <c r="O50" i="10"/>
  <c r="P50" i="10"/>
  <c r="Q50" i="10"/>
  <c r="R50" i="10"/>
  <c r="S50" i="10"/>
  <c r="T50" i="10"/>
  <c r="U50" i="10"/>
  <c r="V50" i="10"/>
  <c r="W50" i="10"/>
  <c r="X50" i="10"/>
  <c r="Y50" i="10"/>
  <c r="Z50" i="10"/>
  <c r="AA50" i="10"/>
  <c r="AB50" i="10"/>
  <c r="AC50" i="10"/>
  <c r="AD50" i="10"/>
  <c r="AE50" i="10"/>
  <c r="AF50" i="10"/>
  <c r="AG50" i="10"/>
  <c r="O51" i="10"/>
  <c r="P51" i="10"/>
  <c r="Q51" i="10"/>
  <c r="R51" i="10"/>
  <c r="S51" i="10"/>
  <c r="T51" i="10"/>
  <c r="U51" i="10"/>
  <c r="V51" i="10"/>
  <c r="W51" i="10"/>
  <c r="X51" i="10"/>
  <c r="Y51" i="10"/>
  <c r="Z51" i="10"/>
  <c r="AA51" i="10"/>
  <c r="AB51" i="10"/>
  <c r="AC51" i="10"/>
  <c r="AD51" i="10"/>
  <c r="AE51" i="10"/>
  <c r="AF51" i="10"/>
  <c r="AG51" i="10"/>
  <c r="O52" i="10"/>
  <c r="P52" i="10"/>
  <c r="Q52" i="10"/>
  <c r="R52" i="10"/>
  <c r="S52" i="10"/>
  <c r="T52" i="10"/>
  <c r="U52" i="10"/>
  <c r="V52" i="10"/>
  <c r="W52" i="10"/>
  <c r="X52" i="10"/>
  <c r="Y52" i="10"/>
  <c r="Z52" i="10"/>
  <c r="AA52" i="10"/>
  <c r="AB52" i="10"/>
  <c r="AC52" i="10"/>
  <c r="AD52" i="10"/>
  <c r="AE52" i="10"/>
  <c r="AF52" i="10"/>
  <c r="AG52" i="10"/>
  <c r="O53" i="10"/>
  <c r="P53" i="10"/>
  <c r="Q53" i="10"/>
  <c r="R53" i="10"/>
  <c r="S53" i="10"/>
  <c r="T53" i="10"/>
  <c r="U53" i="10"/>
  <c r="V53" i="10"/>
  <c r="W53" i="10"/>
  <c r="X53" i="10"/>
  <c r="Y53" i="10"/>
  <c r="Z53" i="10"/>
  <c r="AA53" i="10"/>
  <c r="AB53" i="10"/>
  <c r="AC53" i="10"/>
  <c r="AD53" i="10"/>
  <c r="AE53" i="10"/>
  <c r="AF53" i="10"/>
  <c r="AG53" i="10"/>
  <c r="O54" i="10"/>
  <c r="P54" i="10"/>
  <c r="Q54" i="10"/>
  <c r="R54" i="10"/>
  <c r="S54" i="10"/>
  <c r="T54" i="10"/>
  <c r="U54" i="10"/>
  <c r="V54" i="10"/>
  <c r="W54" i="10"/>
  <c r="X54" i="10"/>
  <c r="Y54" i="10"/>
  <c r="Z54" i="10"/>
  <c r="AA54" i="10"/>
  <c r="AB54" i="10"/>
  <c r="AC54" i="10"/>
  <c r="AD54" i="10"/>
  <c r="AE54" i="10"/>
  <c r="AF54" i="10"/>
  <c r="AG54" i="10"/>
  <c r="O55" i="10"/>
  <c r="P55" i="10"/>
  <c r="Q55" i="10"/>
  <c r="R55" i="10"/>
  <c r="S55" i="10"/>
  <c r="T55" i="10"/>
  <c r="U55" i="10"/>
  <c r="V55" i="10"/>
  <c r="W55" i="10"/>
  <c r="X55" i="10"/>
  <c r="Y55" i="10"/>
  <c r="Z55" i="10"/>
  <c r="AA55" i="10"/>
  <c r="AB55" i="10"/>
  <c r="AC55" i="10"/>
  <c r="AD55" i="10"/>
  <c r="AE55" i="10"/>
  <c r="AF55" i="10"/>
  <c r="AG55" i="10"/>
  <c r="O56" i="10"/>
  <c r="P56" i="10"/>
  <c r="Q56" i="10"/>
  <c r="R56" i="10"/>
  <c r="S56" i="10"/>
  <c r="T56" i="10"/>
  <c r="U56" i="10"/>
  <c r="V56" i="10"/>
  <c r="W56" i="10"/>
  <c r="X56" i="10"/>
  <c r="Y56" i="10"/>
  <c r="Z56" i="10"/>
  <c r="AA56" i="10"/>
  <c r="AB56" i="10"/>
  <c r="AC56" i="10"/>
  <c r="AD56" i="10"/>
  <c r="AE56" i="10"/>
  <c r="AF56" i="10"/>
  <c r="AG56" i="10"/>
  <c r="O57" i="10"/>
  <c r="P57" i="10"/>
  <c r="Q57" i="10"/>
  <c r="R57" i="10"/>
  <c r="S57" i="10"/>
  <c r="T57" i="10"/>
  <c r="U57" i="10"/>
  <c r="V57" i="10"/>
  <c r="W57" i="10"/>
  <c r="X57" i="10"/>
  <c r="Y57" i="10"/>
  <c r="Z57" i="10"/>
  <c r="AA57" i="10"/>
  <c r="AB57" i="10"/>
  <c r="AC57" i="10"/>
  <c r="AD57" i="10"/>
  <c r="AE57" i="10"/>
  <c r="AF57" i="10"/>
  <c r="AG57" i="10"/>
  <c r="O58" i="10"/>
  <c r="P58" i="10"/>
  <c r="Q58" i="10"/>
  <c r="R58" i="10"/>
  <c r="S58" i="10"/>
  <c r="T58" i="10"/>
  <c r="U58" i="10"/>
  <c r="V58" i="10"/>
  <c r="W58" i="10"/>
  <c r="X58" i="10"/>
  <c r="Y58" i="10"/>
  <c r="Z58" i="10"/>
  <c r="AA58" i="10"/>
  <c r="AB58" i="10"/>
  <c r="AC58" i="10"/>
  <c r="AD58" i="10"/>
  <c r="AE58" i="10"/>
  <c r="AF58" i="10"/>
  <c r="AG58" i="10"/>
  <c r="O59" i="10"/>
  <c r="P59" i="10"/>
  <c r="Q59" i="10"/>
  <c r="R59" i="10"/>
  <c r="S59" i="10"/>
  <c r="T59" i="10"/>
  <c r="U59" i="10"/>
  <c r="V59" i="10"/>
  <c r="W59" i="10"/>
  <c r="X59" i="10"/>
  <c r="Y59" i="10"/>
  <c r="Z59" i="10"/>
  <c r="AA59" i="10"/>
  <c r="AB59" i="10"/>
  <c r="AC59" i="10"/>
  <c r="AD59" i="10"/>
  <c r="AE59" i="10"/>
  <c r="AF59" i="10"/>
  <c r="AG59" i="10"/>
  <c r="O60" i="10"/>
  <c r="P60" i="10"/>
  <c r="Q60" i="10"/>
  <c r="R60" i="10"/>
  <c r="S60" i="10"/>
  <c r="T60" i="10"/>
  <c r="U60" i="10"/>
  <c r="V60" i="10"/>
  <c r="W60" i="10"/>
  <c r="X60" i="10"/>
  <c r="Y60" i="10"/>
  <c r="Z60" i="10"/>
  <c r="AA60" i="10"/>
  <c r="AB60" i="10"/>
  <c r="AC60" i="10"/>
  <c r="AD60" i="10"/>
  <c r="AE60" i="10"/>
  <c r="AF60" i="10"/>
  <c r="AG60" i="10"/>
  <c r="O61" i="10"/>
  <c r="P61" i="10"/>
  <c r="Q61" i="10"/>
  <c r="R61" i="10"/>
  <c r="S61" i="10"/>
  <c r="T61" i="10"/>
  <c r="U61" i="10"/>
  <c r="V61" i="10"/>
  <c r="W61" i="10"/>
  <c r="X61" i="10"/>
  <c r="Y61" i="10"/>
  <c r="Z61" i="10"/>
  <c r="AA61" i="10"/>
  <c r="AB61" i="10"/>
  <c r="AC61" i="10"/>
  <c r="AD61" i="10"/>
  <c r="AE61" i="10"/>
  <c r="AF61" i="10"/>
  <c r="AG61" i="10"/>
  <c r="O62" i="10"/>
  <c r="P62" i="10"/>
  <c r="Q62" i="10"/>
  <c r="R62" i="10"/>
  <c r="S62" i="10"/>
  <c r="T62" i="10"/>
  <c r="U62" i="10"/>
  <c r="V62" i="10"/>
  <c r="W62" i="10"/>
  <c r="X62" i="10"/>
  <c r="Y62" i="10"/>
  <c r="Z62" i="10"/>
  <c r="AA62" i="10"/>
  <c r="AB62" i="10"/>
  <c r="AC62" i="10"/>
  <c r="AD62" i="10"/>
  <c r="AE62" i="10"/>
  <c r="AF62" i="10"/>
  <c r="AG62" i="10"/>
  <c r="O63" i="10"/>
  <c r="P63" i="10"/>
  <c r="Q63" i="10"/>
  <c r="R63" i="10"/>
  <c r="S63" i="10"/>
  <c r="T63" i="10"/>
  <c r="U63" i="10"/>
  <c r="V63" i="10"/>
  <c r="W63" i="10"/>
  <c r="X63" i="10"/>
  <c r="Y63" i="10"/>
  <c r="Z63" i="10"/>
  <c r="AA63" i="10"/>
  <c r="AB63" i="10"/>
  <c r="AC63" i="10"/>
  <c r="AD63" i="10"/>
  <c r="AE63" i="10"/>
  <c r="AF63" i="10"/>
  <c r="AG63" i="10"/>
  <c r="O64" i="10"/>
  <c r="P64" i="10"/>
  <c r="Q64" i="10"/>
  <c r="R64" i="10"/>
  <c r="S64" i="10"/>
  <c r="T64" i="10"/>
  <c r="U64" i="10"/>
  <c r="V64" i="10"/>
  <c r="W64" i="10"/>
  <c r="X64" i="10"/>
  <c r="Y64" i="10"/>
  <c r="Z64" i="10"/>
  <c r="AA64" i="10"/>
  <c r="AB64" i="10"/>
  <c r="AC64" i="10"/>
  <c r="AD64" i="10"/>
  <c r="AE64" i="10"/>
  <c r="AF64" i="10"/>
  <c r="AG64" i="10"/>
  <c r="O65" i="10"/>
  <c r="P65" i="10"/>
  <c r="Q65" i="10"/>
  <c r="R65" i="10"/>
  <c r="S65" i="10"/>
  <c r="T65" i="10"/>
  <c r="U65" i="10"/>
  <c r="V65" i="10"/>
  <c r="W65" i="10"/>
  <c r="X65" i="10"/>
  <c r="Y65" i="10"/>
  <c r="Z65" i="10"/>
  <c r="AA65" i="10"/>
  <c r="AB65" i="10"/>
  <c r="AC65" i="10"/>
  <c r="AD65" i="10"/>
  <c r="AE65" i="10"/>
  <c r="AF65" i="10"/>
  <c r="AG65" i="10"/>
  <c r="O66" i="10"/>
  <c r="P66" i="10"/>
  <c r="Q66" i="10"/>
  <c r="R66" i="10"/>
  <c r="S66" i="10"/>
  <c r="T66" i="10"/>
  <c r="U66" i="10"/>
  <c r="V66" i="10"/>
  <c r="W66" i="10"/>
  <c r="X66" i="10"/>
  <c r="Y66" i="10"/>
  <c r="Z66" i="10"/>
  <c r="AA66" i="10"/>
  <c r="AB66" i="10"/>
  <c r="AC66" i="10"/>
  <c r="AD66" i="10"/>
  <c r="AE66" i="10"/>
  <c r="AF66" i="10"/>
  <c r="AG66" i="10"/>
  <c r="O67" i="10"/>
  <c r="P67" i="10"/>
  <c r="Q67" i="10"/>
  <c r="R67" i="10"/>
  <c r="S67" i="10"/>
  <c r="T67" i="10"/>
  <c r="U67" i="10"/>
  <c r="V67" i="10"/>
  <c r="W67" i="10"/>
  <c r="X67" i="10"/>
  <c r="Y67" i="10"/>
  <c r="Z67" i="10"/>
  <c r="AA67" i="10"/>
  <c r="AB67" i="10"/>
  <c r="AC67" i="10"/>
  <c r="AD67" i="10"/>
  <c r="AE67" i="10"/>
  <c r="AF67" i="10"/>
  <c r="AG67" i="10"/>
  <c r="O68" i="10"/>
  <c r="P68" i="10"/>
  <c r="Q68" i="10"/>
  <c r="R68" i="10"/>
  <c r="S68" i="10"/>
  <c r="T68" i="10"/>
  <c r="U68" i="10"/>
  <c r="V68" i="10"/>
  <c r="W68" i="10"/>
  <c r="X68" i="10"/>
  <c r="Y68" i="10"/>
  <c r="Z68" i="10"/>
  <c r="AA68" i="10"/>
  <c r="AB68" i="10"/>
  <c r="AC68" i="10"/>
  <c r="AD68" i="10"/>
  <c r="AE68" i="10"/>
  <c r="AF68" i="10"/>
  <c r="AG68" i="10"/>
  <c r="J37" i="10"/>
  <c r="K37" i="10"/>
  <c r="L37" i="10"/>
  <c r="M37" i="10"/>
  <c r="N37" i="10"/>
  <c r="J38" i="10"/>
  <c r="K38" i="10"/>
  <c r="L38" i="10"/>
  <c r="M38" i="10"/>
  <c r="N38" i="10"/>
  <c r="J39" i="10"/>
  <c r="K39" i="10"/>
  <c r="L39" i="10"/>
  <c r="M39" i="10"/>
  <c r="N39" i="10"/>
  <c r="J40" i="10"/>
  <c r="K40" i="10"/>
  <c r="L40" i="10"/>
  <c r="M40" i="10"/>
  <c r="N40" i="10"/>
  <c r="J41" i="10"/>
  <c r="K41" i="10"/>
  <c r="L41" i="10"/>
  <c r="M41" i="10"/>
  <c r="N41" i="10"/>
  <c r="J42" i="10"/>
  <c r="K42" i="10"/>
  <c r="L42" i="10"/>
  <c r="M42" i="10"/>
  <c r="N42" i="10"/>
  <c r="J43" i="10"/>
  <c r="K43" i="10"/>
  <c r="L43" i="10"/>
  <c r="M43" i="10"/>
  <c r="N43" i="10"/>
  <c r="J44" i="10"/>
  <c r="K44" i="10"/>
  <c r="L44" i="10"/>
  <c r="M44" i="10"/>
  <c r="N44" i="10"/>
  <c r="J45" i="10"/>
  <c r="K45" i="10"/>
  <c r="L45" i="10"/>
  <c r="M45" i="10"/>
  <c r="N45" i="10"/>
  <c r="J46" i="10"/>
  <c r="K46" i="10"/>
  <c r="L46" i="10"/>
  <c r="M46" i="10"/>
  <c r="N46" i="10"/>
  <c r="J47" i="10"/>
  <c r="K47" i="10"/>
  <c r="L47" i="10"/>
  <c r="M47" i="10"/>
  <c r="N47" i="10"/>
  <c r="J48" i="10"/>
  <c r="K48" i="10"/>
  <c r="L48" i="10"/>
  <c r="M48" i="10"/>
  <c r="N48" i="10"/>
  <c r="J49" i="10"/>
  <c r="K49" i="10"/>
  <c r="L49" i="10"/>
  <c r="M49" i="10"/>
  <c r="N49" i="10"/>
  <c r="J50" i="10"/>
  <c r="K50" i="10"/>
  <c r="L50" i="10"/>
  <c r="M50" i="10"/>
  <c r="N50" i="10"/>
  <c r="J51" i="10"/>
  <c r="K51" i="10"/>
  <c r="L51" i="10"/>
  <c r="M51" i="10"/>
  <c r="N51" i="10"/>
  <c r="J52" i="10"/>
  <c r="K52" i="10"/>
  <c r="L52" i="10"/>
  <c r="M52" i="10"/>
  <c r="N52" i="10"/>
  <c r="J53" i="10"/>
  <c r="K53" i="10"/>
  <c r="L53" i="10"/>
  <c r="M53" i="10"/>
  <c r="N53" i="10"/>
  <c r="J54" i="10"/>
  <c r="K54" i="10"/>
  <c r="L54" i="10"/>
  <c r="M54" i="10"/>
  <c r="N54" i="10"/>
  <c r="J55" i="10"/>
  <c r="K55" i="10"/>
  <c r="L55" i="10"/>
  <c r="M55" i="10"/>
  <c r="N55" i="10"/>
  <c r="J56" i="10"/>
  <c r="K56" i="10"/>
  <c r="L56" i="10"/>
  <c r="M56" i="10"/>
  <c r="N56" i="10"/>
  <c r="J57" i="10"/>
  <c r="K57" i="10"/>
  <c r="L57" i="10"/>
  <c r="M57" i="10"/>
  <c r="N57" i="10"/>
  <c r="J58" i="10"/>
  <c r="K58" i="10"/>
  <c r="L58" i="10"/>
  <c r="M58" i="10"/>
  <c r="N58" i="10"/>
  <c r="J59" i="10"/>
  <c r="K59" i="10"/>
  <c r="L59" i="10"/>
  <c r="M59" i="10"/>
  <c r="N59" i="10"/>
  <c r="J60" i="10"/>
  <c r="K60" i="10"/>
  <c r="L60" i="10"/>
  <c r="M60" i="10"/>
  <c r="N60" i="10"/>
  <c r="J61" i="10"/>
  <c r="K61" i="10"/>
  <c r="L61" i="10"/>
  <c r="M61" i="10"/>
  <c r="N61" i="10"/>
  <c r="J62" i="10"/>
  <c r="K62" i="10"/>
  <c r="L62" i="10"/>
  <c r="M62" i="10"/>
  <c r="N62" i="10"/>
  <c r="J63" i="10"/>
  <c r="K63" i="10"/>
  <c r="L63" i="10"/>
  <c r="M63" i="10"/>
  <c r="N63" i="10"/>
  <c r="J64" i="10"/>
  <c r="K64" i="10"/>
  <c r="L64" i="10"/>
  <c r="M64" i="10"/>
  <c r="N64" i="10"/>
  <c r="J65" i="10"/>
  <c r="K65" i="10"/>
  <c r="L65" i="10"/>
  <c r="M65" i="10"/>
  <c r="N65" i="10"/>
  <c r="J66" i="10"/>
  <c r="K66" i="10"/>
  <c r="L66" i="10"/>
  <c r="M66" i="10"/>
  <c r="N66" i="10"/>
  <c r="J67" i="10"/>
  <c r="K67" i="10"/>
  <c r="L67" i="10"/>
  <c r="M67" i="10"/>
  <c r="N67" i="10"/>
  <c r="J68" i="10"/>
  <c r="K68" i="10"/>
  <c r="L68" i="10"/>
  <c r="M68" i="10"/>
  <c r="N68" i="10"/>
  <c r="F37" i="10"/>
  <c r="G37" i="10"/>
  <c r="H37" i="10"/>
  <c r="I37" i="10"/>
  <c r="F38" i="10"/>
  <c r="G38" i="10"/>
  <c r="H38" i="10"/>
  <c r="I38" i="10"/>
  <c r="F39" i="10"/>
  <c r="G39" i="10"/>
  <c r="H39" i="10"/>
  <c r="I39" i="10"/>
  <c r="F40" i="10"/>
  <c r="G40" i="10"/>
  <c r="H40" i="10"/>
  <c r="I40" i="10"/>
  <c r="F41" i="10"/>
  <c r="G41" i="10"/>
  <c r="H41" i="10"/>
  <c r="I41" i="10"/>
  <c r="F42" i="10"/>
  <c r="G42" i="10"/>
  <c r="H42" i="10"/>
  <c r="I42" i="10"/>
  <c r="F43" i="10"/>
  <c r="G43" i="10"/>
  <c r="H43" i="10"/>
  <c r="I43" i="10"/>
  <c r="F44" i="10"/>
  <c r="G44" i="10"/>
  <c r="H44" i="10"/>
  <c r="I44" i="10"/>
  <c r="F45" i="10"/>
  <c r="G45" i="10"/>
  <c r="H45" i="10"/>
  <c r="I45" i="10"/>
  <c r="F46" i="10"/>
  <c r="G46" i="10"/>
  <c r="H46" i="10"/>
  <c r="I46" i="10"/>
  <c r="F47" i="10"/>
  <c r="G47" i="10"/>
  <c r="H47" i="10"/>
  <c r="I47" i="10"/>
  <c r="F48" i="10"/>
  <c r="G48" i="10"/>
  <c r="H48" i="10"/>
  <c r="I48" i="10"/>
  <c r="F49" i="10"/>
  <c r="G49" i="10"/>
  <c r="H49" i="10"/>
  <c r="I49" i="10"/>
  <c r="F50" i="10"/>
  <c r="G50" i="10"/>
  <c r="H50" i="10"/>
  <c r="I50" i="10"/>
  <c r="F51" i="10"/>
  <c r="G51" i="10"/>
  <c r="H51" i="10"/>
  <c r="I51" i="10"/>
  <c r="F52" i="10"/>
  <c r="G52" i="10"/>
  <c r="H52" i="10"/>
  <c r="I52" i="10"/>
  <c r="F53" i="10"/>
  <c r="G53" i="10"/>
  <c r="H53" i="10"/>
  <c r="I53" i="10"/>
  <c r="F54" i="10"/>
  <c r="G54" i="10"/>
  <c r="H54" i="10"/>
  <c r="I54" i="10"/>
  <c r="F55" i="10"/>
  <c r="G55" i="10"/>
  <c r="H55" i="10"/>
  <c r="I55" i="10"/>
  <c r="F56" i="10"/>
  <c r="G56" i="10"/>
  <c r="H56" i="10"/>
  <c r="I56" i="10"/>
  <c r="F57" i="10"/>
  <c r="G57" i="10"/>
  <c r="H57" i="10"/>
  <c r="I57" i="10"/>
  <c r="F58" i="10"/>
  <c r="G58" i="10"/>
  <c r="H58" i="10"/>
  <c r="I58" i="10"/>
  <c r="F59" i="10"/>
  <c r="G59" i="10"/>
  <c r="H59" i="10"/>
  <c r="I59" i="10"/>
  <c r="F60" i="10"/>
  <c r="G60" i="10"/>
  <c r="H60" i="10"/>
  <c r="I60" i="10"/>
  <c r="F61" i="10"/>
  <c r="G61" i="10"/>
  <c r="H61" i="10"/>
  <c r="I61" i="10"/>
  <c r="F62" i="10"/>
  <c r="G62" i="10"/>
  <c r="H62" i="10"/>
  <c r="I62" i="10"/>
  <c r="F63" i="10"/>
  <c r="G63" i="10"/>
  <c r="H63" i="10"/>
  <c r="I63" i="10"/>
  <c r="F64" i="10"/>
  <c r="G64" i="10"/>
  <c r="H64" i="10"/>
  <c r="I64" i="10"/>
  <c r="F65" i="10"/>
  <c r="G65" i="10"/>
  <c r="H65" i="10"/>
  <c r="I65" i="10"/>
  <c r="F66" i="10"/>
  <c r="G66" i="10"/>
  <c r="H66" i="10"/>
  <c r="I66" i="10"/>
  <c r="F67" i="10"/>
  <c r="G67" i="10"/>
  <c r="H67" i="10"/>
  <c r="I67" i="10"/>
  <c r="F68" i="10"/>
  <c r="G68" i="10"/>
  <c r="H68" i="10"/>
  <c r="I68" i="10"/>
  <c r="E37" i="10"/>
  <c r="E38" i="10"/>
  <c r="E39" i="10"/>
  <c r="E40" i="10"/>
  <c r="E41" i="10"/>
  <c r="E42" i="10"/>
  <c r="E43" i="10"/>
  <c r="E44" i="10"/>
  <c r="E45" i="10"/>
  <c r="E46" i="10"/>
  <c r="E47" i="10"/>
  <c r="E48" i="10"/>
  <c r="E49" i="10"/>
  <c r="E50" i="10"/>
  <c r="E51" i="10"/>
  <c r="E52" i="10"/>
  <c r="E53" i="10"/>
  <c r="E54" i="10"/>
  <c r="E55" i="10"/>
  <c r="E56" i="10"/>
  <c r="E57" i="10"/>
  <c r="E58" i="10"/>
  <c r="E59" i="10"/>
  <c r="E60" i="10"/>
  <c r="E61" i="10"/>
  <c r="E62" i="10"/>
  <c r="E63" i="10"/>
  <c r="E64" i="10"/>
  <c r="E65" i="10"/>
  <c r="E66" i="10"/>
  <c r="E67" i="10"/>
  <c r="E68" i="10"/>
  <c r="C5" i="10"/>
  <c r="Z48" i="8" l="1" a="1"/>
  <c r="Z48" i="8" s="1"/>
  <c r="AC51" i="8" a="1"/>
  <c r="AC51" i="8" s="1"/>
  <c r="AC64" i="8" a="1"/>
  <c r="AC64" i="8" s="1"/>
  <c r="AC38" i="8" a="1"/>
  <c r="AC38" i="8" s="1"/>
  <c r="R54" i="8"/>
  <c r="Z67" i="8" a="1"/>
  <c r="Z67" i="8" s="1"/>
  <c r="Z54" i="8" a="1"/>
  <c r="Z54" i="8" s="1"/>
  <c r="R46" i="8"/>
  <c r="Z66" i="8" a="1"/>
  <c r="Z66" i="8" s="1"/>
  <c r="Z60" i="8" a="1"/>
  <c r="Z60" i="8" s="1"/>
  <c r="Z53" i="8" a="1"/>
  <c r="Z53" i="8" s="1"/>
  <c r="Z47" i="8" a="1"/>
  <c r="Z47" i="8" s="1"/>
  <c r="AC63" i="8" a="1"/>
  <c r="AC63" i="8" s="1"/>
  <c r="AC50" i="8" a="1"/>
  <c r="AC50" i="8" s="1"/>
  <c r="AC44" i="8" a="1"/>
  <c r="AC44" i="8" s="1"/>
  <c r="AC37" i="8" a="1"/>
  <c r="AC37" i="8" s="1"/>
  <c r="R38" i="8"/>
  <c r="Z65" i="8" a="1"/>
  <c r="Z65" i="8" s="1"/>
  <c r="Z59" i="8" a="1"/>
  <c r="Z59" i="8" s="1"/>
  <c r="Z46" i="8" a="1"/>
  <c r="Z46" i="8" s="1"/>
  <c r="Z40" i="8" a="1"/>
  <c r="Z40" i="8" s="1"/>
  <c r="AC62" i="8" a="1"/>
  <c r="AC62" i="8" s="1"/>
  <c r="AC56" i="8" a="1"/>
  <c r="AC56" i="8" s="1"/>
  <c r="AC49" i="8" a="1"/>
  <c r="AC49" i="8" s="1"/>
  <c r="AC43" i="8" a="1"/>
  <c r="AC43" i="8" s="1"/>
  <c r="AH66" i="8"/>
  <c r="Z58" i="8" a="1"/>
  <c r="Z58" i="8" s="1"/>
  <c r="Z52" i="8" a="1"/>
  <c r="Z52" i="8" s="1"/>
  <c r="Z45" i="8" a="1"/>
  <c r="Z45" i="8" s="1"/>
  <c r="Z39" i="8" a="1"/>
  <c r="Z39" i="8" s="1"/>
  <c r="AC61" i="8" a="1"/>
  <c r="AC61" i="8" s="1"/>
  <c r="AC55" i="8" a="1"/>
  <c r="AC55" i="8" s="1"/>
  <c r="AC42" i="8" a="1"/>
  <c r="AC42" i="8" s="1"/>
  <c r="AC36" i="8" a="1"/>
  <c r="AC36" i="8" s="1"/>
  <c r="AH58" i="8"/>
  <c r="Z64" i="8" a="1"/>
  <c r="Z64" i="8" s="1"/>
  <c r="Z57" i="8" a="1"/>
  <c r="Z57" i="8" s="1"/>
  <c r="Z51" i="8" a="1"/>
  <c r="Z51" i="8" s="1"/>
  <c r="Z38" i="8" a="1"/>
  <c r="Z38" i="8" s="1"/>
  <c r="AC67" i="8" a="1"/>
  <c r="AC67" i="8" s="1"/>
  <c r="AC54" i="8" a="1"/>
  <c r="AC54" i="8" s="1"/>
  <c r="AC48" i="8" a="1"/>
  <c r="AC48" i="8" s="1"/>
  <c r="AC41" i="8" a="1"/>
  <c r="AC41" i="8" s="1"/>
  <c r="AH50" i="8"/>
  <c r="Z63" i="8" a="1"/>
  <c r="Z63" i="8" s="1"/>
  <c r="Z50" i="8" a="1"/>
  <c r="Z50" i="8" s="1"/>
  <c r="Z44" i="8" a="1"/>
  <c r="Z44" i="8" s="1"/>
  <c r="Z37" i="8" a="1"/>
  <c r="Z37" i="8" s="1"/>
  <c r="AC60" i="8" a="1"/>
  <c r="AC60" i="8" s="1"/>
  <c r="AC53" i="8" a="1"/>
  <c r="AC53" i="8" s="1"/>
  <c r="AC47" i="8" a="1"/>
  <c r="AC47" i="8" s="1"/>
  <c r="AH42" i="8"/>
  <c r="Z62" i="8" a="1"/>
  <c r="Z62" i="8" s="1"/>
  <c r="Z56" i="8" a="1"/>
  <c r="Z56" i="8" s="1"/>
  <c r="Z49" i="8" a="1"/>
  <c r="Z49" i="8" s="1"/>
  <c r="Z43" i="8" a="1"/>
  <c r="Z43" i="8" s="1"/>
  <c r="AC59" i="8" a="1"/>
  <c r="AC59" i="8" s="1"/>
  <c r="AC46" i="8" a="1"/>
  <c r="AC46" i="8" s="1"/>
  <c r="AC40" i="8" a="1"/>
  <c r="AC40" i="8" s="1"/>
  <c r="Z41" i="8" a="1"/>
  <c r="Z41" i="8" s="1"/>
  <c r="AC57" i="8" a="1"/>
  <c r="AC57" i="8" s="1"/>
  <c r="R62" i="8"/>
  <c r="Z61" i="8" a="1"/>
  <c r="Z61" i="8" s="1"/>
  <c r="Z55" i="8" a="1"/>
  <c r="Z55" i="8" s="1"/>
  <c r="Z42" i="8" a="1"/>
  <c r="Z42" i="8" s="1"/>
  <c r="Z36" i="8" a="1"/>
  <c r="Z36" i="8" s="1"/>
  <c r="AC52" i="8" a="1"/>
  <c r="AC52" i="8" s="1"/>
  <c r="AC39" i="8" a="1"/>
  <c r="AC39" i="8" s="1"/>
  <c r="R61" i="8"/>
  <c r="R53" i="8"/>
  <c r="R45" i="8"/>
  <c r="R37" i="8"/>
  <c r="AH65" i="8"/>
  <c r="AH57" i="8"/>
  <c r="AH49" i="8"/>
  <c r="AH41" i="8"/>
  <c r="R60" i="8"/>
  <c r="R52" i="8"/>
  <c r="R44" i="8"/>
  <c r="R36" i="8"/>
  <c r="AH64" i="8"/>
  <c r="AH56" i="8"/>
  <c r="AH48" i="8"/>
  <c r="AH40" i="8"/>
  <c r="R67" i="8"/>
  <c r="R59" i="8"/>
  <c r="R51" i="8"/>
  <c r="R43" i="8"/>
  <c r="AH63" i="8"/>
  <c r="AH55" i="8"/>
  <c r="AH47" i="8"/>
  <c r="AH39" i="8"/>
  <c r="R66" i="8"/>
  <c r="R58" i="8"/>
  <c r="R42" i="8"/>
  <c r="AH62" i="8"/>
  <c r="AH54" i="8"/>
  <c r="AH46" i="8"/>
  <c r="AH38" i="8"/>
  <c r="R65" i="8"/>
  <c r="R57" i="8"/>
  <c r="R49" i="8"/>
  <c r="AH61" i="8"/>
  <c r="AH45" i="8"/>
  <c r="AH37" i="8"/>
  <c r="R64" i="8"/>
  <c r="R56" i="8"/>
  <c r="R48" i="8"/>
  <c r="R40" i="8"/>
  <c r="AH60" i="8"/>
  <c r="AH52" i="8"/>
  <c r="AH44" i="8"/>
  <c r="AH36" i="8"/>
  <c r="R63" i="8"/>
  <c r="R55" i="8"/>
  <c r="R47" i="8"/>
  <c r="R39" i="8"/>
  <c r="AH67" i="8"/>
  <c r="AH51" i="8"/>
  <c r="B36" i="36"/>
  <c r="B55" i="36" s="1"/>
  <c r="B40" i="36"/>
  <c r="B59" i="36" s="1"/>
  <c r="L36" i="36"/>
  <c r="H55" i="36" s="1"/>
  <c r="AC22" i="36"/>
  <c r="B41" i="36"/>
  <c r="B60" i="36" s="1"/>
  <c r="B39" i="36"/>
  <c r="B58" i="36" s="1"/>
  <c r="B37" i="36"/>
  <c r="B56" i="36" s="1"/>
  <c r="B38" i="36"/>
  <c r="B57" i="36" s="1"/>
  <c r="L39" i="36"/>
  <c r="H58" i="36" s="1"/>
  <c r="L38" i="36"/>
  <c r="H57" i="36" s="1"/>
  <c r="L37" i="36"/>
  <c r="H56" i="36" s="1"/>
  <c r="Y14" i="19" a="1"/>
  <c r="Y14" i="19" s="1"/>
  <c r="T15" i="19"/>
  <c r="X15" i="19" s="1" a="1"/>
  <c r="X15" i="19" s="1"/>
  <c r="P14" i="19" a="1"/>
  <c r="P14" i="19" s="1"/>
  <c r="K15" i="19"/>
  <c r="U36" i="31" a="1"/>
  <c r="U36" i="31" s="1"/>
  <c r="W38" i="31" a="1"/>
  <c r="W38" i="31" s="1"/>
  <c r="Y38" i="31" a="1"/>
  <c r="Y38" i="31" s="1"/>
  <c r="Y37" i="31" a="1"/>
  <c r="Y37" i="31" s="1"/>
  <c r="W40" i="31" a="1"/>
  <c r="W40" i="31" s="1"/>
  <c r="Y40" i="31" a="1"/>
  <c r="Y40" i="31" s="1"/>
  <c r="W39" i="31" a="1"/>
  <c r="W39" i="31" s="1"/>
  <c r="Y39" i="31" a="1"/>
  <c r="Y39" i="31" s="1"/>
  <c r="U35" i="31" a="1"/>
  <c r="U35" i="31" s="1"/>
  <c r="W35" i="31" a="1"/>
  <c r="W35" i="31" s="1"/>
  <c r="Y36" i="31" a="1"/>
  <c r="Y36" i="31" s="1"/>
  <c r="W37" i="31" a="1"/>
  <c r="W37" i="31" s="1"/>
  <c r="W36" i="31" a="1"/>
  <c r="W36" i="31" s="1"/>
  <c r="U34" i="31" a="1"/>
  <c r="U34" i="31" s="1"/>
  <c r="W34" i="31" a="1"/>
  <c r="W34" i="31" s="1"/>
  <c r="Y35" i="31" a="1"/>
  <c r="Y35" i="31" s="1"/>
  <c r="Y34" i="31" a="1"/>
  <c r="Y34" i="31" s="1"/>
  <c r="P32" i="34" a="1"/>
  <c r="P32" i="34" s="1"/>
  <c r="P35" i="34" s="1" a="1"/>
  <c r="P35" i="34" s="1"/>
  <c r="H46" i="34"/>
  <c r="H29" i="34"/>
  <c r="H30" i="34"/>
  <c r="H47" i="34"/>
  <c r="Q16" i="34"/>
  <c r="Q17" i="34"/>
  <c r="Q18" i="34"/>
  <c r="Q20" i="34"/>
  <c r="Q19" i="34"/>
  <c r="Q15" i="34"/>
  <c r="Q21" i="34"/>
  <c r="F27" i="33"/>
  <c r="W29" i="33"/>
  <c r="W28" i="33"/>
  <c r="W27" i="33"/>
  <c r="U27" i="33"/>
  <c r="H27" i="33"/>
  <c r="AA25" i="18"/>
  <c r="J5" i="4"/>
  <c r="Y5" i="2"/>
  <c r="O5" i="2"/>
  <c r="Q5" i="2"/>
  <c r="V5" i="2"/>
  <c r="W5" i="2"/>
  <c r="P5" i="2"/>
  <c r="X5" i="2"/>
  <c r="R5" i="2"/>
  <c r="S5" i="2"/>
  <c r="T5" i="2"/>
  <c r="C5" i="2"/>
  <c r="X59" i="8"/>
  <c r="X43" i="8"/>
  <c r="X66" i="8"/>
  <c r="X58" i="8"/>
  <c r="X50" i="8"/>
  <c r="X65" i="8"/>
  <c r="X41" i="8"/>
  <c r="X53" i="8"/>
  <c r="X45" i="8"/>
  <c r="AC23" i="36" l="1"/>
  <c r="AC32" i="36" s="1"/>
  <c r="AC31" i="36"/>
  <c r="AG1" i="36" a="1"/>
  <c r="AG1" i="36" s="1"/>
  <c r="F36" i="36" s="1"/>
  <c r="F45" i="36" s="1"/>
  <c r="D55" i="36" s="1"/>
  <c r="T16" i="19"/>
  <c r="X16" i="19" s="1" a="1"/>
  <c r="X16" i="19" s="1"/>
  <c r="Y15" i="19" a="1"/>
  <c r="Y15" i="19" s="1"/>
  <c r="K16" i="19"/>
  <c r="P15" i="19" a="1"/>
  <c r="P15" i="19" s="1"/>
  <c r="O15" i="19"/>
  <c r="T27" i="33"/>
  <c r="V27" i="33"/>
  <c r="O27" i="33"/>
  <c r="F28" i="33"/>
  <c r="V28" i="33" s="1"/>
  <c r="AD25" i="18"/>
  <c r="AB5" i="2"/>
  <c r="AA5" i="2"/>
  <c r="A5" i="2"/>
  <c r="I6" i="4"/>
  <c r="H6" i="4"/>
  <c r="G6" i="4"/>
  <c r="I5" i="4"/>
  <c r="H5" i="4"/>
  <c r="G5" i="4"/>
  <c r="I4" i="4"/>
  <c r="H4" i="4"/>
  <c r="G4" i="4"/>
  <c r="F4" i="4"/>
  <c r="I3" i="4"/>
  <c r="H3" i="4"/>
  <c r="G3" i="4"/>
  <c r="C7" i="3"/>
  <c r="Y32" i="36" l="1"/>
  <c r="L41" i="36" s="1"/>
  <c r="H60" i="36" s="1"/>
  <c r="Y31" i="36"/>
  <c r="L40" i="36" s="1"/>
  <c r="H59" i="36" s="1"/>
  <c r="H36" i="36"/>
  <c r="H45" i="36" s="1"/>
  <c r="F55" i="36" s="1"/>
  <c r="F41" i="36"/>
  <c r="F50" i="36" s="1"/>
  <c r="D60" i="36" s="1"/>
  <c r="F40" i="36"/>
  <c r="F49" i="36" s="1"/>
  <c r="D59" i="36" s="1"/>
  <c r="F38" i="36"/>
  <c r="F47" i="36" s="1"/>
  <c r="D57" i="36" s="1"/>
  <c r="F39" i="36"/>
  <c r="F48" i="36" s="1"/>
  <c r="D58" i="36" s="1"/>
  <c r="F37" i="36"/>
  <c r="J4" i="4"/>
  <c r="Y16" i="19" a="1"/>
  <c r="Y16" i="19" s="1"/>
  <c r="T17" i="19"/>
  <c r="X17" i="19" s="1" a="1"/>
  <c r="X17" i="19" s="1"/>
  <c r="P16" i="19" a="1"/>
  <c r="P16" i="19" s="1"/>
  <c r="O16" i="19"/>
  <c r="K17" i="19"/>
  <c r="H28" i="33"/>
  <c r="V29" i="33" s="1"/>
  <c r="T28" i="33"/>
  <c r="AC5" i="2"/>
  <c r="AF5" i="2" s="1" a="1"/>
  <c r="AF5" i="2" s="1"/>
  <c r="H39" i="36" l="1"/>
  <c r="H48" i="36" s="1"/>
  <c r="F58" i="36" s="1"/>
  <c r="H38" i="36"/>
  <c r="H47" i="36" s="1"/>
  <c r="F57" i="36" s="1"/>
  <c r="H37" i="36"/>
  <c r="H46" i="36" s="1"/>
  <c r="F56" i="36" s="1"/>
  <c r="F46" i="36"/>
  <c r="D56" i="36" s="1"/>
  <c r="H40" i="36"/>
  <c r="H49" i="36" s="1"/>
  <c r="F59" i="36" s="1"/>
  <c r="H41" i="36"/>
  <c r="H50" i="36" s="1"/>
  <c r="F60" i="36" s="1"/>
  <c r="Y17" i="19" a="1"/>
  <c r="Y17" i="19" s="1"/>
  <c r="T18" i="19"/>
  <c r="X18" i="19" s="1" a="1"/>
  <c r="X18" i="19" s="1"/>
  <c r="P17" i="19" a="1"/>
  <c r="P17" i="19" s="1"/>
  <c r="O17" i="19"/>
  <c r="K18" i="19"/>
  <c r="O28" i="33"/>
  <c r="H6" i="2"/>
  <c r="AD5" i="2"/>
  <c r="AE5" i="2" s="1"/>
  <c r="G6" i="2" s="1"/>
  <c r="T19" i="19" l="1"/>
  <c r="X19" i="19" s="1" a="1"/>
  <c r="X19" i="19" s="1"/>
  <c r="Y18" i="19" a="1"/>
  <c r="Y18" i="19" s="1"/>
  <c r="O18" i="19"/>
  <c r="P18" i="19" a="1"/>
  <c r="P18" i="19" s="1"/>
  <c r="K19" i="19"/>
  <c r="X21" i="19" l="1" a="1"/>
  <c r="X21" i="19" s="1"/>
  <c r="T20" i="19"/>
  <c r="X20" i="19" s="1" a="1"/>
  <c r="X20" i="19" s="1"/>
  <c r="Y19" i="19" a="1"/>
  <c r="Y19" i="19" s="1"/>
  <c r="T21" i="19" a="1"/>
  <c r="T21" i="19" s="1"/>
  <c r="O19" i="19"/>
  <c r="P19" i="19" a="1"/>
  <c r="P19" i="19" s="1"/>
  <c r="K20" i="19"/>
  <c r="K21" i="19" s="1" a="1"/>
  <c r="K21" i="19" s="1"/>
  <c r="B21" i="10"/>
  <c r="Y21" i="19" l="1" a="1"/>
  <c r="Y21" i="19" s="1"/>
  <c r="Y20" i="19" a="1"/>
  <c r="Y20" i="19" s="1"/>
  <c r="P20" i="19" a="1"/>
  <c r="P20" i="19" s="1"/>
  <c r="P21" i="19" s="1" a="1"/>
  <c r="P21" i="19" s="1"/>
  <c r="O20" i="19"/>
  <c r="O21" i="19" s="1" a="1"/>
  <c r="O21" i="19" s="1"/>
  <c r="B22" i="10"/>
  <c r="AK1" i="19" l="1" a="1"/>
  <c r="AK1" i="19" s="1"/>
  <c r="AI1" i="19" s="1" a="1"/>
  <c r="AI1" i="19" s="1"/>
  <c r="U13" i="19" s="1"/>
  <c r="AJ1" i="19" s="1"/>
  <c r="AG1" i="19" a="1"/>
  <c r="AG1" i="19" s="1"/>
  <c r="L13" i="19" s="1"/>
  <c r="B23" i="10"/>
  <c r="U20" i="19" l="1"/>
  <c r="U18" i="19"/>
  <c r="AJ6" i="19" s="1"/>
  <c r="U16" i="19"/>
  <c r="Z16" i="19" s="1"/>
  <c r="U15" i="19"/>
  <c r="AJ3" i="19" s="1"/>
  <c r="U14" i="19"/>
  <c r="AJ2" i="19" s="1"/>
  <c r="U19" i="19"/>
  <c r="AJ7" i="19" s="1"/>
  <c r="U17" i="19"/>
  <c r="L20" i="19"/>
  <c r="Q20" i="19" s="1"/>
  <c r="L15" i="19"/>
  <c r="Q15" i="19" s="1"/>
  <c r="L14" i="19"/>
  <c r="AH2" i="19" s="1"/>
  <c r="L18" i="19"/>
  <c r="Q18" i="19" s="1"/>
  <c r="L19" i="19"/>
  <c r="Q19" i="19" s="1"/>
  <c r="L16" i="19"/>
  <c r="AH4" i="19" s="1"/>
  <c r="L17" i="19"/>
  <c r="Q17" i="19" s="1"/>
  <c r="Z18" i="19"/>
  <c r="AJ4" i="19"/>
  <c r="Z20" i="19"/>
  <c r="AJ8" i="19"/>
  <c r="Q13" i="19"/>
  <c r="AH1" i="19"/>
  <c r="Z13" i="19"/>
  <c r="B24" i="10"/>
  <c r="Z19" i="19" l="1"/>
  <c r="Z14" i="19"/>
  <c r="Z15" i="19"/>
  <c r="U21" i="19" a="1"/>
  <c r="U21" i="19" s="1"/>
  <c r="AJ5" i="19"/>
  <c r="Z17" i="19"/>
  <c r="Z21" i="19"/>
  <c r="AH6" i="19"/>
  <c r="AH7" i="19"/>
  <c r="Q14" i="19"/>
  <c r="AH3" i="19"/>
  <c r="Q16" i="19"/>
  <c r="AH8" i="19"/>
  <c r="Q21" i="19"/>
  <c r="L21" i="19" a="1"/>
  <c r="L21" i="19" s="1"/>
  <c r="AH5" i="19"/>
  <c r="B25" i="10"/>
  <c r="B26" i="10" l="1"/>
  <c r="B27" i="10" l="1"/>
  <c r="B28" i="10" l="1"/>
  <c r="B29" i="10" l="1"/>
  <c r="B30" i="10" l="1"/>
  <c r="B31" i="10" l="1"/>
  <c r="B32" i="10" l="1"/>
  <c r="B33" i="10" l="1"/>
  <c r="B34" i="10" l="1"/>
  <c r="B35" i="10" l="1"/>
  <c r="B36" i="10" l="1"/>
  <c r="B37" i="10" l="1"/>
  <c r="AF36" i="8"/>
  <c r="AE36" i="8"/>
  <c r="B38" i="10" l="1"/>
  <c r="AF37" i="8"/>
  <c r="AE37" i="8"/>
  <c r="B39" i="10" l="1"/>
  <c r="AF38" i="8"/>
  <c r="AE38" i="8"/>
  <c r="B40" i="10" l="1"/>
  <c r="AF39" i="8"/>
  <c r="AE39" i="8"/>
  <c r="B41" i="10" l="1"/>
  <c r="AF40" i="8"/>
  <c r="AE40" i="8"/>
  <c r="B42" i="10" l="1"/>
  <c r="AF41" i="8"/>
  <c r="AE41" i="8"/>
  <c r="B43" i="10" l="1"/>
  <c r="AF42" i="8"/>
  <c r="AE42" i="8"/>
  <c r="B44" i="10" l="1"/>
  <c r="AF43" i="8"/>
  <c r="AE43" i="8"/>
  <c r="B45" i="10" l="1"/>
  <c r="AF44" i="8"/>
  <c r="AE44" i="8"/>
  <c r="B46" i="10" l="1"/>
  <c r="AF45" i="8"/>
  <c r="AE45" i="8"/>
  <c r="B47" i="10" l="1"/>
  <c r="AF46" i="8"/>
  <c r="AE46" i="8"/>
  <c r="B48" i="10" l="1"/>
  <c r="AF47" i="8"/>
  <c r="AE47" i="8"/>
  <c r="B49" i="10" l="1"/>
  <c r="AF48" i="8"/>
  <c r="AE48" i="8"/>
  <c r="B50" i="10" l="1"/>
  <c r="AF49" i="8"/>
  <c r="AE49" i="8"/>
  <c r="B51" i="10" l="1"/>
  <c r="AF50" i="8"/>
  <c r="AE50" i="8"/>
  <c r="B52" i="10" l="1"/>
  <c r="AF51" i="8"/>
  <c r="AE51" i="8"/>
  <c r="B53" i="10" l="1"/>
  <c r="AF52" i="8"/>
  <c r="AE52" i="8"/>
  <c r="B54" i="10" l="1"/>
  <c r="AF53" i="8"/>
  <c r="AE53" i="8"/>
  <c r="B55" i="10" l="1"/>
  <c r="AF54" i="8"/>
  <c r="AE54" i="8"/>
  <c r="B56" i="10" l="1"/>
  <c r="AF55" i="8"/>
  <c r="AE55" i="8"/>
  <c r="B57" i="10" l="1"/>
  <c r="AF56" i="8"/>
  <c r="AE56" i="8"/>
  <c r="B58" i="10" l="1"/>
  <c r="AF57" i="8"/>
  <c r="AE57" i="8"/>
  <c r="B59" i="10" l="1"/>
  <c r="AF58" i="8"/>
  <c r="AE58" i="8"/>
  <c r="B60" i="10" l="1"/>
  <c r="AF59" i="8"/>
  <c r="AE59" i="8"/>
  <c r="B61" i="10" l="1"/>
  <c r="AF60" i="8"/>
  <c r="AE60" i="8"/>
  <c r="B62" i="10" l="1"/>
  <c r="AF61" i="8"/>
  <c r="AE61" i="8"/>
  <c r="B63" i="10" l="1"/>
  <c r="AF62" i="8"/>
  <c r="AE62" i="8"/>
  <c r="B64" i="10" l="1"/>
  <c r="AF63" i="8"/>
  <c r="AE63" i="8"/>
  <c r="B65" i="10" l="1"/>
  <c r="AF64" i="8"/>
  <c r="AE64" i="8"/>
  <c r="B66" i="10" l="1"/>
  <c r="AF65" i="8"/>
  <c r="AE65" i="8"/>
  <c r="B68" i="10" l="1"/>
  <c r="B67" i="10"/>
  <c r="AF66" i="8"/>
  <c r="AE66" i="8"/>
  <c r="AF67" i="8" l="1"/>
  <c r="AE67" i="8"/>
  <c r="H69" i="22" l="1"/>
  <c r="H70" i="22" l="1"/>
  <c r="H71" i="22" l="1"/>
  <c r="H72" i="22" l="1"/>
  <c r="H73" i="22" l="1"/>
  <c r="H74" i="22" l="1"/>
  <c r="H75" i="22" l="1"/>
  <c r="H76" i="22" l="1"/>
  <c r="H77" i="22" l="1"/>
  <c r="H78" i="22" l="1"/>
  <c r="H79" i="22" l="1"/>
  <c r="H80" i="22" l="1"/>
  <c r="H81" i="22" l="1"/>
  <c r="H82" i="22" l="1"/>
  <c r="H83" i="22" l="1"/>
  <c r="H84" i="22" l="1"/>
  <c r="H85" i="22" l="1"/>
  <c r="H86" i="22" l="1"/>
  <c r="H87" i="22" l="1"/>
  <c r="H88" i="22" l="1"/>
  <c r="H89" i="22" l="1"/>
  <c r="H90" i="22" l="1"/>
  <c r="H91" i="22" l="1"/>
  <c r="H92" i="22" l="1"/>
  <c r="H93" i="22" l="1"/>
  <c r="H94" i="22" l="1"/>
  <c r="H95" i="22" l="1"/>
  <c r="H96" i="22" l="1"/>
  <c r="H97" i="22" l="1"/>
  <c r="H98" i="22" l="1"/>
  <c r="H99" i="22" l="1"/>
  <c r="H100" i="22" l="1"/>
  <c r="H101" i="22" l="1"/>
  <c r="H102" i="22" l="1"/>
  <c r="H103" i="22" l="1"/>
  <c r="H104" i="22" l="1"/>
  <c r="H105" i="22" l="1"/>
  <c r="H106" i="22" l="1"/>
  <c r="H107" i="22" l="1"/>
  <c r="H108" i="22" l="1"/>
  <c r="H109" i="22" l="1"/>
  <c r="H110" i="22" l="1"/>
  <c r="H111" i="22" l="1"/>
  <c r="H112" i="22" l="1"/>
  <c r="H113" i="22" l="1"/>
  <c r="H114" i="22" l="1"/>
  <c r="H115" i="22" l="1"/>
  <c r="H116" i="22" l="1"/>
  <c r="H117" i="22" l="1"/>
  <c r="H118" i="22" l="1"/>
  <c r="H119" i="22" l="1"/>
  <c r="H120" i="22" l="1"/>
  <c r="H121" i="22" l="1"/>
  <c r="H122" i="22" l="1"/>
  <c r="H123" i="22" l="1"/>
  <c r="H124" i="22" l="1"/>
  <c r="H125" i="22" l="1"/>
  <c r="H126" i="22" l="1"/>
  <c r="H127" i="22" l="1"/>
  <c r="H128" i="22" l="1"/>
  <c r="H129" i="22" l="1"/>
  <c r="H130" i="22" l="1"/>
  <c r="H131" i="22" l="1"/>
  <c r="H132" i="22" l="1"/>
  <c r="H133" i="22" l="1"/>
  <c r="H134" i="22" l="1"/>
  <c r="H135" i="22" l="1"/>
  <c r="H136" i="22" l="1"/>
  <c r="H137" i="22" l="1"/>
  <c r="H138" i="22" l="1"/>
  <c r="H139" i="22" l="1"/>
  <c r="H140" i="22" l="1"/>
  <c r="H141" i="22" l="1"/>
  <c r="H142" i="22" l="1"/>
  <c r="H143" i="22" l="1"/>
  <c r="H144" i="22" l="1"/>
  <c r="H145" i="22" l="1"/>
  <c r="H146" i="22" l="1"/>
  <c r="H147" i="22" l="1"/>
  <c r="H148" i="22" l="1"/>
  <c r="H149" i="22" l="1"/>
  <c r="H150" i="22" l="1"/>
  <c r="H151" i="22" l="1"/>
  <c r="H152" i="22" l="1"/>
  <c r="H153" i="22" l="1"/>
  <c r="H154" i="22" l="1"/>
  <c r="H155" i="22" l="1"/>
  <c r="H156" i="22" l="1"/>
  <c r="H157" i="22" l="1"/>
  <c r="H158" i="22" l="1"/>
  <c r="H159" i="22" l="1"/>
  <c r="H160" i="22" l="1"/>
  <c r="H161" i="22" l="1"/>
  <c r="H162" i="22" l="1"/>
  <c r="H163" i="22" l="1"/>
  <c r="H164" i="22" l="1"/>
  <c r="H165" i="22" l="1"/>
  <c r="H166" i="22" l="1"/>
  <c r="H167" i="22" l="1"/>
  <c r="H168" i="22" l="1"/>
  <c r="H169" i="22" l="1"/>
  <c r="H170" i="22" l="1"/>
  <c r="H171" i="22" l="1"/>
  <c r="H172" i="22" l="1"/>
  <c r="H173" i="22" l="1"/>
  <c r="H174" i="22" l="1"/>
  <c r="H175" i="22" l="1"/>
  <c r="H176" i="22" l="1"/>
  <c r="H177" i="22" l="1"/>
  <c r="H178" i="22" l="1"/>
  <c r="H179" i="22" l="1"/>
  <c r="H180" i="22" l="1"/>
  <c r="H181" i="22" l="1"/>
  <c r="H182" i="22" l="1"/>
  <c r="H183" i="22" l="1"/>
  <c r="H184" i="22" l="1"/>
  <c r="H185" i="22" l="1"/>
  <c r="H186" i="22" l="1"/>
  <c r="H187" i="22" l="1"/>
  <c r="H188" i="22" l="1"/>
  <c r="H189" i="22" l="1"/>
  <c r="H190" i="22" l="1"/>
  <c r="H191" i="22" l="1"/>
  <c r="H192" i="22" l="1"/>
  <c r="H193" i="22" l="1"/>
  <c r="H194" i="22" l="1"/>
  <c r="H195" i="22" l="1"/>
  <c r="H196" i="22" l="1"/>
  <c r="H197" i="22" l="1"/>
  <c r="H198" i="22" l="1"/>
  <c r="H199" i="22" l="1"/>
  <c r="H200" i="22" l="1"/>
  <c r="H201" i="22" l="1"/>
  <c r="H202" i="22" l="1"/>
  <c r="H203" i="22" l="1"/>
  <c r="H204" i="22" l="1"/>
  <c r="H205" i="22" l="1"/>
  <c r="H206" i="22" l="1"/>
  <c r="H207" i="22" l="1"/>
  <c r="H208" i="22" l="1"/>
  <c r="H209" i="22" l="1"/>
  <c r="H210" i="22" l="1"/>
  <c r="H211" i="22" l="1"/>
  <c r="H212" i="22" l="1"/>
  <c r="H213" i="22" l="1"/>
  <c r="H214" i="22" l="1"/>
  <c r="H215" i="22" l="1"/>
  <c r="H216" i="22" l="1"/>
  <c r="H217" i="22" l="1"/>
  <c r="H218" i="22" l="1"/>
  <c r="H219" i="22" l="1"/>
  <c r="H220" i="22" l="1"/>
  <c r="H221" i="22" l="1"/>
  <c r="H222" i="22" l="1"/>
  <c r="H223" i="22" l="1"/>
  <c r="H224" i="22" l="1"/>
  <c r="H225" i="22" l="1"/>
  <c r="H226" i="22" l="1"/>
  <c r="H227" i="22" l="1"/>
  <c r="H228" i="22" l="1"/>
  <c r="H229" i="22" l="1"/>
  <c r="H230" i="22" l="1"/>
  <c r="H231" i="22" l="1"/>
  <c r="H232" i="22" l="1"/>
  <c r="H233" i="22" l="1"/>
  <c r="H234" i="22" l="1"/>
  <c r="H235" i="22" l="1"/>
  <c r="H236" i="22" l="1"/>
  <c r="H237" i="22" l="1"/>
  <c r="H238" i="22" l="1"/>
  <c r="H239" i="22" l="1"/>
  <c r="H240" i="22" l="1"/>
  <c r="H241" i="22" l="1"/>
  <c r="H242" i="22" l="1"/>
  <c r="H243" i="22" l="1"/>
  <c r="H244" i="22" l="1"/>
  <c r="H245" i="22" l="1"/>
  <c r="H246" i="22" l="1"/>
  <c r="H247" i="22" l="1"/>
  <c r="H248" i="22" l="1"/>
  <c r="H249" i="22" l="1"/>
  <c r="H250" i="22" l="1"/>
  <c r="H251" i="22" l="1"/>
  <c r="H252" i="22" l="1"/>
  <c r="H253" i="22" l="1"/>
  <c r="H254" i="22" l="1"/>
  <c r="H255" i="22" l="1"/>
  <c r="H256" i="22" l="1"/>
  <c r="H257" i="22" l="1"/>
  <c r="H258" i="22" l="1"/>
  <c r="H259" i="22" l="1"/>
  <c r="H260" i="22" l="1"/>
  <c r="AG26" i="10" l="1"/>
  <c r="Z30" i="10"/>
  <c r="N29" i="10"/>
  <c r="U26" i="10"/>
  <c r="AD32" i="10"/>
  <c r="S22" i="10"/>
  <c r="R31" i="10"/>
  <c r="L22" i="10"/>
  <c r="AB33" i="10"/>
  <c r="AE35" i="10"/>
  <c r="AA26" i="10"/>
  <c r="AB34" i="10"/>
  <c r="K22" i="10"/>
  <c r="Q30" i="10"/>
  <c r="O24" i="10"/>
  <c r="I31" i="10"/>
  <c r="L27" i="10"/>
  <c r="W27" i="10"/>
  <c r="AE30" i="10"/>
  <c r="F30" i="10"/>
  <c r="AB23" i="10"/>
  <c r="AA36" i="10"/>
  <c r="R26" i="10"/>
  <c r="W30" i="10"/>
  <c r="AC30" i="10"/>
  <c r="H29" i="10"/>
  <c r="Y34" i="10"/>
  <c r="AA22" i="10"/>
  <c r="O30" i="10"/>
  <c r="K33" i="10"/>
  <c r="AA23" i="10"/>
  <c r="AD25" i="10"/>
  <c r="I25" i="10"/>
  <c r="L29" i="10"/>
  <c r="W32" i="10"/>
  <c r="AG23" i="10"/>
  <c r="U29" i="10"/>
  <c r="T21" i="10"/>
  <c r="Q32" i="10"/>
  <c r="L35" i="10"/>
  <c r="E25" i="10"/>
  <c r="H33" i="10"/>
  <c r="N35" i="10"/>
  <c r="T25" i="10"/>
  <c r="Z33" i="10"/>
  <c r="R22" i="10"/>
  <c r="O33" i="10"/>
  <c r="Z21" i="10"/>
  <c r="N30" i="10"/>
  <c r="X36" i="10"/>
  <c r="R29" i="10"/>
  <c r="G33" i="10"/>
  <c r="N23" i="10"/>
  <c r="X21" i="10"/>
  <c r="R33" i="10"/>
  <c r="AC21" i="10"/>
  <c r="Z32" i="10"/>
  <c r="Y24" i="10"/>
  <c r="X23" i="10"/>
  <c r="E21" i="10"/>
  <c r="M33" i="10"/>
  <c r="Y30" i="10"/>
  <c r="L23" i="10"/>
  <c r="F36" i="10"/>
  <c r="G36" i="10"/>
  <c r="M36" i="10"/>
  <c r="H34" i="10"/>
  <c r="M23" i="10"/>
  <c r="K34" i="10"/>
  <c r="N28" i="10"/>
  <c r="Y32" i="10"/>
  <c r="AB32" i="10"/>
  <c r="AA28" i="10"/>
  <c r="AF35" i="10"/>
  <c r="AG35" i="10"/>
  <c r="G28" i="10"/>
  <c r="H32" i="10"/>
  <c r="M21" i="10"/>
  <c r="V28" i="10"/>
  <c r="Q28" i="10"/>
  <c r="R30" i="10"/>
  <c r="Z26" i="10"/>
  <c r="Y26" i="10"/>
  <c r="O29" i="10"/>
  <c r="V27" i="10"/>
  <c r="AA31" i="10"/>
  <c r="U36" i="10"/>
  <c r="R34" i="10"/>
  <c r="R32" i="10"/>
  <c r="V32" i="10"/>
  <c r="I24" i="10"/>
  <c r="U30" i="10"/>
  <c r="S27" i="10"/>
  <c r="T23" i="10"/>
  <c r="L28" i="10"/>
  <c r="G22" i="10"/>
  <c r="AF29" i="10"/>
  <c r="Y33" i="10"/>
  <c r="Z34" i="10"/>
  <c r="S23" i="10"/>
  <c r="G31" i="10"/>
  <c r="AD27" i="10"/>
  <c r="W31" i="10"/>
  <c r="Z29" i="10"/>
  <c r="M31" i="10"/>
  <c r="AC29" i="10"/>
  <c r="E27" i="10"/>
  <c r="H35" i="10"/>
  <c r="K21" i="10"/>
  <c r="P29" i="10"/>
  <c r="O34" i="10"/>
  <c r="AG25" i="10"/>
  <c r="O27" i="10"/>
  <c r="AC28" i="10"/>
  <c r="T28" i="10"/>
  <c r="E23" i="10"/>
  <c r="G35" i="10"/>
  <c r="J25" i="10"/>
  <c r="AF21" i="10"/>
  <c r="S30" i="10"/>
  <c r="AC25" i="10"/>
  <c r="AA29" i="10"/>
  <c r="AG32" i="10"/>
  <c r="M22" i="10"/>
  <c r="V26" i="10"/>
  <c r="W22" i="10"/>
  <c r="F31" i="10"/>
  <c r="M27" i="10"/>
  <c r="AB28" i="10"/>
  <c r="AD29" i="10"/>
  <c r="AD22" i="10"/>
  <c r="S29" i="10"/>
  <c r="R21" i="10"/>
  <c r="AA33" i="10"/>
  <c r="S36" i="10"/>
  <c r="O35" i="10"/>
  <c r="X22" i="10"/>
  <c r="V31" i="10"/>
  <c r="V35" i="10"/>
  <c r="Q31" i="10"/>
  <c r="X26" i="10"/>
  <c r="I34" i="10"/>
  <c r="M35" i="10"/>
  <c r="J26" i="10"/>
  <c r="P22" i="10"/>
  <c r="U27" i="10"/>
  <c r="M30" i="10"/>
  <c r="G23" i="10"/>
  <c r="Q25" i="10"/>
  <c r="AG31" i="10"/>
  <c r="H36" i="10"/>
  <c r="G25" i="10"/>
  <c r="J30" i="10"/>
  <c r="X27" i="10"/>
  <c r="P33" i="10"/>
  <c r="T34" i="10"/>
  <c r="R28" i="10"/>
  <c r="Y28" i="10"/>
  <c r="S32" i="10"/>
  <c r="AC35" i="10"/>
  <c r="AE21" i="10"/>
  <c r="L36" i="10"/>
  <c r="U35" i="10"/>
  <c r="AD30" i="10"/>
  <c r="U32" i="10"/>
  <c r="J27" i="10"/>
  <c r="Z23" i="10"/>
  <c r="O36" i="10"/>
  <c r="AC32" i="10"/>
  <c r="N34" i="10"/>
  <c r="F26" i="10"/>
  <c r="R23" i="10"/>
  <c r="AD26" i="10"/>
  <c r="P28" i="10"/>
  <c r="U33" i="10"/>
  <c r="F29" i="10"/>
  <c r="P21" i="10"/>
  <c r="AB24" i="10"/>
  <c r="S26" i="10"/>
  <c r="AE32" i="10"/>
  <c r="O23" i="10"/>
  <c r="E33" i="10"/>
  <c r="G21" i="10"/>
  <c r="L26" i="10"/>
  <c r="AB25" i="10"/>
  <c r="AA30" i="10"/>
  <c r="Z22" i="10"/>
  <c r="AD36" i="10"/>
  <c r="V25" i="10"/>
  <c r="X29" i="10"/>
  <c r="I22" i="10"/>
  <c r="F33" i="10"/>
  <c r="N32" i="10"/>
  <c r="V30" i="10"/>
  <c r="AE26" i="10"/>
  <c r="U34" i="10"/>
  <c r="T26" i="10"/>
  <c r="E35" i="10"/>
  <c r="N24" i="10"/>
  <c r="W28" i="10"/>
  <c r="E36" i="10"/>
  <c r="J31" i="10"/>
  <c r="L31" i="10"/>
  <c r="Z36" i="10"/>
  <c r="W26" i="10"/>
  <c r="AF33" i="10"/>
  <c r="AE25" i="10"/>
  <c r="J22" i="10"/>
  <c r="AF22" i="10"/>
  <c r="H24" i="10"/>
  <c r="P23" i="10"/>
  <c r="Y21" i="10"/>
  <c r="AF26" i="10"/>
  <c r="X30" i="10"/>
  <c r="AE31" i="10"/>
  <c r="T24" i="10"/>
  <c r="N22" i="10"/>
  <c r="R25" i="10"/>
  <c r="E28" i="10"/>
  <c r="F22" i="10"/>
  <c r="X35" i="10"/>
  <c r="AG36" i="10"/>
  <c r="H31" i="10"/>
  <c r="AF27" i="10"/>
  <c r="AG27" i="10"/>
  <c r="J24" i="10"/>
  <c r="S34" i="10"/>
  <c r="T33" i="10"/>
  <c r="I35" i="10"/>
  <c r="Q34" i="10"/>
  <c r="E32" i="10"/>
  <c r="T35" i="10"/>
  <c r="G29" i="10"/>
  <c r="E24" i="10"/>
  <c r="P26" i="10"/>
  <c r="S21" i="10"/>
  <c r="AB36" i="10"/>
  <c r="T22" i="10"/>
  <c r="E26" i="10"/>
  <c r="O25" i="10"/>
  <c r="M28" i="10"/>
  <c r="Q21" i="10"/>
  <c r="T29" i="10"/>
  <c r="U21" i="10"/>
  <c r="M32" i="10"/>
  <c r="I29" i="10"/>
  <c r="Y31" i="10"/>
  <c r="Z35" i="10"/>
  <c r="V23" i="10"/>
  <c r="AA27" i="10"/>
  <c r="K32" i="10"/>
  <c r="R36" i="10"/>
  <c r="X33" i="10"/>
  <c r="AE22" i="10"/>
  <c r="AC22" i="10"/>
  <c r="R35" i="10"/>
  <c r="E31" i="10"/>
  <c r="F35" i="10"/>
  <c r="K30" i="10"/>
  <c r="U22" i="10"/>
  <c r="T27" i="10"/>
  <c r="Q29" i="10"/>
  <c r="W33" i="10"/>
  <c r="O22" i="10"/>
  <c r="AC27" i="10"/>
  <c r="H26" i="10"/>
  <c r="L32" i="10"/>
  <c r="AG30" i="10"/>
  <c r="AB21" i="10"/>
  <c r="S33" i="10"/>
  <c r="AB26" i="10"/>
  <c r="T32" i="10"/>
  <c r="F34" i="10"/>
  <c r="AA34" i="10"/>
  <c r="K23" i="10"/>
  <c r="Y27" i="10"/>
  <c r="F28" i="10"/>
  <c r="AC24" i="10"/>
  <c r="AB27" i="10"/>
  <c r="AA24" i="10"/>
  <c r="Y25" i="10"/>
  <c r="L34" i="10"/>
  <c r="AG28" i="10"/>
  <c r="W21" i="10"/>
  <c r="E34" i="10"/>
  <c r="Z28" i="10"/>
  <c r="J36" i="10"/>
  <c r="O26" i="10"/>
  <c r="I32" i="10"/>
  <c r="V21" i="10"/>
  <c r="W24" i="10"/>
  <c r="H25" i="10"/>
  <c r="AE34" i="10"/>
  <c r="K35" i="10"/>
  <c r="H23" i="10"/>
  <c r="AF36" i="10"/>
  <c r="G26" i="10"/>
  <c r="AE27" i="10"/>
  <c r="L33" i="10"/>
  <c r="S25" i="10"/>
  <c r="Y22" i="10"/>
  <c r="AE36" i="10"/>
  <c r="AA25" i="10"/>
  <c r="N25" i="10"/>
  <c r="AD24" i="10"/>
  <c r="AE28" i="10"/>
  <c r="Q24" i="10"/>
  <c r="AB29" i="10"/>
  <c r="L25" i="10"/>
  <c r="W29" i="10"/>
  <c r="AC26" i="10"/>
  <c r="F24" i="10"/>
  <c r="W35" i="10"/>
  <c r="P25" i="10"/>
  <c r="I36" i="10"/>
  <c r="N33" i="10"/>
  <c r="J34" i="10"/>
  <c r="AF32" i="10"/>
  <c r="AF23" i="10"/>
  <c r="AC34" i="10"/>
  <c r="P30" i="10"/>
  <c r="I27" i="10"/>
  <c r="P31" i="10"/>
  <c r="G32" i="10"/>
  <c r="N21" i="10"/>
  <c r="AG21" i="10"/>
  <c r="T30" i="10"/>
  <c r="AA35" i="10"/>
  <c r="Z27" i="10"/>
  <c r="P35" i="10"/>
  <c r="H30" i="10"/>
  <c r="Q26" i="10"/>
  <c r="S31" i="10"/>
  <c r="G30" i="10"/>
  <c r="N26" i="10"/>
  <c r="AG34" i="10"/>
  <c r="AE29" i="10"/>
  <c r="S35" i="10"/>
  <c r="R27" i="10"/>
  <c r="X32" i="10"/>
  <c r="H28" i="10"/>
  <c r="H21" i="10"/>
  <c r="K24" i="10"/>
  <c r="AB31" i="10"/>
  <c r="Z31" i="10"/>
  <c r="AG22" i="10"/>
  <c r="J29" i="10"/>
  <c r="W36" i="10"/>
  <c r="P32" i="10"/>
  <c r="M25" i="10"/>
  <c r="AD31" i="10"/>
  <c r="V36" i="10"/>
  <c r="Y36" i="10"/>
  <c r="AG29" i="10"/>
  <c r="Q35" i="10"/>
  <c r="H22" i="10"/>
  <c r="AB35" i="10"/>
  <c r="AF34" i="10"/>
  <c r="E29" i="10"/>
  <c r="H27" i="10"/>
  <c r="AE23" i="10"/>
  <c r="M29" i="10"/>
  <c r="F25" i="10"/>
  <c r="W23" i="10"/>
  <c r="O31" i="10"/>
  <c r="F23" i="10"/>
  <c r="T36" i="10"/>
  <c r="I30" i="10"/>
  <c r="E22" i="10"/>
  <c r="K25" i="10"/>
  <c r="Y29" i="10"/>
  <c r="U31" i="10"/>
  <c r="W25" i="10"/>
  <c r="Z25" i="10"/>
  <c r="J32" i="10"/>
  <c r="X24" i="10"/>
  <c r="Q22" i="10"/>
  <c r="I33" i="10"/>
  <c r="AC31" i="10"/>
  <c r="J33" i="10"/>
  <c r="AB22" i="10"/>
  <c r="Y35" i="10"/>
  <c r="F21" i="10"/>
  <c r="X34" i="10"/>
  <c r="AE33" i="10"/>
  <c r="J23" i="10"/>
  <c r="P34" i="10"/>
  <c r="U24" i="10"/>
  <c r="S24" i="10"/>
  <c r="AD23" i="10"/>
  <c r="N36" i="10"/>
  <c r="E30" i="10"/>
  <c r="K31" i="10"/>
  <c r="N27" i="10"/>
  <c r="W34" i="10"/>
  <c r="AG33" i="10"/>
  <c r="AC36" i="10"/>
  <c r="F32" i="10"/>
  <c r="AD21" i="10"/>
  <c r="AC33" i="10"/>
  <c r="L21" i="10"/>
  <c r="F27" i="10"/>
  <c r="AF25" i="10"/>
  <c r="AA32" i="10"/>
  <c r="L30" i="10"/>
  <c r="X25" i="10"/>
  <c r="G27" i="10"/>
  <c r="M34" i="10"/>
  <c r="AA21" i="10"/>
  <c r="M26" i="10"/>
  <c r="G24" i="10"/>
  <c r="K27" i="10"/>
  <c r="AF31" i="10"/>
  <c r="Z24" i="10"/>
  <c r="AD33" i="10"/>
  <c r="V34" i="10"/>
  <c r="M24" i="10"/>
  <c r="X31" i="10"/>
  <c r="AF30" i="10"/>
  <c r="J21" i="10"/>
  <c r="V33" i="10"/>
  <c r="K26" i="10"/>
  <c r="Q36" i="10"/>
  <c r="AD28" i="10"/>
  <c r="L24" i="10"/>
  <c r="V24" i="10"/>
  <c r="AC23" i="10"/>
  <c r="G34" i="10"/>
  <c r="K36" i="10"/>
  <c r="AF24" i="10"/>
  <c r="AB30" i="10"/>
  <c r="P36" i="10"/>
  <c r="O28" i="10"/>
  <c r="U23" i="10"/>
  <c r="J35" i="10"/>
  <c r="Q33" i="10"/>
  <c r="I28" i="10"/>
  <c r="J28" i="10"/>
  <c r="O32" i="10"/>
  <c r="Y23" i="10"/>
  <c r="AF28" i="10"/>
  <c r="P24" i="10"/>
  <c r="U28" i="10"/>
  <c r="I26" i="10"/>
  <c r="O21" i="10"/>
  <c r="Q27" i="10"/>
  <c r="I21" i="10"/>
  <c r="K29" i="10"/>
  <c r="S28" i="10"/>
  <c r="Q23" i="10"/>
  <c r="X28" i="10"/>
  <c r="V22" i="10"/>
  <c r="T31" i="10"/>
  <c r="N31" i="10"/>
  <c r="P27" i="10"/>
  <c r="K28" i="10"/>
  <c r="AD34" i="10"/>
  <c r="U25" i="10"/>
  <c r="R24" i="10"/>
  <c r="V29" i="10"/>
  <c r="AD35" i="10"/>
  <c r="I23" i="10"/>
  <c r="AG24" i="10"/>
  <c r="AE24" i="10"/>
  <c r="A21" i="8"/>
  <c r="A29" i="8"/>
  <c r="A22" i="8"/>
  <c r="A30" i="8"/>
  <c r="A23" i="8"/>
  <c r="A31" i="8"/>
  <c r="A24" i="8"/>
  <c r="A32" i="8"/>
  <c r="A28" i="8"/>
  <c r="A25" i="8"/>
  <c r="A33" i="8"/>
  <c r="A26" i="8"/>
  <c r="A34" i="8"/>
  <c r="A27" i="8"/>
  <c r="A35" i="8"/>
  <c r="A20" i="8"/>
  <c r="Z24" i="8" l="1" a="1"/>
  <c r="Z24" i="8" s="1"/>
  <c r="AC24" i="8" a="1"/>
  <c r="AC24" i="8" s="1"/>
  <c r="Z23" i="8" a="1"/>
  <c r="Z23" i="8" s="1"/>
  <c r="AC23" i="8" a="1"/>
  <c r="AC23" i="8" s="1"/>
  <c r="AC26" i="8" a="1"/>
  <c r="AC26" i="8" s="1"/>
  <c r="Z26" i="8" a="1"/>
  <c r="Z26" i="8" s="1"/>
  <c r="Z30" i="8" a="1"/>
  <c r="Z30" i="8" s="1"/>
  <c r="AC30" i="8" a="1"/>
  <c r="AC30" i="8" s="1"/>
  <c r="Z32" i="8" a="1"/>
  <c r="Z32" i="8" s="1"/>
  <c r="AC32" i="8" a="1"/>
  <c r="AC32" i="8" s="1"/>
  <c r="Z35" i="8" a="1"/>
  <c r="Z35" i="8" s="1"/>
  <c r="AC35" i="8" a="1"/>
  <c r="AC35" i="8" s="1"/>
  <c r="AC34" i="8" a="1"/>
  <c r="AC34" i="8" s="1"/>
  <c r="Z34" i="8" a="1"/>
  <c r="Z34" i="8" s="1"/>
  <c r="AC33" i="8" a="1"/>
  <c r="AC33" i="8" s="1"/>
  <c r="Z33" i="8" a="1"/>
  <c r="Z33" i="8" s="1"/>
  <c r="Z22" i="8" a="1"/>
  <c r="Z22" i="8" s="1"/>
  <c r="AC22" i="8" a="1"/>
  <c r="AC22" i="8" s="1"/>
  <c r="AC20" i="8" a="1"/>
  <c r="AC20" i="8" s="1"/>
  <c r="Z20" i="8" a="1"/>
  <c r="Z20" i="8" s="1"/>
  <c r="Z31" i="8" a="1"/>
  <c r="Z31" i="8" s="1"/>
  <c r="AC31" i="8" a="1"/>
  <c r="AC31" i="8" s="1"/>
  <c r="Z25" i="8" a="1"/>
  <c r="Z25" i="8" s="1"/>
  <c r="AC25" i="8" a="1"/>
  <c r="AC25" i="8" s="1"/>
  <c r="Z29" i="8" a="1"/>
  <c r="Z29" i="8" s="1"/>
  <c r="AC29" i="8" a="1"/>
  <c r="AC29" i="8" s="1"/>
  <c r="AC27" i="8" a="1"/>
  <c r="AC27" i="8" s="1"/>
  <c r="Z27" i="8" a="1"/>
  <c r="Z27" i="8" s="1"/>
  <c r="AC28" i="8" a="1"/>
  <c r="AC28" i="8" s="1"/>
  <c r="Z28" i="8" a="1"/>
  <c r="Z28" i="8" s="1"/>
  <c r="AC21" i="8" a="1"/>
  <c r="AC21" i="8" s="1"/>
  <c r="Z21" i="8" a="1"/>
  <c r="Z21" i="8" s="1"/>
  <c r="AH27" i="8"/>
  <c r="R27" i="8"/>
  <c r="R31" i="8"/>
  <c r="AH31" i="8"/>
  <c r="R34" i="8"/>
  <c r="AH34" i="8"/>
  <c r="R23" i="8"/>
  <c r="AH23" i="8"/>
  <c r="AH35" i="8"/>
  <c r="R35" i="8"/>
  <c r="R26" i="8"/>
  <c r="AH26" i="8"/>
  <c r="AH30" i="8"/>
  <c r="R30" i="8"/>
  <c r="R32" i="8"/>
  <c r="AH32" i="8"/>
  <c r="R24" i="8"/>
  <c r="AH24" i="8"/>
  <c r="R33" i="8"/>
  <c r="AH33" i="8"/>
  <c r="AH22" i="8"/>
  <c r="R22" i="8"/>
  <c r="AH20" i="8"/>
  <c r="R20" i="8"/>
  <c r="R25" i="8"/>
  <c r="AH25" i="8"/>
  <c r="AH29" i="8"/>
  <c r="R29" i="8"/>
  <c r="AH28" i="8"/>
  <c r="R28" i="8"/>
  <c r="AH21" i="8"/>
  <c r="R21" i="8"/>
  <c r="X20" i="8"/>
  <c r="X34" i="8"/>
  <c r="X30" i="8"/>
  <c r="X24" i="8"/>
  <c r="X32" i="8"/>
  <c r="X29" i="8"/>
  <c r="X21" i="8"/>
  <c r="X23" i="8"/>
  <c r="X25" i="8"/>
  <c r="X27" i="8"/>
  <c r="X26" i="8"/>
  <c r="X22" i="8"/>
  <c r="X35" i="8"/>
  <c r="X33" i="8"/>
  <c r="X28" i="8"/>
  <c r="X31" i="8"/>
  <c r="AE28" i="8" l="1"/>
  <c r="AE34" i="8"/>
  <c r="AE30" i="8"/>
  <c r="AE32" i="8"/>
  <c r="AE21" i="8"/>
  <c r="AE27" i="8"/>
  <c r="AE35" i="8"/>
  <c r="AE31" i="8"/>
  <c r="AE20" i="8"/>
  <c r="AE25" i="8"/>
  <c r="AE23" i="8"/>
  <c r="AE33" i="8"/>
  <c r="AE29" i="8"/>
  <c r="AE22" i="8"/>
  <c r="AE24" i="8"/>
  <c r="AE26" i="8"/>
  <c r="AF20" i="8" l="1"/>
  <c r="AF21" i="8" l="1"/>
  <c r="AF22" i="8" l="1"/>
  <c r="AF23" i="8" l="1"/>
  <c r="AF24" i="8" l="1"/>
  <c r="AF25" i="8" l="1"/>
  <c r="AF26" i="8" l="1"/>
  <c r="AF27" i="8" l="1"/>
  <c r="AF28" i="8" l="1"/>
  <c r="AF29" i="8" l="1"/>
  <c r="AF30" i="8" l="1"/>
  <c r="AF31" i="8" l="1"/>
  <c r="AF32" i="8" l="1"/>
  <c r="AF33" i="8" l="1"/>
  <c r="AF34" i="8" l="1"/>
  <c r="AF35" i="8" l="1"/>
  <c r="D6" i="2" l="1"/>
  <c r="F6" i="2"/>
  <c r="E6" i="2"/>
  <c r="M6" i="2" l="1"/>
  <c r="J6" i="2"/>
  <c r="I6" i="2"/>
  <c r="K6" i="2"/>
  <c r="L6" i="2"/>
  <c r="Z6" i="2" l="1"/>
  <c r="X6" i="2"/>
  <c r="Y6" i="2"/>
  <c r="W6" i="2"/>
  <c r="AB6" i="2" s="1"/>
  <c r="V6" i="2"/>
  <c r="U6" i="2"/>
  <c r="T6" i="2"/>
  <c r="S6" i="2"/>
  <c r="Q6" i="2"/>
  <c r="R6" i="2"/>
  <c r="N6" i="2"/>
  <c r="O6" i="2"/>
  <c r="P6" i="2"/>
  <c r="C6" i="2"/>
  <c r="AA6" i="2" l="1"/>
  <c r="A6" i="2"/>
  <c r="B6" i="2"/>
  <c r="AC6" i="2"/>
  <c r="AF6" i="2" s="1" a="1"/>
  <c r="AF6" i="2" s="1"/>
  <c r="H7" i="2" l="1"/>
  <c r="AD6" i="2"/>
  <c r="AE6" i="2" s="1"/>
  <c r="E7" i="2" l="1"/>
  <c r="D7" i="2"/>
  <c r="F7" i="2"/>
  <c r="G7" i="2"/>
  <c r="M7" i="2" l="1"/>
  <c r="L7" i="2"/>
  <c r="J7" i="2"/>
  <c r="I7" i="2"/>
  <c r="K7" i="2"/>
  <c r="T7" i="2" l="1"/>
  <c r="S7" i="2"/>
  <c r="R7" i="2"/>
  <c r="U7" i="2"/>
  <c r="Q7" i="2"/>
  <c r="C7" i="2"/>
  <c r="P7" i="2"/>
  <c r="O7" i="2"/>
  <c r="N7" i="2"/>
  <c r="X7" i="2"/>
  <c r="Y7" i="2"/>
  <c r="Z7" i="2"/>
  <c r="W7" i="2"/>
  <c r="AB7" i="2" s="1"/>
  <c r="V7" i="2"/>
  <c r="AA7" i="2" l="1"/>
  <c r="A7" i="2"/>
  <c r="B7" i="2"/>
  <c r="AC7" i="2"/>
  <c r="AF7" i="2" s="1" a="1"/>
  <c r="AF7" i="2" s="1"/>
  <c r="H8" i="2" l="1"/>
  <c r="AD7" i="2"/>
  <c r="AE7" i="2" s="1"/>
  <c r="G8" i="2" l="1"/>
  <c r="E8" i="2"/>
  <c r="F8" i="2"/>
  <c r="D8" i="2"/>
  <c r="J8" i="2" l="1"/>
  <c r="M8" i="2"/>
  <c r="I8" i="2"/>
  <c r="K8" i="2"/>
  <c r="L8" i="2"/>
  <c r="U8" i="2" l="1"/>
  <c r="Q8" i="2"/>
  <c r="T8" i="2"/>
  <c r="S8" i="2"/>
  <c r="R8" i="2"/>
  <c r="AA8" i="2" s="1"/>
  <c r="C8" i="2"/>
  <c r="N8" i="2"/>
  <c r="P8" i="2"/>
  <c r="O8" i="2"/>
  <c r="Z8" i="2"/>
  <c r="X8" i="2"/>
  <c r="Y8" i="2"/>
  <c r="W8" i="2"/>
  <c r="AB8" i="2" s="1"/>
  <c r="V8" i="2"/>
  <c r="AC8" i="2" l="1"/>
  <c r="AF8" i="2" s="1" a="1"/>
  <c r="AF8" i="2" s="1"/>
  <c r="A8" i="2"/>
  <c r="B8" i="2"/>
  <c r="H9" i="2"/>
  <c r="AD8" i="2" l="1"/>
  <c r="AE8" i="2" s="1"/>
  <c r="G9" i="2" l="1"/>
  <c r="E9" i="2"/>
  <c r="D9" i="2"/>
  <c r="F9" i="2"/>
  <c r="M9" i="2" l="1"/>
  <c r="I9" i="2"/>
  <c r="K9" i="2"/>
  <c r="J9" i="2"/>
  <c r="L9" i="2"/>
  <c r="Z9" i="2" l="1"/>
  <c r="W9" i="2"/>
  <c r="V9" i="2"/>
  <c r="X9" i="2"/>
  <c r="Y9" i="2"/>
  <c r="T9" i="2"/>
  <c r="R9" i="2"/>
  <c r="AA9" i="2" s="1"/>
  <c r="S9" i="2"/>
  <c r="U9" i="2"/>
  <c r="Q9" i="2"/>
  <c r="C9" i="2"/>
  <c r="P9" i="2"/>
  <c r="O9" i="2"/>
  <c r="N9" i="2"/>
  <c r="A9" i="2" l="1"/>
  <c r="B9" i="2"/>
  <c r="AB9" i="2"/>
  <c r="AC9" i="2"/>
  <c r="AF9" i="2" s="1" a="1"/>
  <c r="AF9" i="2" s="1"/>
  <c r="H10" i="2" l="1"/>
  <c r="AD9" i="2"/>
  <c r="AE9" i="2" s="1"/>
  <c r="D10" i="2" l="1"/>
  <c r="F10" i="2"/>
  <c r="G10" i="2"/>
  <c r="E10" i="2"/>
  <c r="K10" i="2" l="1"/>
  <c r="L10" i="2"/>
  <c r="M10" i="2"/>
  <c r="I10" i="2"/>
  <c r="J10" i="2"/>
  <c r="P10" i="2" l="1"/>
  <c r="C10" i="2"/>
  <c r="N10" i="2"/>
  <c r="O10" i="2"/>
  <c r="Y10" i="2"/>
  <c r="Z10" i="2"/>
  <c r="W10" i="2"/>
  <c r="V10" i="2"/>
  <c r="X10" i="2"/>
  <c r="U10" i="2"/>
  <c r="R10" i="2"/>
  <c r="Q10" i="2"/>
  <c r="S10" i="2"/>
  <c r="T10" i="2"/>
  <c r="A10" i="2" l="1"/>
  <c r="B10" i="2"/>
  <c r="AB10" i="2"/>
  <c r="AC10" i="2" s="1"/>
  <c r="AA10" i="2"/>
  <c r="AF10" i="2" l="1" a="1"/>
  <c r="AF10" i="2" s="1"/>
  <c r="H11" i="2"/>
  <c r="AD10" i="2"/>
  <c r="AE10" i="2" s="1"/>
  <c r="F11" i="2" l="1"/>
  <c r="G11" i="2"/>
  <c r="E11" i="2"/>
  <c r="D11" i="2"/>
  <c r="M11" i="2" l="1"/>
  <c r="I11" i="2"/>
  <c r="L11" i="2"/>
  <c r="K11" i="2"/>
  <c r="J11" i="2"/>
  <c r="R11" i="2" l="1"/>
  <c r="U11" i="2"/>
  <c r="T11" i="2"/>
  <c r="Q11" i="2"/>
  <c r="S11" i="2"/>
  <c r="W11" i="2"/>
  <c r="AB11" i="2" s="1"/>
  <c r="X11" i="2"/>
  <c r="V11" i="2"/>
  <c r="Y11" i="2"/>
  <c r="Z11" i="2"/>
  <c r="N11" i="2"/>
  <c r="C11" i="2"/>
  <c r="P11" i="2"/>
  <c r="O11" i="2"/>
  <c r="A11" i="2" l="1"/>
  <c r="B11" i="2"/>
  <c r="AA11" i="2"/>
  <c r="AC11" i="2" l="1"/>
  <c r="AF11" i="2" l="1" a="1"/>
  <c r="AF11" i="2" s="1"/>
  <c r="H12" i="2"/>
  <c r="AD11" i="2"/>
  <c r="AE11" i="2" s="1"/>
  <c r="G12" i="2" l="1"/>
  <c r="F12" i="2"/>
  <c r="E12" i="2"/>
  <c r="D12" i="2"/>
  <c r="K12" i="2" l="1"/>
  <c r="M12" i="2"/>
  <c r="I12" i="2"/>
  <c r="J12" i="2"/>
  <c r="L12" i="2"/>
  <c r="X12" i="2" l="1"/>
  <c r="W12" i="2"/>
  <c r="V12" i="2"/>
  <c r="Z12" i="2"/>
  <c r="Y12" i="2"/>
  <c r="C12" i="2"/>
  <c r="N12" i="2"/>
  <c r="O12" i="2"/>
  <c r="P12" i="2"/>
  <c r="S12" i="2"/>
  <c r="Q12" i="2"/>
  <c r="U12" i="2"/>
  <c r="T12" i="2"/>
  <c r="R12" i="2"/>
  <c r="AA12" i="2" s="1"/>
  <c r="AC12" i="2" l="1"/>
  <c r="AF12" i="2" s="1" a="1"/>
  <c r="AF12" i="2" s="1"/>
  <c r="AB12" i="2"/>
  <c r="A12" i="2"/>
  <c r="B12" i="2"/>
  <c r="H13" i="2"/>
  <c r="AD12" i="2" l="1"/>
  <c r="AE12" i="2" s="1"/>
  <c r="G13" i="2" l="1"/>
  <c r="F13" i="2"/>
  <c r="E13" i="2"/>
  <c r="D13" i="2"/>
  <c r="M13" i="2" l="1"/>
  <c r="I13" i="2"/>
  <c r="K13" i="2"/>
  <c r="J13" i="2"/>
  <c r="L13" i="2"/>
  <c r="U13" i="2" l="1"/>
  <c r="R13" i="2"/>
  <c r="S13" i="2"/>
  <c r="T13" i="2"/>
  <c r="Q13" i="2"/>
  <c r="P13" i="2"/>
  <c r="N13" i="2"/>
  <c r="O13" i="2"/>
  <c r="C13" i="2"/>
  <c r="V13" i="2"/>
  <c r="W13" i="2"/>
  <c r="Y13" i="2"/>
  <c r="X13" i="2"/>
  <c r="Z13" i="2"/>
  <c r="AB13" i="2" l="1"/>
  <c r="AA13" i="2"/>
  <c r="A13" i="2"/>
  <c r="B13" i="2"/>
  <c r="AC13" i="2" l="1"/>
  <c r="AD13" i="2" s="1"/>
  <c r="AE13" i="2" s="1"/>
  <c r="D14" i="2" l="1"/>
  <c r="E14" i="2"/>
  <c r="G14" i="2"/>
  <c r="F14" i="2"/>
  <c r="AF13" i="2" a="1"/>
  <c r="AF13" i="2" s="1"/>
  <c r="H14" i="2"/>
  <c r="M14" i="2" l="1"/>
  <c r="L14" i="2"/>
  <c r="K14" i="2"/>
  <c r="I14" i="2"/>
  <c r="J14" i="2"/>
  <c r="Z14" i="2" l="1"/>
  <c r="Y14" i="2"/>
  <c r="X14" i="2"/>
  <c r="V14" i="2"/>
  <c r="W14" i="2"/>
  <c r="AB14" i="2" s="1"/>
  <c r="P14" i="2"/>
  <c r="O14" i="2"/>
  <c r="C14" i="2"/>
  <c r="N14" i="2"/>
  <c r="U14" i="2"/>
  <c r="S14" i="2"/>
  <c r="Q14" i="2"/>
  <c r="R14" i="2"/>
  <c r="T14" i="2"/>
  <c r="A14" i="2" l="1"/>
  <c r="B14" i="2"/>
  <c r="AA14" i="2"/>
  <c r="AC14" i="2" l="1"/>
  <c r="AD14" i="2"/>
  <c r="AE14" i="2" s="1"/>
  <c r="D15" i="2" l="1"/>
  <c r="F15" i="2"/>
  <c r="G15" i="2"/>
  <c r="E15" i="2"/>
  <c r="AF14" i="2" a="1"/>
  <c r="AF14" i="2" s="1"/>
  <c r="H15" i="2"/>
  <c r="K15" i="2" l="1"/>
  <c r="L15" i="2"/>
  <c r="I15" i="2"/>
  <c r="M15" i="2"/>
  <c r="J15" i="2"/>
  <c r="V15" i="2" l="1"/>
  <c r="W15" i="2"/>
  <c r="Y15" i="2"/>
  <c r="X15" i="2"/>
  <c r="Z15" i="2"/>
  <c r="R15" i="2"/>
  <c r="AA15" i="2" s="1"/>
  <c r="T15" i="2"/>
  <c r="Q15" i="2"/>
  <c r="U15" i="2"/>
  <c r="S15" i="2"/>
  <c r="N15" i="2"/>
  <c r="C15" i="2"/>
  <c r="P15" i="2"/>
  <c r="O15" i="2"/>
  <c r="B15" i="2" l="1"/>
  <c r="A15" i="2"/>
  <c r="AB15" i="2"/>
  <c r="AC15" i="2" s="1"/>
  <c r="AF15" i="2" l="1" a="1"/>
  <c r="AF15" i="2" s="1"/>
  <c r="AD15" i="2"/>
  <c r="AE15" i="2" s="1"/>
  <c r="H16" i="2"/>
  <c r="D16" i="2" l="1"/>
  <c r="F16" i="2"/>
  <c r="E16" i="2"/>
  <c r="G16" i="2"/>
  <c r="K16" i="2" l="1"/>
  <c r="M16" i="2"/>
  <c r="L16" i="2"/>
  <c r="I16" i="2"/>
  <c r="J16" i="2"/>
  <c r="N16" i="2" l="1"/>
  <c r="C16" i="2"/>
  <c r="O16" i="2"/>
  <c r="P16" i="2"/>
  <c r="Y16" i="2"/>
  <c r="W16" i="2"/>
  <c r="AB16" i="2" s="1"/>
  <c r="Z16" i="2"/>
  <c r="V16" i="2"/>
  <c r="X16" i="2"/>
  <c r="U16" i="2"/>
  <c r="S16" i="2"/>
  <c r="R16" i="2"/>
  <c r="T16" i="2"/>
  <c r="Q16" i="2"/>
  <c r="AA16" i="2" l="1"/>
  <c r="AC16" i="2" s="1"/>
  <c r="B16" i="2"/>
  <c r="A16" i="2"/>
  <c r="AF16" i="2" l="1" a="1"/>
  <c r="AF16" i="2" s="1"/>
  <c r="H17" i="2"/>
  <c r="AD16" i="2"/>
  <c r="AE16" i="2" s="1"/>
  <c r="D17" i="2" l="1"/>
  <c r="E17" i="2"/>
  <c r="F17" i="2"/>
  <c r="G17" i="2"/>
  <c r="K17" i="2" l="1"/>
  <c r="M17" i="2"/>
  <c r="J17" i="2"/>
  <c r="L17" i="2"/>
  <c r="I17" i="2"/>
  <c r="W17" i="2" l="1"/>
  <c r="Y17" i="2"/>
  <c r="X17" i="2"/>
  <c r="Z17" i="2"/>
  <c r="V17" i="2"/>
  <c r="C17" i="2"/>
  <c r="N17" i="2"/>
  <c r="P17" i="2"/>
  <c r="O17" i="2"/>
  <c r="S17" i="2"/>
  <c r="T17" i="2"/>
  <c r="R17" i="2"/>
  <c r="AA17" i="2" s="1"/>
  <c r="U17" i="2"/>
  <c r="Q17" i="2"/>
  <c r="B17" i="2" l="1"/>
  <c r="A17" i="2"/>
  <c r="AB17" i="2"/>
  <c r="AC17" i="2" s="1"/>
  <c r="AF17" i="2" l="1" a="1"/>
  <c r="AF17" i="2" s="1"/>
  <c r="AD17" i="2"/>
  <c r="AE17" i="2" s="1"/>
  <c r="H18" i="2"/>
  <c r="F18" i="2" l="1"/>
  <c r="G18" i="2"/>
  <c r="D18" i="2"/>
  <c r="E18" i="2"/>
  <c r="I18" i="2" l="1"/>
  <c r="M18" i="2"/>
  <c r="J18" i="2"/>
  <c r="L18" i="2"/>
  <c r="K18" i="2"/>
  <c r="W18" i="2" l="1"/>
  <c r="Z18" i="2"/>
  <c r="V18" i="2"/>
  <c r="Y18" i="2"/>
  <c r="X18" i="2"/>
  <c r="T18" i="2"/>
  <c r="U18" i="2"/>
  <c r="R18" i="2"/>
  <c r="AA18" i="2" s="1"/>
  <c r="Q18" i="2"/>
  <c r="S18" i="2"/>
  <c r="N18" i="2"/>
  <c r="P18" i="2"/>
  <c r="C18" i="2"/>
  <c r="O18" i="2"/>
  <c r="C19" i="2" l="1"/>
  <c r="A18" i="2"/>
  <c r="B18" i="2"/>
  <c r="G19" i="2"/>
  <c r="F19" i="2"/>
  <c r="D19" i="2"/>
  <c r="E19" i="2"/>
  <c r="J19" i="2"/>
  <c r="I19" i="2"/>
  <c r="M19" i="2"/>
  <c r="L19" i="2"/>
  <c r="K19" i="2"/>
  <c r="R19" i="2"/>
  <c r="W19" i="2"/>
  <c r="T19" i="2"/>
  <c r="Z19" i="2"/>
  <c r="U19" i="2"/>
  <c r="P19" i="2"/>
  <c r="S19" i="2"/>
  <c r="O19" i="2"/>
  <c r="Q19" i="2"/>
  <c r="N19" i="2"/>
  <c r="X19" i="2"/>
  <c r="V19" i="2"/>
  <c r="Y19" i="2"/>
  <c r="AA19" i="2"/>
  <c r="AB19" i="2"/>
  <c r="AC19" i="2"/>
  <c r="AF19" i="2" a="1"/>
  <c r="AF19" i="2" s="1"/>
  <c r="AD19" i="2"/>
  <c r="AE19" i="2" s="1"/>
  <c r="AC18" i="2"/>
  <c r="AF18" i="2" s="1" a="1"/>
  <c r="AF18" i="2" s="1"/>
  <c r="AB18" i="2"/>
  <c r="H19" i="2" s="1"/>
  <c r="AD18" i="2" l="1"/>
  <c r="AE18" i="2" s="1"/>
  <c r="A19" i="2"/>
  <c r="B19" i="2"/>
  <c r="H20" i="2"/>
  <c r="G20" i="2"/>
  <c r="F20" i="2"/>
  <c r="E20" i="2"/>
  <c r="D20" i="2"/>
  <c r="M20" i="2"/>
  <c r="J20" i="2"/>
  <c r="L20" i="2"/>
  <c r="I20" i="2"/>
  <c r="K20" i="2"/>
  <c r="R20" i="2"/>
  <c r="O20" i="2"/>
  <c r="T20" i="2"/>
  <c r="U20" i="2"/>
  <c r="V20" i="2"/>
  <c r="S20" i="2"/>
  <c r="Q20" i="2"/>
  <c r="N20" i="2"/>
  <c r="P20" i="2"/>
  <c r="X20" i="2"/>
  <c r="Z20" i="2"/>
  <c r="Y20" i="2"/>
  <c r="W20" i="2"/>
  <c r="C20" i="2"/>
  <c r="AB20" i="2"/>
  <c r="AA20" i="2"/>
  <c r="AC20" i="2"/>
  <c r="AF20" i="2" a="1"/>
  <c r="AF20" i="2" s="1"/>
  <c r="AD20" i="2"/>
  <c r="AE20" i="2" s="1"/>
  <c r="A20" i="2" l="1"/>
  <c r="B20" i="2"/>
  <c r="H21" i="2"/>
  <c r="D21" i="2"/>
  <c r="E21" i="2"/>
  <c r="F21" i="2"/>
  <c r="G21" i="2"/>
  <c r="M21" i="2"/>
  <c r="K21" i="2"/>
  <c r="L21" i="2"/>
  <c r="J21" i="2"/>
  <c r="I21" i="2"/>
  <c r="P21" i="2"/>
  <c r="Z21" i="2"/>
  <c r="N21" i="2"/>
  <c r="R21" i="2"/>
  <c r="O21" i="2"/>
  <c r="S21" i="2"/>
  <c r="C21" i="2"/>
  <c r="T21" i="2"/>
  <c r="W21" i="2"/>
  <c r="U21" i="2"/>
  <c r="V21" i="2"/>
  <c r="Q21" i="2"/>
  <c r="X21" i="2"/>
  <c r="Y21" i="2"/>
  <c r="AA21" i="2"/>
  <c r="AB21" i="2"/>
  <c r="AC21" i="2" s="1"/>
  <c r="AF21" i="2" a="1"/>
  <c r="AF21" i="2" s="1"/>
  <c r="AD21" i="2"/>
  <c r="AE21" i="2" s="1"/>
  <c r="B21" i="2" l="1"/>
  <c r="A21" i="2"/>
  <c r="H22" i="2"/>
  <c r="F22" i="2"/>
  <c r="E22" i="2"/>
  <c r="D22" i="2"/>
  <c r="G22" i="2"/>
  <c r="M22" i="2"/>
  <c r="K22" i="2"/>
  <c r="I22" i="2"/>
  <c r="L22" i="2"/>
  <c r="J22" i="2"/>
  <c r="O22" i="2"/>
  <c r="T22" i="2"/>
  <c r="P22" i="2"/>
  <c r="X22" i="2"/>
  <c r="C22" i="2"/>
  <c r="W22" i="2"/>
  <c r="N22" i="2"/>
  <c r="V22" i="2"/>
  <c r="Q22" i="2"/>
  <c r="Y22" i="2"/>
  <c r="S22" i="2"/>
  <c r="U22" i="2"/>
  <c r="Z22" i="2"/>
  <c r="R22" i="2"/>
  <c r="AA22" i="2" s="1"/>
  <c r="AB22" i="2"/>
  <c r="AC22" i="2" s="1"/>
  <c r="AF22" i="2" a="1"/>
  <c r="AF22" i="2" s="1"/>
  <c r="AD22" i="2"/>
  <c r="AE22" i="2" s="1"/>
  <c r="B22" i="2" l="1"/>
  <c r="A22" i="2"/>
  <c r="H23" i="2"/>
  <c r="F23" i="2"/>
  <c r="E23" i="2"/>
  <c r="G23" i="2"/>
  <c r="D23" i="2"/>
  <c r="M23" i="2"/>
  <c r="I23" i="2"/>
  <c r="L23" i="2"/>
  <c r="J23" i="2"/>
  <c r="K23" i="2"/>
  <c r="R23" i="2"/>
  <c r="X23" i="2"/>
  <c r="Q23" i="2"/>
  <c r="T23" i="2"/>
  <c r="N23" i="2"/>
  <c r="S23" i="2"/>
  <c r="U23" i="2"/>
  <c r="Y23" i="2"/>
  <c r="W23" i="2"/>
  <c r="AB23" i="2" s="1"/>
  <c r="V23" i="2"/>
  <c r="Z23" i="2"/>
  <c r="O23" i="2"/>
  <c r="P23" i="2"/>
  <c r="C23" i="2"/>
  <c r="AA23" i="2"/>
  <c r="AC23" i="2"/>
  <c r="AF23" i="2" a="1"/>
  <c r="AF23" i="2" s="1"/>
  <c r="AD23" i="2"/>
  <c r="AE23" i="2" s="1"/>
  <c r="A23" i="2" l="1"/>
  <c r="B23" i="2"/>
  <c r="H24" i="2"/>
  <c r="F24" i="2"/>
  <c r="D24" i="2"/>
  <c r="E24" i="2"/>
  <c r="G24" i="2"/>
  <c r="K24" i="2"/>
  <c r="L24" i="2"/>
  <c r="M24" i="2"/>
  <c r="I24" i="2"/>
  <c r="J24" i="2"/>
  <c r="N24" i="2"/>
  <c r="W24" i="2"/>
  <c r="P24" i="2"/>
  <c r="S24" i="2"/>
  <c r="O24" i="2"/>
  <c r="Q24" i="2"/>
  <c r="C24" i="2"/>
  <c r="U24" i="2"/>
  <c r="X24" i="2"/>
  <c r="R24" i="2"/>
  <c r="V24" i="2"/>
  <c r="T24" i="2"/>
  <c r="Z24" i="2"/>
  <c r="Y24" i="2"/>
  <c r="AA24" i="2"/>
  <c r="AB24" i="2"/>
  <c r="AC24" i="2"/>
  <c r="AF24" i="2" a="1"/>
  <c r="AF24" i="2" s="1"/>
  <c r="AD24" i="2"/>
  <c r="AE24" i="2" s="1"/>
  <c r="B24" i="2" l="1"/>
  <c r="A24" i="2"/>
  <c r="H25" i="2"/>
  <c r="F25" i="2"/>
  <c r="E25" i="2"/>
  <c r="D25" i="2"/>
  <c r="G25" i="2"/>
  <c r="L25" i="2"/>
  <c r="J25" i="2"/>
  <c r="K25" i="2"/>
  <c r="M25" i="2"/>
  <c r="I25" i="2"/>
  <c r="T25" i="2"/>
  <c r="V25" i="2"/>
  <c r="Q25" i="2"/>
  <c r="Z25" i="2"/>
  <c r="R25" i="2"/>
  <c r="X25" i="2"/>
  <c r="S25" i="2"/>
  <c r="W25" i="2"/>
  <c r="O25" i="2"/>
  <c r="Y25" i="2"/>
  <c r="C25" i="2"/>
  <c r="P25" i="2"/>
  <c r="U25" i="2"/>
  <c r="N25" i="2"/>
  <c r="AB25" i="2"/>
  <c r="AA25" i="2"/>
  <c r="AC25" i="2" s="1"/>
  <c r="AF25" i="2" s="1" a="1"/>
  <c r="AF25" i="2" s="1"/>
  <c r="AD25" i="2"/>
  <c r="AE25" i="2" s="1"/>
  <c r="B25" i="2" l="1"/>
  <c r="A25" i="2"/>
  <c r="H26" i="2"/>
  <c r="E26" i="2"/>
  <c r="D26" i="2"/>
  <c r="F26" i="2"/>
  <c r="G26" i="2"/>
  <c r="I26" i="2"/>
  <c r="J26" i="2"/>
  <c r="M26" i="2"/>
  <c r="K26" i="2"/>
  <c r="L26" i="2"/>
  <c r="W26" i="2"/>
  <c r="Q26" i="2"/>
  <c r="Z26" i="2"/>
  <c r="U26" i="2"/>
  <c r="Y26" i="2"/>
  <c r="O26" i="2"/>
  <c r="X26" i="2"/>
  <c r="P26" i="2"/>
  <c r="V26" i="2"/>
  <c r="N26" i="2"/>
  <c r="S26" i="2"/>
  <c r="C26" i="2"/>
  <c r="T26" i="2"/>
  <c r="R26" i="2"/>
  <c r="AA26" i="2"/>
  <c r="AB26" i="2"/>
  <c r="AC26" i="2" s="1"/>
  <c r="AF26" i="2" a="1"/>
  <c r="AF26" i="2" s="1"/>
  <c r="AD26" i="2"/>
  <c r="AE26" i="2" s="1"/>
  <c r="A26" i="2" l="1"/>
  <c r="B26" i="2"/>
  <c r="H27" i="2"/>
  <c r="F27" i="2"/>
  <c r="E27" i="2"/>
  <c r="D27" i="2"/>
  <c r="G27" i="2"/>
  <c r="J27" i="2"/>
  <c r="M27" i="2"/>
  <c r="I27" i="2"/>
  <c r="K27" i="2"/>
  <c r="L27" i="2"/>
  <c r="W27" i="2"/>
  <c r="C27" i="2"/>
  <c r="V27" i="2"/>
  <c r="T27" i="2"/>
  <c r="X27" i="2"/>
  <c r="S27" i="2"/>
  <c r="Y27" i="2"/>
  <c r="R27" i="2"/>
  <c r="Z27" i="2"/>
  <c r="Q27" i="2"/>
  <c r="N27" i="2"/>
  <c r="U27" i="2"/>
  <c r="O27" i="2"/>
  <c r="P27" i="2"/>
  <c r="AA27" i="2"/>
  <c r="AB27" i="2"/>
  <c r="AC27" i="2" s="1"/>
  <c r="AF27" i="2" s="1" a="1"/>
  <c r="AF27" i="2" s="1"/>
  <c r="AD27" i="2"/>
  <c r="AE27" i="2" s="1"/>
  <c r="T28" i="2" l="1"/>
  <c r="AE28" i="2"/>
  <c r="Y28" i="2"/>
  <c r="AD28" i="2"/>
  <c r="C28" i="2"/>
  <c r="S28" i="2"/>
  <c r="Z28" i="2"/>
  <c r="X28" i="2"/>
  <c r="AF28" i="2" a="1"/>
  <c r="AF28" i="2" s="1"/>
  <c r="G28" i="2"/>
  <c r="R28" i="2"/>
  <c r="H28" i="2"/>
  <c r="O28" i="2"/>
  <c r="J28" i="2"/>
  <c r="P28" i="2"/>
  <c r="M28" i="2"/>
  <c r="N28" i="2"/>
  <c r="U28" i="2"/>
  <c r="AC28" i="2"/>
  <c r="W28" i="2"/>
  <c r="F28" i="2"/>
  <c r="B27" i="2"/>
  <c r="I28" i="2"/>
  <c r="A27" i="2"/>
  <c r="L28" i="2"/>
  <c r="AB28" i="2"/>
  <c r="Q28" i="2"/>
  <c r="E28" i="2"/>
  <c r="K28" i="2"/>
  <c r="V28" i="2"/>
  <c r="D28" i="2"/>
  <c r="AA28" i="2"/>
  <c r="F29" i="2" l="1"/>
  <c r="E29" i="2"/>
  <c r="V29" i="2"/>
  <c r="AA29" i="2"/>
  <c r="K29" i="2"/>
  <c r="X29" i="2"/>
  <c r="J29" i="2"/>
  <c r="B28" i="2"/>
  <c r="Y29" i="2"/>
  <c r="W29" i="2"/>
  <c r="C29" i="2"/>
  <c r="O29" i="2"/>
  <c r="AE29" i="2"/>
  <c r="AB29" i="2"/>
  <c r="T29" i="2"/>
  <c r="U29" i="2"/>
  <c r="P29" i="2"/>
  <c r="AC29" i="2"/>
  <c r="Q29" i="2"/>
  <c r="D29" i="2"/>
  <c r="N29" i="2"/>
  <c r="G29" i="2"/>
  <c r="Z29" i="2"/>
  <c r="H29" i="2"/>
  <c r="S29" i="2"/>
  <c r="AD29" i="2"/>
  <c r="L29" i="2"/>
  <c r="R29" i="2"/>
  <c r="I29" i="2"/>
  <c r="M29" i="2"/>
  <c r="A28" i="2"/>
  <c r="AF29" i="2" a="1"/>
  <c r="AF29" i="2" s="1"/>
  <c r="N30" i="2" l="1"/>
  <c r="H30" i="2"/>
  <c r="B29" i="2"/>
  <c r="AF30" i="2" a="1"/>
  <c r="AF30" i="2" s="1"/>
  <c r="P30" i="2"/>
  <c r="AE30" i="2"/>
  <c r="G30" i="2"/>
  <c r="AC30" i="2"/>
  <c r="J30" i="2"/>
  <c r="M30" i="2"/>
  <c r="W30" i="2"/>
  <c r="Q30" i="2"/>
  <c r="A29" i="2"/>
  <c r="AA30" i="2"/>
  <c r="F30" i="2"/>
  <c r="K30" i="2"/>
  <c r="Y30" i="2"/>
  <c r="C30" i="2"/>
  <c r="E30" i="2"/>
  <c r="S30" i="2"/>
  <c r="T30" i="2"/>
  <c r="X30" i="2"/>
  <c r="R30" i="2"/>
  <c r="V30" i="2"/>
  <c r="D30" i="2"/>
  <c r="AB30" i="2"/>
  <c r="O30" i="2"/>
  <c r="AD30" i="2"/>
  <c r="L30" i="2"/>
  <c r="U30" i="2"/>
  <c r="Z30" i="2"/>
  <c r="I30" i="2"/>
  <c r="T31" i="2" l="1"/>
  <c r="B30" i="2"/>
  <c r="U31" i="2"/>
  <c r="W31" i="2"/>
  <c r="N31" i="2"/>
  <c r="AE31" i="2"/>
  <c r="M31" i="2"/>
  <c r="Z31" i="2"/>
  <c r="A30" i="2"/>
  <c r="V31" i="2"/>
  <c r="AD31" i="2"/>
  <c r="Q31" i="2"/>
  <c r="C31" i="2"/>
  <c r="J31" i="2"/>
  <c r="Y31" i="2"/>
  <c r="G31" i="2"/>
  <c r="P31" i="2"/>
  <c r="D31" i="2"/>
  <c r="AC31" i="2"/>
  <c r="K31" i="2"/>
  <c r="AA31" i="2"/>
  <c r="O31" i="2"/>
  <c r="E31" i="2"/>
  <c r="L31" i="2"/>
  <c r="H31" i="2"/>
  <c r="F31" i="2"/>
  <c r="AB31" i="2"/>
  <c r="X31" i="2"/>
  <c r="S31" i="2"/>
  <c r="I31" i="2"/>
  <c r="AF31" i="2" a="1"/>
  <c r="AF31" i="2" s="1"/>
  <c r="R31" i="2"/>
  <c r="M32" i="2" l="1"/>
  <c r="B31" i="2"/>
  <c r="W32" i="2"/>
  <c r="D32" i="2"/>
  <c r="J32" i="2"/>
  <c r="G32" i="2"/>
  <c r="K32" i="2"/>
  <c r="P32" i="2"/>
  <c r="AE32" i="2"/>
  <c r="AA32" i="2"/>
  <c r="I32" i="2"/>
  <c r="Z32" i="2"/>
  <c r="AD32" i="2"/>
  <c r="A31" i="2"/>
  <c r="AC32" i="2"/>
  <c r="E32" i="2"/>
  <c r="X32" i="2"/>
  <c r="Y32" i="2"/>
  <c r="AB32" i="2"/>
  <c r="V32" i="2"/>
  <c r="U32" i="2"/>
  <c r="L32" i="2"/>
  <c r="Q32" i="2"/>
  <c r="T32" i="2"/>
  <c r="C32" i="2"/>
  <c r="AF32" i="2" a="1"/>
  <c r="AF32" i="2" s="1"/>
  <c r="O32" i="2"/>
  <c r="R32" i="2"/>
  <c r="S32" i="2"/>
  <c r="N32" i="2"/>
  <c r="F32" i="2"/>
  <c r="H32" i="2"/>
  <c r="H33" i="2" l="1"/>
  <c r="Q33" i="2"/>
  <c r="W33" i="2"/>
  <c r="X33" i="2"/>
  <c r="T33" i="2"/>
  <c r="F33" i="2"/>
  <c r="G33" i="2"/>
  <c r="AB33" i="2"/>
  <c r="K33" i="2"/>
  <c r="AE33" i="2"/>
  <c r="B32" i="2"/>
  <c r="V33" i="2"/>
  <c r="I33" i="2"/>
  <c r="AF33" i="2" a="1"/>
  <c r="AF33" i="2" s="1"/>
  <c r="U33" i="2"/>
  <c r="R33" i="2"/>
  <c r="AD33" i="2"/>
  <c r="S33" i="2"/>
  <c r="D33" i="2"/>
  <c r="C33" i="2"/>
  <c r="A32" i="2"/>
  <c r="P33" i="2"/>
  <c r="Z33" i="2"/>
  <c r="AC33" i="2"/>
  <c r="AA33" i="2"/>
  <c r="L33" i="2"/>
  <c r="E33" i="2"/>
  <c r="N33" i="2"/>
  <c r="Y33" i="2"/>
  <c r="M33" i="2"/>
  <c r="J33" i="2"/>
  <c r="O33" i="2"/>
  <c r="AB34" i="2" l="1"/>
  <c r="AA34" i="2"/>
  <c r="Q34" i="2"/>
  <c r="AE34" i="2"/>
  <c r="F34" i="2"/>
  <c r="H34" i="2"/>
  <c r="Z34" i="2"/>
  <c r="E34" i="2"/>
  <c r="M34" i="2"/>
  <c r="B33" i="2"/>
  <c r="Y34" i="2"/>
  <c r="K34" i="2"/>
  <c r="P34" i="2"/>
  <c r="D34" i="2"/>
  <c r="AF34" i="2" a="1"/>
  <c r="AF34" i="2" s="1"/>
  <c r="AD34" i="2"/>
  <c r="L34" i="2"/>
  <c r="R34" i="2"/>
  <c r="C34" i="2"/>
  <c r="W34" i="2"/>
  <c r="I34" i="2"/>
  <c r="X34" i="2"/>
  <c r="U34" i="2"/>
  <c r="N34" i="2"/>
  <c r="O34" i="2"/>
  <c r="T34" i="2"/>
  <c r="A33" i="2"/>
  <c r="J34" i="2"/>
  <c r="V34" i="2"/>
  <c r="AC34" i="2"/>
  <c r="S34" i="2"/>
  <c r="G34" i="2"/>
  <c r="N35" i="2" l="1"/>
  <c r="D35" i="2"/>
  <c r="L35" i="2"/>
  <c r="Q35" i="2"/>
  <c r="I35" i="2"/>
  <c r="H35" i="2"/>
  <c r="B34" i="2"/>
  <c r="K35" i="2"/>
  <c r="T35" i="2"/>
  <c r="Z35" i="2"/>
  <c r="S35" i="2"/>
  <c r="AE35" i="2"/>
  <c r="F35" i="2"/>
  <c r="U35" i="2"/>
  <c r="V35" i="2"/>
  <c r="AF35" i="2" a="1"/>
  <c r="AF35" i="2" s="1"/>
  <c r="G35" i="2"/>
  <c r="J35" i="2"/>
  <c r="W35" i="2"/>
  <c r="E35" i="2"/>
  <c r="AC35" i="2"/>
  <c r="AA35" i="2"/>
  <c r="R35" i="2"/>
  <c r="P35" i="2"/>
  <c r="AB35" i="2"/>
  <c r="C35" i="2"/>
  <c r="Y35" i="2"/>
  <c r="A34" i="2"/>
  <c r="O35" i="2"/>
  <c r="M35" i="2"/>
  <c r="AD35" i="2"/>
  <c r="X35" i="2"/>
  <c r="A35" i="2" l="1"/>
  <c r="AC36" i="2"/>
  <c r="R36" i="2"/>
  <c r="L36" i="2"/>
  <c r="U36" i="2"/>
  <c r="AA36" i="2"/>
  <c r="P36" i="2"/>
  <c r="V36" i="2"/>
  <c r="G36" i="2"/>
  <c r="D36" i="2"/>
  <c r="F36" i="2"/>
  <c r="Y36" i="2"/>
  <c r="N36" i="2"/>
  <c r="M36" i="2"/>
  <c r="Z36" i="2"/>
  <c r="B35" i="2"/>
  <c r="H36" i="2"/>
  <c r="S36" i="2"/>
  <c r="J36" i="2"/>
  <c r="W36" i="2"/>
  <c r="I36" i="2"/>
  <c r="Q36" i="2"/>
  <c r="C36" i="2"/>
  <c r="AE36" i="2"/>
  <c r="E36" i="2"/>
  <c r="X36" i="2"/>
  <c r="AD36" i="2"/>
  <c r="O36" i="2"/>
  <c r="T36" i="2"/>
  <c r="K36" i="2"/>
  <c r="AB36" i="2"/>
  <c r="AF36" i="2" a="1"/>
  <c r="AF36" i="2" s="1"/>
  <c r="B36" i="2" l="1"/>
  <c r="X37" i="2"/>
  <c r="F37" i="2"/>
  <c r="N37" i="2"/>
  <c r="I37" i="2"/>
  <c r="G37" i="2"/>
  <c r="AB37" i="2"/>
  <c r="C37" i="2"/>
  <c r="AA37" i="2"/>
  <c r="E37" i="2"/>
  <c r="K37" i="2"/>
  <c r="V37" i="2"/>
  <c r="AF37" i="2" a="1"/>
  <c r="AF37" i="2" s="1"/>
  <c r="AC37" i="2"/>
  <c r="P37" i="2"/>
  <c r="Q37" i="2"/>
  <c r="H37" i="2"/>
  <c r="J37" i="2"/>
  <c r="M37" i="2"/>
  <c r="L37" i="2"/>
  <c r="Z37" i="2"/>
  <c r="U37" i="2"/>
  <c r="AE37" i="2"/>
  <c r="A36" i="2"/>
  <c r="T37" i="2"/>
  <c r="Y37" i="2"/>
  <c r="W37" i="2"/>
  <c r="R37" i="2"/>
  <c r="O37" i="2"/>
  <c r="S37" i="2"/>
  <c r="D37" i="2"/>
  <c r="AD37" i="2"/>
  <c r="U38" i="2" l="1"/>
  <c r="E38" i="2"/>
  <c r="Y38" i="2"/>
  <c r="R38" i="2"/>
  <c r="X38" i="2"/>
  <c r="Z38" i="2"/>
  <c r="I38" i="2"/>
  <c r="F38" i="2"/>
  <c r="C38" i="2"/>
  <c r="AD38" i="2"/>
  <c r="P38" i="2"/>
  <c r="A37" i="2"/>
  <c r="N38" i="2"/>
  <c r="AE38" i="2"/>
  <c r="AA38" i="2"/>
  <c r="K38" i="2"/>
  <c r="H38" i="2"/>
  <c r="G38" i="2"/>
  <c r="AC38" i="2"/>
  <c r="M38" i="2"/>
  <c r="D38" i="2"/>
  <c r="AF38" i="2" a="1"/>
  <c r="AF38" i="2" s="1"/>
  <c r="W38" i="2"/>
  <c r="S38" i="2"/>
  <c r="T38" i="2"/>
  <c r="B37" i="2"/>
  <c r="V38" i="2"/>
  <c r="L38" i="2"/>
  <c r="O38" i="2"/>
  <c r="J38" i="2"/>
  <c r="AB38" i="2"/>
  <c r="Q38" i="2"/>
  <c r="E39" i="2" l="1"/>
  <c r="S39" i="2"/>
  <c r="M39" i="2"/>
  <c r="P39" i="2"/>
  <c r="A38" i="2"/>
  <c r="U39" i="2"/>
  <c r="V39" i="2"/>
  <c r="F39" i="2"/>
  <c r="AA39" i="2"/>
  <c r="L39" i="2"/>
  <c r="Y39" i="2"/>
  <c r="X39" i="2"/>
  <c r="O39" i="2"/>
  <c r="AD39" i="2"/>
  <c r="I39" i="2"/>
  <c r="Q39" i="2"/>
  <c r="N39" i="2"/>
  <c r="AE39" i="2"/>
  <c r="C39" i="2"/>
  <c r="B38" i="2"/>
  <c r="R39" i="2"/>
  <c r="D39" i="2"/>
  <c r="H39" i="2"/>
  <c r="AF39" i="2" a="1"/>
  <c r="AF39" i="2" s="1"/>
  <c r="T39" i="2"/>
  <c r="G39" i="2"/>
  <c r="Z39" i="2"/>
  <c r="AB39" i="2"/>
  <c r="AC39" i="2"/>
  <c r="K39" i="2"/>
  <c r="W39" i="2"/>
  <c r="J39" i="2"/>
  <c r="M40" i="2" l="1"/>
  <c r="X40" i="2"/>
  <c r="P40" i="2"/>
  <c r="B39" i="2"/>
  <c r="A39" i="2"/>
  <c r="C40" i="2"/>
  <c r="G40" i="2"/>
  <c r="I40" i="2"/>
  <c r="Z40" i="2"/>
  <c r="Y40" i="2"/>
  <c r="H40" i="2"/>
  <c r="W40" i="2"/>
  <c r="S40" i="2"/>
  <c r="AC40" i="2"/>
  <c r="J40" i="2"/>
  <c r="L40" i="2"/>
  <c r="R40" i="2"/>
  <c r="V40" i="2"/>
  <c r="AD40" i="2"/>
  <c r="T40" i="2"/>
  <c r="U40" i="2"/>
  <c r="O40" i="2"/>
  <c r="D40" i="2"/>
  <c r="AF40" i="2" a="1"/>
  <c r="AF40" i="2" s="1"/>
  <c r="Q40" i="2"/>
  <c r="K40" i="2"/>
  <c r="F40" i="2"/>
  <c r="AE40" i="2"/>
  <c r="AB40" i="2"/>
  <c r="AA40" i="2"/>
  <c r="N40" i="2"/>
  <c r="E40" i="2"/>
  <c r="P41" i="2" l="1"/>
  <c r="K41" i="2"/>
  <c r="Q41" i="2"/>
  <c r="N41" i="2"/>
  <c r="U41" i="2"/>
  <c r="AB41" i="2"/>
  <c r="M41" i="2"/>
  <c r="E41" i="2"/>
  <c r="A40" i="2"/>
  <c r="S41" i="2"/>
  <c r="B40" i="2"/>
  <c r="J41" i="2"/>
  <c r="Z41" i="2"/>
  <c r="F41" i="2"/>
  <c r="H41" i="2"/>
  <c r="AD41" i="2"/>
  <c r="R41" i="2"/>
  <c r="AA41" i="2"/>
  <c r="AE41" i="2"/>
  <c r="D41" i="2"/>
  <c r="G41" i="2"/>
  <c r="I41" i="2"/>
  <c r="V41" i="2"/>
  <c r="AF41" i="2" a="1"/>
  <c r="AF41" i="2" s="1"/>
  <c r="L41" i="2"/>
  <c r="C41" i="2"/>
  <c r="O41" i="2"/>
  <c r="W41" i="2"/>
  <c r="T41" i="2"/>
  <c r="Y41" i="2"/>
  <c r="AC41" i="2"/>
  <c r="X41" i="2"/>
  <c r="U42" i="2" l="1"/>
  <c r="P42" i="2"/>
  <c r="AB42" i="2"/>
  <c r="S42" i="2"/>
  <c r="A41" i="2"/>
  <c r="B41" i="2"/>
  <c r="J42" i="2"/>
  <c r="K42" i="2"/>
  <c r="V42" i="2"/>
  <c r="E42" i="2"/>
  <c r="F42" i="2"/>
  <c r="H42" i="2"/>
  <c r="R42" i="2"/>
  <c r="O42" i="2"/>
  <c r="AA42" i="2"/>
  <c r="Y42" i="2"/>
  <c r="X42" i="2"/>
  <c r="M42" i="2"/>
  <c r="C42" i="2"/>
  <c r="T42" i="2"/>
  <c r="Q42" i="2"/>
  <c r="AC42" i="2"/>
  <c r="AD42" i="2"/>
  <c r="W42" i="2"/>
  <c r="AF42" i="2" a="1"/>
  <c r="AF42" i="2" s="1"/>
  <c r="G42" i="2"/>
  <c r="D42" i="2"/>
  <c r="Z42" i="2"/>
  <c r="N42" i="2"/>
  <c r="L42" i="2"/>
  <c r="AE42" i="2"/>
  <c r="I42" i="2"/>
  <c r="T43" i="2" l="1"/>
  <c r="A42" i="2"/>
  <c r="B42" i="2"/>
  <c r="AA43" i="2"/>
  <c r="O43" i="2"/>
  <c r="R43" i="2"/>
  <c r="C43" i="2"/>
  <c r="Z43" i="2"/>
  <c r="Y43" i="2"/>
  <c r="AC43" i="2"/>
  <c r="AE43" i="2"/>
  <c r="I43" i="2"/>
  <c r="D43" i="2"/>
  <c r="F43" i="2"/>
  <c r="X43" i="2"/>
  <c r="K43" i="2"/>
  <c r="G43" i="2"/>
  <c r="H43" i="2"/>
  <c r="U43" i="2"/>
  <c r="AB43" i="2"/>
  <c r="P43" i="2"/>
  <c r="AD43" i="2"/>
  <c r="AF43" i="2" a="1"/>
  <c r="AF43" i="2" s="1"/>
  <c r="E43" i="2"/>
  <c r="W43" i="2"/>
  <c r="L43" i="2"/>
  <c r="J43" i="2"/>
  <c r="N43" i="2"/>
  <c r="Q43" i="2"/>
  <c r="S43" i="2"/>
  <c r="V43" i="2"/>
  <c r="M43" i="2"/>
  <c r="O44" i="2" l="1"/>
  <c r="P44" i="2"/>
  <c r="Z44" i="2"/>
  <c r="I44" i="2"/>
  <c r="F44" i="2"/>
  <c r="R44" i="2"/>
  <c r="U44" i="2"/>
  <c r="Q44" i="2"/>
  <c r="X44" i="2"/>
  <c r="V44" i="2"/>
  <c r="AF44" i="2" a="1"/>
  <c r="AF44" i="2" s="1"/>
  <c r="B43" i="2"/>
  <c r="AB44" i="2"/>
  <c r="AC44" i="2"/>
  <c r="AA44" i="2"/>
  <c r="T44" i="2"/>
  <c r="S44" i="2"/>
  <c r="W44" i="2"/>
  <c r="C44" i="2"/>
  <c r="N44" i="2"/>
  <c r="A43" i="2"/>
  <c r="M44" i="2"/>
  <c r="AD44" i="2"/>
  <c r="K44" i="2"/>
  <c r="H44" i="2"/>
  <c r="J44" i="2"/>
  <c r="E44" i="2"/>
  <c r="Y44" i="2"/>
  <c r="G44" i="2"/>
  <c r="L44" i="2"/>
  <c r="D44" i="2"/>
  <c r="AE44" i="2"/>
  <c r="I45" i="2" l="1"/>
  <c r="AF45" i="2" a="1"/>
  <c r="AF45" i="2" s="1"/>
  <c r="S45" i="2"/>
  <c r="E45" i="2"/>
  <c r="W45" i="2"/>
  <c r="AE45" i="2"/>
  <c r="F45" i="2"/>
  <c r="U45" i="2"/>
  <c r="K45" i="2"/>
  <c r="A44" i="2"/>
  <c r="X45" i="2"/>
  <c r="D45" i="2"/>
  <c r="M45" i="2"/>
  <c r="R45" i="2"/>
  <c r="Y45" i="2"/>
  <c r="T45" i="2"/>
  <c r="N45" i="2"/>
  <c r="L45" i="2"/>
  <c r="H45" i="2"/>
  <c r="J45" i="2"/>
  <c r="Q45" i="2"/>
  <c r="O45" i="2"/>
  <c r="V45" i="2"/>
  <c r="AD45" i="2"/>
  <c r="AB45" i="2"/>
  <c r="P45" i="2"/>
  <c r="G45" i="2"/>
  <c r="B44" i="2"/>
  <c r="Z45" i="2"/>
  <c r="AC45" i="2"/>
  <c r="AA45" i="2"/>
  <c r="C45" i="2"/>
  <c r="AC46" i="2" l="1"/>
  <c r="AD46" i="2"/>
  <c r="J46" i="2"/>
  <c r="T46" i="2"/>
  <c r="D46" i="2"/>
  <c r="N46" i="2"/>
  <c r="H46" i="2"/>
  <c r="U46" i="2"/>
  <c r="K46" i="2"/>
  <c r="C46" i="2"/>
  <c r="E46" i="2"/>
  <c r="L46" i="2"/>
  <c r="S46" i="2"/>
  <c r="W46" i="2"/>
  <c r="AB46" i="2"/>
  <c r="A45" i="2"/>
  <c r="B45" i="2"/>
  <c r="Z46" i="2"/>
  <c r="Y46" i="2"/>
  <c r="Q46" i="2"/>
  <c r="F46" i="2"/>
  <c r="AE46" i="2"/>
  <c r="I46" i="2"/>
  <c r="P46" i="2"/>
  <c r="AF46" i="2" a="1"/>
  <c r="AF46" i="2" s="1"/>
  <c r="AA46" i="2"/>
  <c r="O46" i="2"/>
  <c r="R46" i="2"/>
  <c r="X46" i="2"/>
  <c r="G46" i="2"/>
  <c r="M46" i="2"/>
  <c r="V46" i="2"/>
  <c r="R47" i="2" l="1"/>
  <c r="L47" i="2"/>
  <c r="AA47" i="2"/>
  <c r="K47" i="2"/>
  <c r="S47" i="2"/>
  <c r="AF47" i="2" a="1"/>
  <c r="AF47" i="2" s="1"/>
  <c r="AB47" i="2"/>
  <c r="I47" i="2"/>
  <c r="F47" i="2"/>
  <c r="X47" i="2"/>
  <c r="AC47" i="2"/>
  <c r="V47" i="2"/>
  <c r="Z47" i="2"/>
  <c r="W47" i="2"/>
  <c r="AD47" i="2"/>
  <c r="H47" i="2"/>
  <c r="Q47" i="2"/>
  <c r="M47" i="2"/>
  <c r="O47" i="2"/>
  <c r="P47" i="2"/>
  <c r="AE47" i="2"/>
  <c r="A46" i="2"/>
  <c r="G47" i="2"/>
  <c r="Y47" i="2"/>
  <c r="B46" i="2"/>
  <c r="E47" i="2"/>
  <c r="D47" i="2"/>
  <c r="C47" i="2"/>
  <c r="J47" i="2"/>
  <c r="U47" i="2"/>
  <c r="N47" i="2"/>
  <c r="T47" i="2"/>
  <c r="K48" i="2" l="1"/>
  <c r="C48" i="2"/>
  <c r="P48" i="2"/>
  <c r="A47" i="2"/>
  <c r="F48" i="2"/>
  <c r="V48" i="2"/>
  <c r="AA48" i="2"/>
  <c r="Z48" i="2"/>
  <c r="W48" i="2"/>
  <c r="E48" i="2"/>
  <c r="S48" i="2"/>
  <c r="J48" i="2"/>
  <c r="N48" i="2"/>
  <c r="AC48" i="2"/>
  <c r="Q48" i="2"/>
  <c r="AE48" i="2"/>
  <c r="H48" i="2"/>
  <c r="G48" i="2"/>
  <c r="X48" i="2"/>
  <c r="L48" i="2"/>
  <c r="M48" i="2"/>
  <c r="D48" i="2"/>
  <c r="R48" i="2"/>
  <c r="AD48" i="2"/>
  <c r="AB48" i="2"/>
  <c r="Y48" i="2"/>
  <c r="T48" i="2"/>
  <c r="O48" i="2"/>
  <c r="B47" i="2"/>
  <c r="U48" i="2"/>
  <c r="I48" i="2"/>
  <c r="AF48" i="2" a="1"/>
  <c r="AF48" i="2" s="1"/>
  <c r="AC49" i="2" l="1"/>
  <c r="T49" i="2"/>
  <c r="Q49" i="2"/>
  <c r="W49" i="2"/>
  <c r="G49" i="2"/>
  <c r="I49" i="2"/>
  <c r="N49" i="2"/>
  <c r="E49" i="2"/>
  <c r="A48" i="2"/>
  <c r="R49" i="2"/>
  <c r="K49" i="2"/>
  <c r="AB49" i="2"/>
  <c r="Y49" i="2"/>
  <c r="X49" i="2"/>
  <c r="AD49" i="2"/>
  <c r="Z49" i="2"/>
  <c r="AF49" i="2" a="1"/>
  <c r="AF49" i="2" s="1"/>
  <c r="B48" i="2"/>
  <c r="U49" i="2"/>
  <c r="S49" i="2"/>
  <c r="D49" i="2"/>
  <c r="M49" i="2"/>
  <c r="C49" i="2"/>
  <c r="O49" i="2"/>
  <c r="AE49" i="2"/>
  <c r="H49" i="2"/>
  <c r="P49" i="2"/>
  <c r="J49" i="2"/>
  <c r="L49" i="2"/>
  <c r="V49" i="2"/>
  <c r="AA49" i="2"/>
  <c r="F49" i="2"/>
  <c r="V50" i="2" l="1"/>
  <c r="G50" i="2"/>
  <c r="R50" i="2"/>
  <c r="AB50" i="2"/>
  <c r="Z50" i="2"/>
  <c r="X50" i="2"/>
  <c r="D50" i="2"/>
  <c r="E50" i="2"/>
  <c r="N50" i="2"/>
  <c r="F50" i="2"/>
  <c r="P50" i="2"/>
  <c r="I50" i="2"/>
  <c r="H50" i="2"/>
  <c r="T50" i="2"/>
  <c r="U50" i="2"/>
  <c r="K50" i="2"/>
  <c r="AC50" i="2"/>
  <c r="J50" i="2"/>
  <c r="Q50" i="2"/>
  <c r="AA50" i="2"/>
  <c r="AD50" i="2"/>
  <c r="A49" i="2"/>
  <c r="C50" i="2"/>
  <c r="O50" i="2"/>
  <c r="S50" i="2"/>
  <c r="M50" i="2"/>
  <c r="AF50" i="2" a="1"/>
  <c r="AF50" i="2" s="1"/>
  <c r="B49" i="2"/>
  <c r="W50" i="2"/>
  <c r="L50" i="2"/>
  <c r="AE50" i="2"/>
  <c r="Y50" i="2"/>
  <c r="F51" i="2" l="1"/>
  <c r="L51" i="2"/>
  <c r="B50" i="2"/>
  <c r="Q51" i="2"/>
  <c r="O51" i="2"/>
  <c r="T51" i="2"/>
  <c r="G51" i="2"/>
  <c r="AA51" i="2"/>
  <c r="AD51" i="2"/>
  <c r="K51" i="2"/>
  <c r="AB51" i="2"/>
  <c r="Z51" i="2"/>
  <c r="I51" i="2"/>
  <c r="N51" i="2"/>
  <c r="H51" i="2"/>
  <c r="P51" i="2"/>
  <c r="V51" i="2"/>
  <c r="AF51" i="2" a="1"/>
  <c r="AF51" i="2" s="1"/>
  <c r="AE51" i="2"/>
  <c r="U51" i="2"/>
  <c r="D51" i="2"/>
  <c r="X51" i="2"/>
  <c r="Y51" i="2"/>
  <c r="C51" i="2"/>
  <c r="M51" i="2"/>
  <c r="E51" i="2"/>
  <c r="J51" i="2"/>
  <c r="W51" i="2"/>
  <c r="R51" i="2"/>
  <c r="S51" i="2"/>
  <c r="A50" i="2"/>
  <c r="AC51" i="2"/>
  <c r="U52" i="2" l="1"/>
  <c r="Z52" i="2"/>
  <c r="E52" i="2"/>
  <c r="I52" i="2"/>
  <c r="G52" i="2"/>
  <c r="J52" i="2"/>
  <c r="N52" i="2"/>
  <c r="AC52" i="2"/>
  <c r="W52" i="2"/>
  <c r="A51" i="2"/>
  <c r="AD52" i="2"/>
  <c r="X52" i="2"/>
  <c r="D52" i="2"/>
  <c r="AA52" i="2"/>
  <c r="Y52" i="2"/>
  <c r="B51" i="2"/>
  <c r="H52" i="2"/>
  <c r="C52" i="2"/>
  <c r="AB52" i="2"/>
  <c r="K52" i="2"/>
  <c r="O52" i="2"/>
  <c r="F52" i="2"/>
  <c r="AE52" i="2"/>
  <c r="P52" i="2"/>
  <c r="AF52" i="2" a="1"/>
  <c r="AF52" i="2" s="1"/>
  <c r="R52" i="2"/>
  <c r="S52" i="2"/>
  <c r="Q52" i="2"/>
  <c r="M52" i="2"/>
  <c r="L52" i="2"/>
  <c r="T52" i="2"/>
  <c r="V52" i="2"/>
  <c r="A52" i="2" l="1"/>
  <c r="I53" i="2"/>
  <c r="AF53" i="2" a="1"/>
  <c r="AF53" i="2" s="1"/>
  <c r="E53" i="2"/>
  <c r="T53" i="2"/>
  <c r="W53" i="2"/>
  <c r="S53" i="2"/>
  <c r="G53" i="2"/>
  <c r="AD53" i="2"/>
  <c r="X53" i="2"/>
  <c r="R53" i="2"/>
  <c r="U53" i="2"/>
  <c r="Z53" i="2"/>
  <c r="Q53" i="2"/>
  <c r="J53" i="2"/>
  <c r="L53" i="2"/>
  <c r="B52" i="2"/>
  <c r="N53" i="2"/>
  <c r="V53" i="2"/>
  <c r="O53" i="2"/>
  <c r="AA53" i="2"/>
  <c r="AE53" i="2"/>
  <c r="D53" i="2"/>
  <c r="P53" i="2"/>
  <c r="C53" i="2"/>
  <c r="AB53" i="2"/>
  <c r="M53" i="2"/>
  <c r="F53" i="2"/>
  <c r="H53" i="2"/>
  <c r="K53" i="2"/>
  <c r="AC53" i="2"/>
  <c r="Y53" i="2"/>
  <c r="P54" i="2" l="1"/>
  <c r="R54" i="2"/>
  <c r="AE54" i="2"/>
  <c r="D54" i="2"/>
  <c r="AF54" i="2" a="1"/>
  <c r="AF54" i="2" s="1"/>
  <c r="Z54" i="2"/>
  <c r="I54" i="2"/>
  <c r="W54" i="2"/>
  <c r="AB54" i="2"/>
  <c r="A53" i="2"/>
  <c r="AD54" i="2"/>
  <c r="E54" i="2"/>
  <c r="T54" i="2"/>
  <c r="B53" i="2"/>
  <c r="Q54" i="2"/>
  <c r="M54" i="2"/>
  <c r="N54" i="2"/>
  <c r="G54" i="2"/>
  <c r="L54" i="2"/>
  <c r="V54" i="2"/>
  <c r="Y54" i="2"/>
  <c r="F54" i="2"/>
  <c r="K54" i="2"/>
  <c r="S54" i="2"/>
  <c r="AA54" i="2"/>
  <c r="AC54" i="2"/>
  <c r="H54" i="2"/>
  <c r="J54" i="2"/>
  <c r="C54" i="2"/>
  <c r="O54" i="2"/>
  <c r="X54" i="2"/>
  <c r="U54" i="2"/>
  <c r="F55" i="2" l="1"/>
  <c r="H55" i="2"/>
  <c r="AB55" i="2"/>
  <c r="N55" i="2"/>
  <c r="U55" i="2"/>
  <c r="V55" i="2"/>
  <c r="Y55" i="2"/>
  <c r="B54" i="2"/>
  <c r="AC55" i="2"/>
  <c r="Q55" i="2"/>
  <c r="T55" i="2"/>
  <c r="AE55" i="2"/>
  <c r="K55" i="2"/>
  <c r="J55" i="2"/>
  <c r="AD55" i="2"/>
  <c r="D55" i="2"/>
  <c r="C55" i="2"/>
  <c r="AF55" i="2" a="1"/>
  <c r="AF55" i="2" s="1"/>
  <c r="W55" i="2"/>
  <c r="G55" i="2"/>
  <c r="Z55" i="2"/>
  <c r="S55" i="2"/>
  <c r="P55" i="2"/>
  <c r="X55" i="2"/>
  <c r="I55" i="2"/>
  <c r="R55" i="2"/>
  <c r="L55" i="2"/>
  <c r="AA55" i="2"/>
  <c r="A54" i="2"/>
  <c r="E55" i="2"/>
  <c r="M55" i="2"/>
  <c r="O55" i="2"/>
  <c r="AA56" i="2" l="1"/>
  <c r="AC56" i="2"/>
  <c r="S56" i="2"/>
  <c r="R56" i="2"/>
  <c r="AE56" i="2"/>
  <c r="A55" i="2"/>
  <c r="I56" i="2"/>
  <c r="U56" i="2"/>
  <c r="T56" i="2"/>
  <c r="P56" i="2"/>
  <c r="L56" i="2"/>
  <c r="N56" i="2"/>
  <c r="V56" i="2"/>
  <c r="C56" i="2"/>
  <c r="O56" i="2"/>
  <c r="M56" i="2"/>
  <c r="B55" i="2"/>
  <c r="J56" i="2"/>
  <c r="W56" i="2"/>
  <c r="G56" i="2"/>
  <c r="F56" i="2"/>
  <c r="Q56" i="2"/>
  <c r="AB56" i="2"/>
  <c r="D56" i="2"/>
  <c r="Z56" i="2"/>
  <c r="Y56" i="2"/>
  <c r="X56" i="2"/>
  <c r="H56" i="2"/>
  <c r="E56" i="2"/>
  <c r="AD56" i="2"/>
  <c r="K56" i="2"/>
  <c r="AF56" i="2" a="1"/>
  <c r="AF56" i="2" s="1"/>
  <c r="S57" i="2" l="1"/>
  <c r="M57" i="2"/>
  <c r="A56" i="2"/>
  <c r="E57" i="2"/>
  <c r="AE57" i="2"/>
  <c r="AB57" i="2"/>
  <c r="O57" i="2"/>
  <c r="X57" i="2"/>
  <c r="AC57" i="2"/>
  <c r="K57" i="2"/>
  <c r="Z57" i="2"/>
  <c r="V57" i="2"/>
  <c r="I57" i="2"/>
  <c r="D57" i="2"/>
  <c r="B56" i="2"/>
  <c r="AD57" i="2"/>
  <c r="L57" i="2"/>
  <c r="Q57" i="2"/>
  <c r="AA57" i="2"/>
  <c r="R57" i="2"/>
  <c r="U57" i="2"/>
  <c r="J57" i="2"/>
  <c r="C57" i="2"/>
  <c r="G57" i="2"/>
  <c r="W57" i="2"/>
  <c r="T57" i="2"/>
  <c r="Y57" i="2"/>
  <c r="N57" i="2"/>
  <c r="F57" i="2"/>
  <c r="H57" i="2"/>
  <c r="P57" i="2"/>
  <c r="AF57" i="2" a="1"/>
  <c r="AF57" i="2" s="1"/>
  <c r="T58" i="2" l="1"/>
  <c r="I58" i="2"/>
  <c r="AC58" i="2"/>
  <c r="G58" i="2"/>
  <c r="V58" i="2"/>
  <c r="O58" i="2"/>
  <c r="AD58" i="2"/>
  <c r="B57" i="2"/>
  <c r="H58" i="2"/>
  <c r="J58" i="2"/>
  <c r="A57" i="2"/>
  <c r="AB58" i="2"/>
  <c r="D58" i="2"/>
  <c r="F58" i="2"/>
  <c r="K58" i="2"/>
  <c r="AA58" i="2"/>
  <c r="S58" i="2"/>
  <c r="X58" i="2"/>
  <c r="Y58" i="2"/>
  <c r="Q58" i="2"/>
  <c r="R58" i="2"/>
  <c r="M58" i="2"/>
  <c r="E58" i="2"/>
  <c r="L58" i="2"/>
  <c r="N58" i="2"/>
  <c r="Z58" i="2"/>
  <c r="P58" i="2"/>
  <c r="U58" i="2"/>
  <c r="AE58" i="2"/>
  <c r="C58" i="2"/>
  <c r="AF58" i="2" a="1"/>
  <c r="AF58" i="2" s="1"/>
  <c r="W58" i="2"/>
  <c r="A58" i="2" l="1"/>
  <c r="F59" i="2"/>
  <c r="O59" i="2"/>
  <c r="G59" i="2"/>
  <c r="E59" i="2"/>
  <c r="R59" i="2"/>
  <c r="S59" i="2"/>
  <c r="AF59" i="2" a="1"/>
  <c r="AF59" i="2" s="1"/>
  <c r="Q59" i="2"/>
  <c r="D59" i="2"/>
  <c r="X59" i="2"/>
  <c r="I59" i="2"/>
  <c r="N59" i="2"/>
  <c r="AA59" i="2"/>
  <c r="V59" i="2"/>
  <c r="M59" i="2"/>
  <c r="Y59" i="2"/>
  <c r="AC59" i="2"/>
  <c r="P59" i="2"/>
  <c r="Z59" i="2"/>
  <c r="AB59" i="2"/>
  <c r="L59" i="2"/>
  <c r="B58" i="2"/>
  <c r="U59" i="2"/>
  <c r="T59" i="2"/>
  <c r="J59" i="2"/>
  <c r="AE59" i="2"/>
  <c r="W59" i="2"/>
  <c r="K59" i="2"/>
  <c r="AD59" i="2"/>
  <c r="C59" i="2"/>
  <c r="H59" i="2"/>
  <c r="D60" i="2" l="1"/>
  <c r="U60" i="2"/>
  <c r="Q60" i="2"/>
  <c r="I60" i="2"/>
  <c r="T60" i="2"/>
  <c r="AE60" i="2"/>
  <c r="Z60" i="2"/>
  <c r="R60" i="2"/>
  <c r="AA60" i="2"/>
  <c r="E60" i="2"/>
  <c r="S60" i="2"/>
  <c r="X60" i="2"/>
  <c r="Y60" i="2"/>
  <c r="V60" i="2"/>
  <c r="P60" i="2"/>
  <c r="K60" i="2"/>
  <c r="O60" i="2"/>
  <c r="F60" i="2"/>
  <c r="N60" i="2"/>
  <c r="AB60" i="2"/>
  <c r="L60" i="2"/>
  <c r="AC60" i="2"/>
  <c r="A59" i="2"/>
  <c r="H60" i="2"/>
  <c r="C60" i="2"/>
  <c r="M60" i="2"/>
  <c r="AD60" i="2"/>
  <c r="W60" i="2"/>
  <c r="J60" i="2"/>
  <c r="B59" i="2"/>
  <c r="AF60" i="2" a="1"/>
  <c r="AF60" i="2" s="1"/>
  <c r="G60" i="2"/>
  <c r="O61" i="2" l="1"/>
  <c r="F61" i="2"/>
  <c r="AF61" i="2" a="1"/>
  <c r="AF61" i="2" s="1"/>
  <c r="AA61" i="2"/>
  <c r="Q61" i="2"/>
  <c r="P61" i="2"/>
  <c r="X61" i="2"/>
  <c r="A60" i="2"/>
  <c r="S61" i="2"/>
  <c r="H61" i="2"/>
  <c r="I61" i="2"/>
  <c r="J61" i="2"/>
  <c r="G61" i="2"/>
  <c r="AB61" i="2"/>
  <c r="N61" i="2"/>
  <c r="W61" i="2"/>
  <c r="B60" i="2"/>
  <c r="C61" i="2"/>
  <c r="R61" i="2"/>
  <c r="AC61" i="2"/>
  <c r="E61" i="2"/>
  <c r="Z61" i="2"/>
  <c r="T61" i="2"/>
  <c r="M61" i="2"/>
  <c r="L61" i="2"/>
  <c r="AE61" i="2"/>
  <c r="Y61" i="2"/>
  <c r="V61" i="2"/>
  <c r="D61" i="2"/>
  <c r="U61" i="2"/>
  <c r="K61" i="2"/>
  <c r="AD61" i="2"/>
  <c r="C62" i="2" l="1"/>
  <c r="AF62" i="2" a="1"/>
  <c r="AF62" i="2" s="1"/>
  <c r="P62" i="2"/>
  <c r="I62" i="2"/>
  <c r="AC62" i="2"/>
  <c r="T62" i="2"/>
  <c r="Y62" i="2"/>
  <c r="G62" i="2"/>
  <c r="AD62" i="2"/>
  <c r="R62" i="2"/>
  <c r="AA62" i="2"/>
  <c r="E62" i="2"/>
  <c r="B61" i="2"/>
  <c r="X62" i="2"/>
  <c r="L62" i="2"/>
  <c r="K62" i="2"/>
  <c r="D62" i="2"/>
  <c r="M62" i="2"/>
  <c r="W62" i="2"/>
  <c r="J62" i="2"/>
  <c r="N62" i="2"/>
  <c r="F62" i="2"/>
  <c r="U62" i="2"/>
  <c r="O62" i="2"/>
  <c r="A61" i="2"/>
  <c r="V62" i="2"/>
  <c r="AE62" i="2"/>
  <c r="S62" i="2"/>
  <c r="AB62" i="2"/>
  <c r="H62" i="2"/>
  <c r="Q62" i="2"/>
  <c r="Z62" i="2"/>
  <c r="AE63" i="2" l="1"/>
  <c r="D63" i="2"/>
  <c r="I63" i="2"/>
  <c r="N63" i="2"/>
  <c r="J63" i="2"/>
  <c r="U63" i="2"/>
  <c r="K63" i="2"/>
  <c r="A62" i="2"/>
  <c r="H63" i="2"/>
  <c r="T63" i="2"/>
  <c r="O63" i="2"/>
  <c r="S63" i="2"/>
  <c r="X63" i="2"/>
  <c r="L63" i="2"/>
  <c r="G63" i="2"/>
  <c r="W63" i="2"/>
  <c r="AB63" i="2"/>
  <c r="C63" i="2"/>
  <c r="Y63" i="2"/>
  <c r="F63" i="2"/>
  <c r="P63" i="2"/>
  <c r="Z63" i="2"/>
  <c r="B62" i="2"/>
  <c r="V63" i="2"/>
  <c r="M63" i="2"/>
  <c r="E63" i="2"/>
  <c r="AC63" i="2"/>
  <c r="AF63" i="2" a="1"/>
  <c r="AF63" i="2" s="1"/>
  <c r="Q63" i="2"/>
  <c r="AA63" i="2"/>
  <c r="R63" i="2"/>
  <c r="AD63" i="2"/>
  <c r="AE64" i="2" l="1"/>
  <c r="P64" i="2"/>
  <c r="W64" i="2"/>
  <c r="N64" i="2"/>
  <c r="J64" i="2"/>
  <c r="L64" i="2"/>
  <c r="D64" i="2"/>
  <c r="AD64" i="2"/>
  <c r="Q64" i="2"/>
  <c r="Z64" i="2"/>
  <c r="M64" i="2"/>
  <c r="T64" i="2"/>
  <c r="U64" i="2"/>
  <c r="B63" i="2"/>
  <c r="Y64" i="2"/>
  <c r="A63" i="2"/>
  <c r="V64" i="2"/>
  <c r="O64" i="2"/>
  <c r="H64" i="2"/>
  <c r="X64" i="2"/>
  <c r="I64" i="2"/>
  <c r="AF64" i="2" a="1"/>
  <c r="AF64" i="2" s="1"/>
  <c r="R64" i="2"/>
  <c r="G64" i="2"/>
  <c r="C64" i="2"/>
  <c r="AC64" i="2"/>
  <c r="F64" i="2"/>
  <c r="E64" i="2"/>
  <c r="K64" i="2"/>
  <c r="AA64" i="2"/>
  <c r="AB64" i="2"/>
  <c r="S64" i="2"/>
  <c r="T65" i="2" l="1"/>
  <c r="H65" i="2"/>
  <c r="G65" i="2"/>
  <c r="AF65" i="2" a="1"/>
  <c r="AF65" i="2" s="1"/>
  <c r="Z65" i="2"/>
  <c r="P65" i="2"/>
  <c r="AB65" i="2"/>
  <c r="V65" i="2"/>
  <c r="C65" i="2"/>
  <c r="J65" i="2"/>
  <c r="E65" i="2"/>
  <c r="S65" i="2"/>
  <c r="K65" i="2"/>
  <c r="L65" i="2"/>
  <c r="AC65" i="2"/>
  <c r="Y65" i="2"/>
  <c r="W65" i="2"/>
  <c r="X65" i="2"/>
  <c r="AA65" i="2"/>
  <c r="AD65" i="2"/>
  <c r="AE65" i="2"/>
  <c r="B64" i="2"/>
  <c r="U65" i="2"/>
  <c r="Q65" i="2"/>
  <c r="O65" i="2"/>
  <c r="M65" i="2"/>
  <c r="I65" i="2"/>
  <c r="N65" i="2"/>
  <c r="A64" i="2"/>
  <c r="F65" i="2"/>
  <c r="D65" i="2"/>
  <c r="R65" i="2"/>
  <c r="AA66" i="2" l="1"/>
  <c r="J66" i="2"/>
  <c r="R66" i="2"/>
  <c r="E66" i="2"/>
  <c r="AC66" i="2"/>
  <c r="N66" i="2"/>
  <c r="O66" i="2"/>
  <c r="B65" i="2"/>
  <c r="H66" i="2"/>
  <c r="Y66" i="2"/>
  <c r="M66" i="2"/>
  <c r="G66" i="2"/>
  <c r="W66" i="2"/>
  <c r="S66" i="2"/>
  <c r="AD66" i="2"/>
  <c r="C66" i="2"/>
  <c r="V66" i="2"/>
  <c r="Q66" i="2"/>
  <c r="K66" i="2"/>
  <c r="P66" i="2"/>
  <c r="L66" i="2"/>
  <c r="U66" i="2"/>
  <c r="X66" i="2"/>
  <c r="Z66" i="2"/>
  <c r="T66" i="2"/>
  <c r="AB66" i="2"/>
  <c r="A65" i="2"/>
  <c r="F66" i="2"/>
  <c r="AE66" i="2"/>
  <c r="D66" i="2"/>
  <c r="I66" i="2"/>
  <c r="AF66" i="2" a="1"/>
  <c r="AF66" i="2" s="1"/>
  <c r="A66" i="2" l="1"/>
  <c r="AC67" i="2"/>
  <c r="V67" i="2"/>
  <c r="AB67" i="2"/>
  <c r="H67" i="2"/>
  <c r="X67" i="2"/>
  <c r="E67" i="2"/>
  <c r="Q67" i="2"/>
  <c r="J67" i="2"/>
  <c r="AE67" i="2"/>
  <c r="B66" i="2"/>
  <c r="Z67" i="2"/>
  <c r="P67" i="2"/>
  <c r="M67" i="2"/>
  <c r="D67" i="2"/>
  <c r="W67" i="2"/>
  <c r="F67" i="2"/>
  <c r="C67" i="2"/>
  <c r="AD67" i="2"/>
  <c r="K67" i="2"/>
  <c r="AA67" i="2"/>
  <c r="I67" i="2"/>
  <c r="R67" i="2"/>
  <c r="L67" i="2"/>
  <c r="G67" i="2"/>
  <c r="Y67" i="2"/>
  <c r="AF67" i="2" a="1"/>
  <c r="AF67" i="2" s="1"/>
  <c r="O67" i="2"/>
  <c r="T67" i="2"/>
  <c r="S67" i="2"/>
  <c r="U67" i="2"/>
  <c r="N67" i="2"/>
  <c r="H68" i="2" l="1"/>
  <c r="W68" i="2"/>
  <c r="T68" i="2"/>
  <c r="O68" i="2"/>
  <c r="C68" i="2"/>
  <c r="AD68" i="2"/>
  <c r="A67" i="2"/>
  <c r="Y68" i="2"/>
  <c r="N68" i="2"/>
  <c r="V68" i="2"/>
  <c r="Q68" i="2"/>
  <c r="F68" i="2"/>
  <c r="S68" i="2"/>
  <c r="E68" i="2"/>
  <c r="K68" i="2"/>
  <c r="AF68" i="2" a="1"/>
  <c r="AF68" i="2" s="1"/>
  <c r="L68" i="2"/>
  <c r="D68" i="2"/>
  <c r="AA68" i="2"/>
  <c r="U68" i="2"/>
  <c r="M68" i="2"/>
  <c r="R68" i="2"/>
  <c r="I68" i="2"/>
  <c r="O20" i="4" s="1"/>
  <c r="G68" i="2"/>
  <c r="X68" i="2"/>
  <c r="AC68" i="2"/>
  <c r="AE68" i="2"/>
  <c r="AB68" i="2"/>
  <c r="J68" i="2"/>
  <c r="Z68" i="2"/>
  <c r="P68" i="2"/>
  <c r="B67" i="2"/>
  <c r="A68" i="2" l="1"/>
  <c r="B68" i="2"/>
  <c r="O21" i="4"/>
  <c r="O16" i="4" a="1"/>
  <c r="O16" i="4" s="1"/>
  <c r="O15" i="4" a="1"/>
  <c r="O15" i="4" s="1"/>
  <c r="O14" i="4" a="1"/>
  <c r="O14" i="4" s="1"/>
  <c r="A5" i="9"/>
  <c r="A5" i="10" s="1"/>
  <c r="A5" i="13"/>
  <c r="E5" i="9" a="1"/>
  <c r="W11" i="10" l="1"/>
  <c r="T9" i="10"/>
  <c r="R21" i="4"/>
  <c r="S21" i="4" s="1" a="1"/>
  <c r="S21" i="4" s="1"/>
  <c r="C246" i="22" a="1"/>
  <c r="C246" i="22" s="1"/>
  <c r="C115" i="22" a="1"/>
  <c r="C115" i="22" s="1"/>
  <c r="C93" i="22" a="1"/>
  <c r="C93" i="22" s="1"/>
  <c r="C97" i="22" a="1"/>
  <c r="C97" i="22" s="1"/>
  <c r="C190" i="22" a="1"/>
  <c r="C190" i="22" s="1"/>
  <c r="C224" i="22" a="1"/>
  <c r="C224" i="22" s="1"/>
  <c r="C245" i="22" a="1"/>
  <c r="C245" i="22" s="1"/>
  <c r="C70" i="22" a="1"/>
  <c r="C70" i="22" s="1"/>
  <c r="C104" i="22" a="1"/>
  <c r="C104" i="22" s="1"/>
  <c r="C243" i="22" a="1"/>
  <c r="C243" i="22" s="1"/>
  <c r="C206" i="22" a="1"/>
  <c r="C206" i="22" s="1"/>
  <c r="C240" i="22" a="1"/>
  <c r="C240" i="22" s="1"/>
  <c r="C124" i="22" a="1"/>
  <c r="C124" i="22" s="1"/>
  <c r="C107" i="22" a="1"/>
  <c r="C107" i="22" s="1"/>
  <c r="C203" i="22" a="1"/>
  <c r="C203" i="22" s="1"/>
  <c r="C140" i="22" a="1"/>
  <c r="C140" i="22" s="1"/>
  <c r="C170" i="22" a="1"/>
  <c r="C170" i="22" s="1"/>
  <c r="C237" i="22" a="1"/>
  <c r="C237" i="22" s="1"/>
  <c r="C119" i="22" a="1"/>
  <c r="C119" i="22" s="1"/>
  <c r="C169" i="22" a="1"/>
  <c r="C169" i="22" s="1"/>
  <c r="C133" i="22" a="1"/>
  <c r="C133" i="22" s="1"/>
  <c r="C127" i="22" a="1"/>
  <c r="C127" i="22" s="1"/>
  <c r="C177" i="22" a="1"/>
  <c r="C177" i="22" s="1"/>
  <c r="C165" i="22" a="1"/>
  <c r="C165" i="22" s="1"/>
  <c r="C94" i="22" a="1"/>
  <c r="C94" i="22" s="1"/>
  <c r="C247" i="22" a="1"/>
  <c r="C247" i="22" s="1"/>
  <c r="C194" i="22" a="1"/>
  <c r="C194" i="22" s="1"/>
  <c r="C141" i="22" a="1"/>
  <c r="C141" i="22" s="1"/>
  <c r="C248" i="22" a="1"/>
  <c r="C248" i="22" s="1"/>
  <c r="C72" i="22" a="1"/>
  <c r="C72" i="22" s="1"/>
  <c r="C236" i="22" a="1"/>
  <c r="C236" i="22" s="1"/>
  <c r="A23" i="18"/>
  <c r="C71" i="22" a="1"/>
  <c r="C71" i="22" s="1"/>
  <c r="C121" i="22" a="1"/>
  <c r="C121" i="22" s="1"/>
  <c r="C164" i="22" a="1"/>
  <c r="C164" i="22" s="1"/>
  <c r="C117" i="22" a="1"/>
  <c r="C117" i="22" s="1"/>
  <c r="C254" i="22" a="1"/>
  <c r="C254" i="22" s="1"/>
  <c r="C147" i="22" a="1"/>
  <c r="C147" i="22" s="1"/>
  <c r="C196" i="22" a="1"/>
  <c r="C196" i="22" s="1"/>
  <c r="C134" i="22" a="1"/>
  <c r="C134" i="22" s="1"/>
  <c r="C168" i="22" a="1"/>
  <c r="C168" i="22" s="1"/>
  <c r="C225" i="22" a="1"/>
  <c r="C225" i="22" s="1"/>
  <c r="C123" i="22" a="1"/>
  <c r="C123" i="22" s="1"/>
  <c r="C81" i="22" a="1"/>
  <c r="C81" i="22" s="1"/>
  <c r="C189" i="22" a="1"/>
  <c r="C189" i="22" s="1"/>
  <c r="C86" i="22" a="1"/>
  <c r="C86" i="22" s="1"/>
  <c r="C120" i="22" a="1"/>
  <c r="C120" i="22" s="1"/>
  <c r="C205" i="22" a="1"/>
  <c r="C205" i="22" s="1"/>
  <c r="C131" i="22" a="1"/>
  <c r="C131" i="22" s="1"/>
  <c r="C114" i="22" a="1"/>
  <c r="C114" i="22" s="1"/>
  <c r="C183" i="22" a="1"/>
  <c r="C183" i="22" s="1"/>
  <c r="C233" i="22" a="1"/>
  <c r="C233" i="22" s="1"/>
  <c r="C122" i="22" a="1"/>
  <c r="C122" i="22" s="1"/>
  <c r="C191" i="22" a="1"/>
  <c r="C191" i="22" s="1"/>
  <c r="C241" i="22" a="1"/>
  <c r="C241" i="22" s="1"/>
  <c r="C229" i="22" a="1"/>
  <c r="C229" i="22" s="1"/>
  <c r="C184" i="22" a="1"/>
  <c r="C184" i="22" s="1"/>
  <c r="C186" i="22" a="1"/>
  <c r="C186" i="22" s="1"/>
  <c r="C179" i="22" a="1"/>
  <c r="C179" i="22" s="1"/>
  <c r="C255" i="22" a="1"/>
  <c r="C255" i="22" s="1"/>
  <c r="C211" i="22" a="1"/>
  <c r="C211" i="22" s="1"/>
  <c r="C156" i="22" a="1"/>
  <c r="C156" i="22" s="1"/>
  <c r="C204" i="22" a="1"/>
  <c r="C204" i="22" s="1"/>
  <c r="C80" i="22" a="1"/>
  <c r="C80" i="22" s="1"/>
  <c r="C136" i="22" a="1"/>
  <c r="C136" i="22" s="1"/>
  <c r="C110" i="22" a="1"/>
  <c r="C110" i="22" s="1"/>
  <c r="C116" i="22" a="1"/>
  <c r="C116" i="22" s="1"/>
  <c r="C172" i="22" a="1"/>
  <c r="C172" i="22" s="1"/>
  <c r="C213" i="22" a="1"/>
  <c r="C213" i="22" s="1"/>
  <c r="C142" i="22" a="1"/>
  <c r="C142" i="22" s="1"/>
  <c r="C162" i="22" a="1"/>
  <c r="C162" i="22" s="1"/>
  <c r="C101" i="22" a="1"/>
  <c r="C101" i="22" s="1"/>
  <c r="B5" i="9" a="1"/>
  <c r="C135" i="22" a="1"/>
  <c r="C135" i="22" s="1"/>
  <c r="C185" i="22" a="1"/>
  <c r="C185" i="22" s="1"/>
  <c r="C197" i="22" a="1"/>
  <c r="C197" i="22" s="1"/>
  <c r="B4" i="8" a="1"/>
  <c r="B4" i="8" s="1"/>
  <c r="C79" i="22" a="1"/>
  <c r="C79" i="22" s="1"/>
  <c r="C129" i="22" a="1"/>
  <c r="C129" i="22" s="1"/>
  <c r="C212" i="22" a="1"/>
  <c r="C212" i="22" s="1"/>
  <c r="C198" i="22" a="1"/>
  <c r="C198" i="22" s="1"/>
  <c r="C232" i="22" a="1"/>
  <c r="C232" i="22" s="1"/>
  <c r="C188" i="22" a="1"/>
  <c r="C188" i="22" s="1"/>
  <c r="C95" i="22" a="1"/>
  <c r="C95" i="22" s="1"/>
  <c r="C145" i="22" a="1"/>
  <c r="C145" i="22" s="1"/>
  <c r="C260" i="22" a="1"/>
  <c r="C260" i="22" s="1"/>
  <c r="C150" i="22" a="1"/>
  <c r="C150" i="22" s="1"/>
  <c r="C85" i="22" a="1"/>
  <c r="C85" i="22" s="1"/>
  <c r="C214" i="22" a="1"/>
  <c r="C214" i="22" s="1"/>
  <c r="C163" i="22" a="1"/>
  <c r="C163" i="22" s="1"/>
  <c r="C195" i="22" a="1"/>
  <c r="C195" i="22" s="1"/>
  <c r="C102" i="22" a="1"/>
  <c r="C102" i="22" s="1"/>
  <c r="C252" i="22" a="1"/>
  <c r="C252" i="22" s="1"/>
  <c r="C216" i="22" a="1"/>
  <c r="C216" i="22" s="1"/>
  <c r="C218" i="22" a="1"/>
  <c r="C218" i="22" s="1"/>
  <c r="C106" i="22" a="1"/>
  <c r="C106" i="22" s="1"/>
  <c r="C105" i="22" a="1"/>
  <c r="C105" i="22" s="1"/>
  <c r="C132" i="22" a="1"/>
  <c r="C132" i="22" s="1"/>
  <c r="C130" i="22" a="1"/>
  <c r="C130" i="22" s="1"/>
  <c r="C199" i="22" a="1"/>
  <c r="C199" i="22" s="1"/>
  <c r="C249" i="22" a="1"/>
  <c r="C249" i="22" s="1"/>
  <c r="C125" i="22" a="1"/>
  <c r="C125" i="22" s="1"/>
  <c r="C74" i="22" a="1"/>
  <c r="C74" i="22" s="1"/>
  <c r="C143" i="22" a="1"/>
  <c r="C143" i="22" s="1"/>
  <c r="C193" i="22" a="1"/>
  <c r="C193" i="22" s="1"/>
  <c r="C175" i="22" a="1"/>
  <c r="C175" i="22" s="1"/>
  <c r="C75" i="22" a="1"/>
  <c r="C75" i="22" s="1"/>
  <c r="C73" i="22" a="1"/>
  <c r="C73" i="22" s="1"/>
  <c r="C90" i="22" a="1"/>
  <c r="C90" i="22" s="1"/>
  <c r="C159" i="22" a="1"/>
  <c r="C159" i="22" s="1"/>
  <c r="C209" i="22" a="1"/>
  <c r="C209" i="22" s="1"/>
  <c r="C4" i="8" a="1"/>
  <c r="C158" i="22" a="1"/>
  <c r="C158" i="22" s="1"/>
  <c r="C157" i="22" a="1"/>
  <c r="C157" i="22" s="1"/>
  <c r="C84" i="22" a="1"/>
  <c r="C84" i="22" s="1"/>
  <c r="C144" i="22" a="1"/>
  <c r="C144" i="22" s="1"/>
  <c r="C239" i="22" a="1"/>
  <c r="C239" i="22" s="1"/>
  <c r="C180" i="22" a="1"/>
  <c r="C180" i="22" s="1"/>
  <c r="C176" i="22" a="1"/>
  <c r="C176" i="22" s="1"/>
  <c r="C202" i="22" a="1"/>
  <c r="C202" i="22" s="1"/>
  <c r="C226" i="22" a="1"/>
  <c r="C226" i="22" s="1"/>
  <c r="C235" i="22" a="1"/>
  <c r="C235" i="22" s="1"/>
  <c r="C178" i="22" a="1"/>
  <c r="C178" i="22" s="1"/>
  <c r="C138" i="22" a="1"/>
  <c r="C138" i="22" s="1"/>
  <c r="C207" i="22" a="1"/>
  <c r="C207" i="22" s="1"/>
  <c r="C257" i="22" a="1"/>
  <c r="C257" i="22" s="1"/>
  <c r="C91" i="22" a="1"/>
  <c r="C91" i="22" s="1"/>
  <c r="C87" i="22" a="1"/>
  <c r="C87" i="22" s="1"/>
  <c r="C137" i="22" a="1"/>
  <c r="C137" i="22" s="1"/>
  <c r="C154" i="22" a="1"/>
  <c r="C154" i="22" s="1"/>
  <c r="C223" i="22" a="1"/>
  <c r="C223" i="22" s="1"/>
  <c r="C234" i="22" a="1"/>
  <c r="C234" i="22" s="1"/>
  <c r="C161" i="22" a="1"/>
  <c r="C161" i="22" s="1"/>
  <c r="C155" i="22" a="1"/>
  <c r="C155" i="22" s="1"/>
  <c r="C89" i="22" a="1"/>
  <c r="C89" i="22" s="1"/>
  <c r="C221" i="22" a="1"/>
  <c r="C221" i="22" s="1"/>
  <c r="C222" i="22" a="1"/>
  <c r="C222" i="22" s="1"/>
  <c r="C128" i="22" a="1"/>
  <c r="C128" i="22" s="1"/>
  <c r="C228" i="22" a="1"/>
  <c r="C228" i="22" s="1"/>
  <c r="C231" i="22" a="1"/>
  <c r="C231" i="22" s="1"/>
  <c r="C192" i="22" a="1"/>
  <c r="C192" i="22" s="1"/>
  <c r="C251" i="22" a="1"/>
  <c r="C251" i="22" s="1"/>
  <c r="C227" i="22" a="1"/>
  <c r="C227" i="22" s="1"/>
  <c r="C88" i="22" a="1"/>
  <c r="C88" i="22" s="1"/>
  <c r="C77" i="22" a="1"/>
  <c r="C77" i="22" s="1"/>
  <c r="C92" i="22" a="1"/>
  <c r="C92" i="22" s="1"/>
  <c r="C210" i="22" a="1"/>
  <c r="C210" i="22" s="1"/>
  <c r="C99" i="22" a="1"/>
  <c r="C99" i="22" s="1"/>
  <c r="C259" i="22" a="1"/>
  <c r="C259" i="22" s="1"/>
  <c r="C82" i="22" a="1"/>
  <c r="C82" i="22" s="1"/>
  <c r="C151" i="22" a="1"/>
  <c r="C151" i="22" s="1"/>
  <c r="C201" i="22" a="1"/>
  <c r="C201" i="22" s="1"/>
  <c r="C242" i="22" a="1"/>
  <c r="C242" i="22" s="1"/>
  <c r="C171" i="22" a="1"/>
  <c r="C171" i="22" s="1"/>
  <c r="C108" i="22" a="1"/>
  <c r="C108" i="22" s="1"/>
  <c r="C253" i="22" a="1"/>
  <c r="C253" i="22" s="1"/>
  <c r="C103" i="22" a="1"/>
  <c r="C103" i="22" s="1"/>
  <c r="C153" i="22" a="1"/>
  <c r="C153" i="22" s="1"/>
  <c r="C69" i="22" a="1"/>
  <c r="C69" i="22" s="1"/>
  <c r="C187" i="22" a="1"/>
  <c r="C187" i="22" s="1"/>
  <c r="C166" i="22" a="1"/>
  <c r="C166" i="22" s="1"/>
  <c r="C200" i="22" a="1"/>
  <c r="C200" i="22" s="1"/>
  <c r="C149" i="22" a="1"/>
  <c r="C149" i="22" s="1"/>
  <c r="C174" i="22" a="1"/>
  <c r="C174" i="22" s="1"/>
  <c r="C208" i="22" a="1"/>
  <c r="C208" i="22" s="1"/>
  <c r="C181" i="22" a="1"/>
  <c r="C181" i="22" s="1"/>
  <c r="C256" i="22" a="1"/>
  <c r="C256" i="22" s="1"/>
  <c r="C112" i="22" a="1"/>
  <c r="C112" i="22" s="1"/>
  <c r="C173" i="22" a="1"/>
  <c r="C173" i="22" s="1"/>
  <c r="C98" i="22" a="1"/>
  <c r="C98" i="22" s="1"/>
  <c r="C167" i="22" a="1"/>
  <c r="C167" i="22" s="1"/>
  <c r="C217" i="22" a="1"/>
  <c r="C217" i="22" s="1"/>
  <c r="C111" i="22" a="1"/>
  <c r="C111" i="22" s="1"/>
  <c r="C250" i="22" a="1"/>
  <c r="C250" i="22" s="1"/>
  <c r="C238" i="22" a="1"/>
  <c r="C238" i="22" s="1"/>
  <c r="C83" i="22" a="1"/>
  <c r="C83" i="22" s="1"/>
  <c r="C182" i="22" a="1"/>
  <c r="C182" i="22" s="1"/>
  <c r="C160" i="22" a="1"/>
  <c r="C160" i="22" s="1"/>
  <c r="C244" i="22" a="1"/>
  <c r="C244" i="22" s="1"/>
  <c r="C258" i="22" a="1"/>
  <c r="C258" i="22" s="1"/>
  <c r="C219" i="22" a="1"/>
  <c r="C219" i="22" s="1"/>
  <c r="C100" i="22" a="1"/>
  <c r="C100" i="22" s="1"/>
  <c r="C118" i="22" a="1"/>
  <c r="C118" i="22" s="1"/>
  <c r="C152" i="22" a="1"/>
  <c r="C152" i="22" s="1"/>
  <c r="C148" i="22" a="1"/>
  <c r="C148" i="22" s="1"/>
  <c r="C6" i="9"/>
  <c r="C96" i="22" a="1"/>
  <c r="C96" i="22" s="1"/>
  <c r="C109" i="22" a="1"/>
  <c r="C109" i="22" s="1"/>
  <c r="C146" i="22" a="1"/>
  <c r="C146" i="22" s="1"/>
  <c r="C215" i="22" a="1"/>
  <c r="C215" i="22" s="1"/>
  <c r="C76" i="22" a="1"/>
  <c r="C76" i="22" s="1"/>
  <c r="C78" i="22" a="1"/>
  <c r="C78" i="22" s="1"/>
  <c r="O22" i="4"/>
  <c r="C230" i="22" a="1"/>
  <c r="C230" i="22" s="1"/>
  <c r="C220" i="22" a="1"/>
  <c r="C220" i="22" s="1"/>
  <c r="C126" i="22" a="1"/>
  <c r="C126" i="22" s="1"/>
  <c r="C139" i="22" a="1"/>
  <c r="C139" i="22" s="1"/>
  <c r="C113" i="22" a="1"/>
  <c r="C113" i="22" s="1"/>
  <c r="M4" i="8" a="1"/>
  <c r="M4" i="8" s="1"/>
  <c r="AB5" i="13" a="1"/>
  <c r="AB5" i="13" s="1"/>
  <c r="Z5" i="20" s="1" a="1"/>
  <c r="Z5" i="20" s="1"/>
  <c r="AG5" i="10"/>
  <c r="O15" i="10"/>
  <c r="L6" i="10"/>
  <c r="V5" i="10"/>
  <c r="L5" i="10"/>
  <c r="M6" i="10"/>
  <c r="R6" i="10"/>
  <c r="H14" i="10"/>
  <c r="V16" i="10"/>
  <c r="AA17" i="10"/>
  <c r="AD13" i="10"/>
  <c r="S5" i="10"/>
  <c r="Q11" i="10"/>
  <c r="AC7" i="10"/>
  <c r="R20" i="10"/>
  <c r="Q20" i="10"/>
  <c r="Q8" i="10"/>
  <c r="U18" i="10"/>
  <c r="N8" i="10"/>
  <c r="J19" i="10"/>
  <c r="AG15" i="10"/>
  <c r="T19" i="10"/>
  <c r="W19" i="10"/>
  <c r="R16" i="10"/>
  <c r="Q19" i="10"/>
  <c r="X17" i="10"/>
  <c r="AG11" i="10"/>
  <c r="P15" i="10"/>
  <c r="E8" i="10"/>
  <c r="J9" i="10"/>
  <c r="AE12" i="10"/>
  <c r="M10" i="10"/>
  <c r="M16" i="10"/>
  <c r="G11" i="10"/>
  <c r="E9" i="10"/>
  <c r="W5" i="10"/>
  <c r="R9" i="10"/>
  <c r="I14" i="10"/>
  <c r="Y8" i="10"/>
  <c r="N7" i="10"/>
  <c r="AE18" i="10"/>
  <c r="AD15" i="10"/>
  <c r="Q18" i="10"/>
  <c r="U15" i="10"/>
  <c r="P6" i="10"/>
  <c r="T5" i="10"/>
  <c r="Y18" i="10"/>
  <c r="T16" i="10"/>
  <c r="AD16" i="10"/>
  <c r="S20" i="10"/>
  <c r="AB5" i="10"/>
  <c r="Y13" i="10"/>
  <c r="N20" i="10"/>
  <c r="M7" i="10"/>
  <c r="Z6" i="10"/>
  <c r="L8" i="10"/>
  <c r="G6" i="10"/>
  <c r="U11" i="10"/>
  <c r="F11" i="10"/>
  <c r="R18" i="10"/>
  <c r="K9" i="10"/>
  <c r="S15" i="10"/>
  <c r="AC19" i="10"/>
  <c r="Q9" i="10"/>
  <c r="O7" i="10"/>
  <c r="G14" i="10"/>
  <c r="T11" i="10"/>
  <c r="E5" i="9"/>
  <c r="N17" i="10"/>
  <c r="X18" i="10"/>
  <c r="Q16" i="10"/>
  <c r="AB7" i="10"/>
  <c r="AF10" i="10"/>
  <c r="AD20" i="10"/>
  <c r="Y9" i="10"/>
  <c r="H11" i="10"/>
  <c r="AD17" i="10"/>
  <c r="AC6" i="10"/>
  <c r="U14" i="10"/>
  <c r="L14" i="10"/>
  <c r="T20" i="10"/>
  <c r="I13" i="10"/>
  <c r="W6" i="10"/>
  <c r="AB17" i="10"/>
  <c r="O9" i="10"/>
  <c r="AG13" i="10"/>
  <c r="AB9" i="10"/>
  <c r="U9" i="10"/>
  <c r="G15" i="10"/>
  <c r="Y6" i="10"/>
  <c r="AG8" i="10"/>
  <c r="Q12" i="10"/>
  <c r="AF12" i="10"/>
  <c r="O17" i="10"/>
  <c r="AB13" i="10"/>
  <c r="X16" i="10"/>
  <c r="AB10" i="10"/>
  <c r="R12" i="10"/>
  <c r="AA5" i="10"/>
  <c r="AE5" i="10"/>
  <c r="S13" i="10"/>
  <c r="F20" i="10"/>
  <c r="Z17" i="10"/>
  <c r="V13" i="10"/>
  <c r="X15" i="10"/>
  <c r="K11" i="10"/>
  <c r="J10" i="10"/>
  <c r="AC16" i="10"/>
  <c r="AC8" i="10"/>
  <c r="E16" i="10"/>
  <c r="Z20" i="10"/>
  <c r="AB15" i="10"/>
  <c r="V18" i="10"/>
  <c r="Z16" i="10"/>
  <c r="U16" i="10"/>
  <c r="W17" i="10"/>
  <c r="AG16" i="10"/>
  <c r="T17" i="10"/>
  <c r="O10" i="10"/>
  <c r="F16" i="10"/>
  <c r="AD18" i="10"/>
  <c r="G16" i="10"/>
  <c r="AE20" i="10"/>
  <c r="G5" i="10"/>
  <c r="AC5" i="10"/>
  <c r="E12" i="10"/>
  <c r="AG20" i="10"/>
  <c r="BX5" i="10" s="1" a="1"/>
  <c r="BX5" i="10" s="1"/>
  <c r="AB6" i="10"/>
  <c r="T13" i="10"/>
  <c r="X14" i="10"/>
  <c r="AE9" i="10"/>
  <c r="AC15" i="10"/>
  <c r="M13" i="10"/>
  <c r="AF18" i="10"/>
  <c r="M12" i="10"/>
  <c r="AC18" i="10"/>
  <c r="Y16" i="10"/>
  <c r="U12" i="10"/>
  <c r="L13" i="10"/>
  <c r="AF13" i="10"/>
  <c r="U17" i="10"/>
  <c r="AB18" i="10"/>
  <c r="AC12" i="10"/>
  <c r="O11" i="10"/>
  <c r="E18" i="10"/>
  <c r="AE16" i="10"/>
  <c r="M17" i="10"/>
  <c r="X10" i="10"/>
  <c r="AE17" i="10"/>
  <c r="R19" i="10"/>
  <c r="Y10" i="10"/>
  <c r="F15" i="10"/>
  <c r="T15" i="10"/>
  <c r="Z10" i="10"/>
  <c r="I7" i="10"/>
  <c r="F17" i="10"/>
  <c r="K12" i="10"/>
  <c r="K15" i="10"/>
  <c r="V11" i="10"/>
  <c r="O16" i="10"/>
  <c r="AD7" i="10"/>
  <c r="Y5" i="10"/>
  <c r="S8" i="10"/>
  <c r="N6" i="10"/>
  <c r="W8" i="10"/>
  <c r="AE10" i="10"/>
  <c r="O5" i="10"/>
  <c r="I6" i="10"/>
  <c r="K19" i="10"/>
  <c r="AA13" i="10"/>
  <c r="I20" i="10"/>
  <c r="AA18" i="10"/>
  <c r="N18" i="10"/>
  <c r="V9" i="10"/>
  <c r="W14" i="10"/>
  <c r="W13" i="10"/>
  <c r="W15" i="10"/>
  <c r="G7" i="10"/>
  <c r="AA16" i="10"/>
  <c r="O18" i="10"/>
  <c r="H12" i="10"/>
  <c r="S14" i="10"/>
  <c r="Y12" i="10"/>
  <c r="AG12" i="10"/>
  <c r="Z19" i="10"/>
  <c r="N14" i="10"/>
  <c r="K20" i="10"/>
  <c r="R15" i="10"/>
  <c r="G12" i="10"/>
  <c r="T18" i="10"/>
  <c r="F18" i="10"/>
  <c r="AF6" i="10"/>
  <c r="AF8" i="10"/>
  <c r="X7" i="10"/>
  <c r="L15" i="10"/>
  <c r="U8" i="10"/>
  <c r="AF15" i="10"/>
  <c r="V15" i="10"/>
  <c r="E13" i="10"/>
  <c r="V8" i="10"/>
  <c r="E11" i="10"/>
  <c r="AA7" i="10"/>
  <c r="P19" i="10"/>
  <c r="K17" i="10"/>
  <c r="Y15" i="10"/>
  <c r="Q13" i="10"/>
  <c r="AB16" i="10"/>
  <c r="S17" i="10"/>
  <c r="T12" i="10"/>
  <c r="Y7" i="10"/>
  <c r="AA15" i="10"/>
  <c r="H18" i="10"/>
  <c r="G10" i="10"/>
  <c r="Q10" i="10"/>
  <c r="W16" i="10"/>
  <c r="T14" i="10"/>
  <c r="AF7" i="10"/>
  <c r="S10" i="10"/>
  <c r="X19" i="10"/>
  <c r="G20" i="10"/>
  <c r="Z11" i="10"/>
  <c r="G18" i="10"/>
  <c r="I16" i="10"/>
  <c r="V19" i="10"/>
  <c r="Q17" i="10"/>
  <c r="AB11" i="10"/>
  <c r="U10" i="10"/>
  <c r="X5" i="10"/>
  <c r="O8" i="10"/>
  <c r="J7" i="10"/>
  <c r="J6" i="10"/>
  <c r="AF9" i="10"/>
  <c r="N15" i="10"/>
  <c r="F6" i="10"/>
  <c r="I17" i="10"/>
  <c r="V20" i="10"/>
  <c r="H20" i="10"/>
  <c r="J5" i="10"/>
  <c r="AC11" i="10"/>
  <c r="Y17" i="10"/>
  <c r="V12" i="10"/>
  <c r="I15" i="10"/>
  <c r="L20" i="10"/>
  <c r="J14" i="10"/>
  <c r="J15" i="10"/>
  <c r="H17" i="10"/>
  <c r="S18" i="10"/>
  <c r="J18" i="10"/>
  <c r="P8" i="10"/>
  <c r="O19" i="10"/>
  <c r="AA6" i="10"/>
  <c r="G19" i="10"/>
  <c r="V6" i="10"/>
  <c r="AB14" i="10"/>
  <c r="P12" i="10"/>
  <c r="O14" i="10"/>
  <c r="F13" i="10"/>
  <c r="X11" i="10"/>
  <c r="AA10" i="10"/>
  <c r="S9" i="10"/>
  <c r="K5" i="10"/>
  <c r="Z13" i="10"/>
  <c r="E15" i="10"/>
  <c r="AG14" i="10"/>
  <c r="M15" i="10"/>
  <c r="U13" i="10"/>
  <c r="K7" i="10"/>
  <c r="O13" i="10"/>
  <c r="K16" i="10"/>
  <c r="Z12" i="10"/>
  <c r="AF20" i="10"/>
  <c r="AC20" i="10"/>
  <c r="M11" i="10"/>
  <c r="AD9" i="10"/>
  <c r="AA12" i="10"/>
  <c r="AF11" i="10"/>
  <c r="AG19" i="10"/>
  <c r="AB8" i="10"/>
  <c r="AG18" i="10"/>
  <c r="H9" i="10"/>
  <c r="AE19" i="10"/>
  <c r="AC13" i="10"/>
  <c r="T8" i="10"/>
  <c r="F5" i="10"/>
  <c r="W20" i="10"/>
  <c r="AA14" i="10"/>
  <c r="Y20" i="10"/>
  <c r="AF17" i="10"/>
  <c r="X20" i="10"/>
  <c r="AD6" i="10"/>
  <c r="W9" i="10"/>
  <c r="H7" i="10"/>
  <c r="I9" i="10"/>
  <c r="I19" i="10"/>
  <c r="Z15" i="10"/>
  <c r="E20" i="10"/>
  <c r="X9" i="10"/>
  <c r="E19" i="10"/>
  <c r="P20" i="10"/>
  <c r="G17" i="10"/>
  <c r="K10" i="10"/>
  <c r="AG9" i="10"/>
  <c r="T7" i="10"/>
  <c r="H6" i="10"/>
  <c r="AG10" i="10"/>
  <c r="AC14" i="10"/>
  <c r="L7" i="10"/>
  <c r="H10" i="10"/>
  <c r="N5" i="10"/>
  <c r="Z8" i="10"/>
  <c r="J17" i="10"/>
  <c r="I11" i="10"/>
  <c r="AC10" i="10"/>
  <c r="AD12" i="10"/>
  <c r="AD14" i="10"/>
  <c r="AE15" i="10"/>
  <c r="R14" i="10"/>
  <c r="P10" i="10"/>
  <c r="AB20" i="10"/>
  <c r="AE8" i="10"/>
  <c r="AD5" i="10"/>
  <c r="AG17" i="10"/>
  <c r="L16" i="10"/>
  <c r="S12" i="10"/>
  <c r="R7" i="10"/>
  <c r="P5" i="10"/>
  <c r="AD19" i="10"/>
  <c r="L10" i="10"/>
  <c r="AA20" i="10"/>
  <c r="F7" i="10"/>
  <c r="U7" i="10"/>
  <c r="E7" i="10"/>
  <c r="H19" i="10"/>
  <c r="G13" i="10"/>
  <c r="Q6" i="10"/>
  <c r="T6" i="10"/>
  <c r="X8" i="10"/>
  <c r="U6" i="10"/>
  <c r="U20" i="10"/>
  <c r="I10" i="10"/>
  <c r="J13" i="10"/>
  <c r="K14" i="10"/>
  <c r="AF14" i="10"/>
  <c r="P11" i="10"/>
  <c r="AB12" i="10"/>
  <c r="V10" i="10"/>
  <c r="AC17" i="10"/>
  <c r="Z5" i="10"/>
  <c r="G9" i="10"/>
  <c r="AG7" i="10"/>
  <c r="S7" i="10"/>
  <c r="Q7" i="10"/>
  <c r="S16" i="10"/>
  <c r="R8" i="10"/>
  <c r="AD8" i="10"/>
  <c r="P17" i="10"/>
  <c r="Y19" i="10"/>
  <c r="L17" i="10"/>
  <c r="W12" i="10"/>
  <c r="P9" i="10"/>
  <c r="AE6" i="10"/>
  <c r="F19" i="10"/>
  <c r="AB19" i="10"/>
  <c r="AE7" i="10"/>
  <c r="H5" i="10"/>
  <c r="P14" i="10"/>
  <c r="Y14" i="10"/>
  <c r="E17" i="10"/>
  <c r="L18" i="10"/>
  <c r="P7" i="10"/>
  <c r="AC9" i="10"/>
  <c r="P18" i="10"/>
  <c r="R5" i="10"/>
  <c r="S5" i="13" s="1" a="1"/>
  <c r="S5" i="13" s="1"/>
  <c r="Q5" i="20" s="1" a="1"/>
  <c r="Q5" i="20" s="1"/>
  <c r="J11" i="10"/>
  <c r="AE14" i="10"/>
  <c r="W18" i="10"/>
  <c r="Z18" i="10"/>
  <c r="L11" i="10"/>
  <c r="V17" i="10"/>
  <c r="M18" i="10"/>
  <c r="F12" i="10"/>
  <c r="V7" i="10"/>
  <c r="S19" i="10"/>
  <c r="AE11" i="10"/>
  <c r="G8" i="10"/>
  <c r="Q5" i="10"/>
  <c r="T10" i="10"/>
  <c r="Z9" i="10"/>
  <c r="Z14" i="10"/>
  <c r="M14" i="10"/>
  <c r="X12" i="10"/>
  <c r="R11" i="10"/>
  <c r="F8" i="10"/>
  <c r="AF19" i="10"/>
  <c r="H15" i="10"/>
  <c r="AF5" i="10"/>
  <c r="E14" i="10"/>
  <c r="M20" i="10"/>
  <c r="H8" i="10"/>
  <c r="P16" i="10"/>
  <c r="K13" i="10"/>
  <c r="AG6" i="10"/>
  <c r="L12" i="10"/>
  <c r="F10" i="10"/>
  <c r="AA9" i="10"/>
  <c r="M19" i="10"/>
  <c r="M9" i="10"/>
  <c r="I8" i="10"/>
  <c r="M8" i="10"/>
  <c r="E10" i="10"/>
  <c r="X6" i="10"/>
  <c r="H13" i="10"/>
  <c r="S6" i="10"/>
  <c r="Z7" i="10"/>
  <c r="V14" i="10"/>
  <c r="E6" i="10"/>
  <c r="O12" i="10"/>
  <c r="N12" i="10"/>
  <c r="U5" i="10"/>
  <c r="K18" i="10"/>
  <c r="N11" i="10"/>
  <c r="W10" i="10"/>
  <c r="N13" i="10"/>
  <c r="P13" i="10"/>
  <c r="K6" i="10"/>
  <c r="R17" i="10"/>
  <c r="N19" i="10"/>
  <c r="AA19" i="10"/>
  <c r="R13" i="10"/>
  <c r="AF16" i="10"/>
  <c r="L19" i="10"/>
  <c r="AD10" i="10"/>
  <c r="AE13" i="10"/>
  <c r="W7" i="10"/>
  <c r="AA8" i="10"/>
  <c r="J20" i="10"/>
  <c r="M5" i="10"/>
  <c r="N9" i="10"/>
  <c r="R10" i="10"/>
  <c r="N16" i="10"/>
  <c r="N10" i="10"/>
  <c r="X13" i="10"/>
  <c r="Q14" i="10"/>
  <c r="H16" i="10"/>
  <c r="Q15" i="10"/>
  <c r="J16" i="10"/>
  <c r="O6" i="10"/>
  <c r="J8" i="10"/>
  <c r="AA11" i="10"/>
  <c r="I5" i="10"/>
  <c r="K8" i="10"/>
  <c r="Y11" i="10"/>
  <c r="F9" i="10"/>
  <c r="G5" i="13" s="1" a="1"/>
  <c r="G5" i="13" s="1"/>
  <c r="E5" i="20" s="1" a="1"/>
  <c r="E5" i="20" s="1"/>
  <c r="U19" i="10"/>
  <c r="I18" i="10"/>
  <c r="O20" i="10"/>
  <c r="AD11" i="10"/>
  <c r="L9" i="10"/>
  <c r="S11" i="10"/>
  <c r="J12" i="10"/>
  <c r="I12" i="10"/>
  <c r="F14" i="10"/>
  <c r="D5" i="9"/>
  <c r="D5" i="10" s="1"/>
  <c r="J5" i="8" l="1"/>
  <c r="J6" i="8"/>
  <c r="J14" i="8"/>
  <c r="J7" i="8"/>
  <c r="J15" i="8"/>
  <c r="J8" i="8"/>
  <c r="J16" i="8"/>
  <c r="J9" i="8"/>
  <c r="J17" i="8"/>
  <c r="J10" i="8"/>
  <c r="J18" i="8"/>
  <c r="J11" i="8"/>
  <c r="J19" i="8"/>
  <c r="J12" i="8"/>
  <c r="J13" i="8"/>
  <c r="CD5" i="10" a="1"/>
  <c r="CD5" i="10" s="1"/>
  <c r="CB5" i="10" a="1"/>
  <c r="CB5" i="10" s="1"/>
  <c r="CA5" i="10" a="1"/>
  <c r="CA5" i="10" s="1"/>
  <c r="H5" i="13" a="1"/>
  <c r="H5" i="13" s="1"/>
  <c r="F5" i="20" s="1" a="1"/>
  <c r="F5" i="20" s="1"/>
  <c r="E5" i="10"/>
  <c r="F5" i="13" s="1" a="1"/>
  <c r="F5" i="13" s="1"/>
  <c r="D5" i="20" s="1" a="1"/>
  <c r="D5" i="20" s="1"/>
  <c r="CC5" i="10" a="1"/>
  <c r="CC5" i="10" s="1"/>
  <c r="V5" i="13" a="1"/>
  <c r="V5" i="13" s="1"/>
  <c r="T5" i="20" s="1" a="1"/>
  <c r="T5" i="20" s="1"/>
  <c r="Y5" i="13" a="1"/>
  <c r="Y5" i="13" s="1"/>
  <c r="W5" i="20" s="1" a="1"/>
  <c r="W5" i="20" s="1"/>
  <c r="AF5" i="13" a="1"/>
  <c r="AF5" i="13" s="1"/>
  <c r="AD5" i="20" s="1" a="1"/>
  <c r="AD5" i="20" s="1"/>
  <c r="W5" i="13" a="1"/>
  <c r="W5" i="13" s="1"/>
  <c r="U5" i="20" s="1" a="1"/>
  <c r="U5" i="20" s="1"/>
  <c r="R5" i="13" a="1"/>
  <c r="R5" i="13" s="1"/>
  <c r="P5" i="20" s="1" a="1"/>
  <c r="P5" i="20" s="1"/>
  <c r="L4" i="8" a="1"/>
  <c r="AC5" i="13" a="1"/>
  <c r="AC5" i="13" s="1"/>
  <c r="AA5" i="20" s="1" a="1"/>
  <c r="AA5" i="20" s="1"/>
  <c r="Z5" i="13" a="1"/>
  <c r="Z5" i="13" s="1"/>
  <c r="X5" i="20" s="1" a="1"/>
  <c r="X5" i="20" s="1"/>
  <c r="AD5" i="13" a="1"/>
  <c r="AD5" i="13" s="1"/>
  <c r="AB5" i="20" s="1" a="1"/>
  <c r="AB5" i="20" s="1"/>
  <c r="M5" i="13" a="1"/>
  <c r="M5" i="13" s="1"/>
  <c r="K5" i="20" s="1" a="1"/>
  <c r="K5" i="20" s="1"/>
  <c r="D6" i="9"/>
  <c r="D6" i="10" s="1"/>
  <c r="C6" i="10"/>
  <c r="C7" i="9"/>
  <c r="A6" i="9"/>
  <c r="A6" i="10" s="1"/>
  <c r="B8" i="10"/>
  <c r="B13" i="10"/>
  <c r="B7" i="10"/>
  <c r="B19" i="10"/>
  <c r="B15" i="10"/>
  <c r="B20" i="10"/>
  <c r="B9" i="10"/>
  <c r="B5" i="9"/>
  <c r="B5" i="10" s="1"/>
  <c r="B10" i="10"/>
  <c r="B17" i="10"/>
  <c r="B16" i="10"/>
  <c r="B14" i="10"/>
  <c r="B18" i="10"/>
  <c r="B11" i="10"/>
  <c r="B12" i="10"/>
  <c r="B6" i="10"/>
  <c r="P5" i="13" a="1"/>
  <c r="P5" i="13" s="1"/>
  <c r="N5" i="20" s="1" a="1"/>
  <c r="N5" i="20" s="1"/>
  <c r="L5" i="13" a="1"/>
  <c r="L5" i="13" s="1"/>
  <c r="J5" i="20" s="1" a="1"/>
  <c r="J5" i="20" s="1"/>
  <c r="X5" i="13" a="1"/>
  <c r="X5" i="13" s="1"/>
  <c r="V5" i="20" s="1" a="1"/>
  <c r="V5" i="20" s="1"/>
  <c r="T5" i="13" a="1"/>
  <c r="T5" i="13" s="1"/>
  <c r="R5" i="20" s="1" a="1"/>
  <c r="R5" i="20" s="1"/>
  <c r="A12" i="8"/>
  <c r="A8" i="8"/>
  <c r="A7" i="8"/>
  <c r="A10" i="8"/>
  <c r="A17" i="8"/>
  <c r="A18" i="8"/>
  <c r="A19" i="8"/>
  <c r="A13" i="8"/>
  <c r="A16" i="8"/>
  <c r="A6" i="8"/>
  <c r="A14" i="8"/>
  <c r="A11" i="8"/>
  <c r="A5" i="8"/>
  <c r="C4" i="8"/>
  <c r="A4" i="8" s="1"/>
  <c r="A9" i="8"/>
  <c r="A15" i="8"/>
  <c r="AD24" i="18"/>
  <c r="Y28" i="18"/>
  <c r="Y31" i="18"/>
  <c r="AA28" i="18" a="1"/>
  <c r="AA28" i="18" s="1"/>
  <c r="AB28" i="18"/>
  <c r="X31" i="18" a="1"/>
  <c r="X31" i="18" s="1"/>
  <c r="AB31" i="18"/>
  <c r="V28" i="18"/>
  <c r="V36" i="18" s="1"/>
  <c r="V31" i="18"/>
  <c r="AA31" i="18" a="1"/>
  <c r="AA31" i="18" s="1"/>
  <c r="X28" i="18" a="1"/>
  <c r="X28" i="18" s="1"/>
  <c r="AE5" i="13" a="1"/>
  <c r="AE5" i="13" s="1"/>
  <c r="AC5" i="20" s="1" a="1"/>
  <c r="AC5" i="20" s="1"/>
  <c r="I5" i="13" a="1"/>
  <c r="I5" i="13" s="1"/>
  <c r="G5" i="20" s="1" a="1"/>
  <c r="G5" i="20" s="1"/>
  <c r="J5" i="13" a="1"/>
  <c r="J5" i="13" s="1"/>
  <c r="H5" i="20" s="1" a="1"/>
  <c r="H5" i="20" s="1"/>
  <c r="AH5" i="13" a="1"/>
  <c r="AH5" i="13" s="1"/>
  <c r="AF5" i="20" s="1" a="1"/>
  <c r="AF5" i="20" s="1"/>
  <c r="Q5" i="13" a="1"/>
  <c r="Q5" i="13" s="1"/>
  <c r="O5" i="20" s="1" a="1"/>
  <c r="O5" i="20" s="1"/>
  <c r="AG5" i="13" a="1"/>
  <c r="AG5" i="13" s="1"/>
  <c r="AE5" i="20" s="1" a="1"/>
  <c r="AE5" i="20" s="1"/>
  <c r="C16" i="18"/>
  <c r="G4" i="17" a="1"/>
  <c r="G4" i="17" s="1"/>
  <c r="C5" i="20" a="1"/>
  <c r="B6" i="13"/>
  <c r="R22" i="4"/>
  <c r="S22" i="4" s="1" a="1"/>
  <c r="S22" i="4" s="1"/>
  <c r="B6" i="20"/>
  <c r="C5" i="13" a="1"/>
  <c r="C5" i="13" s="1"/>
  <c r="A5" i="20"/>
  <c r="C9" i="18"/>
  <c r="C4" i="17" a="1"/>
  <c r="C4" i="17" s="1"/>
  <c r="K5" i="13" a="1"/>
  <c r="K5" i="13" s="1"/>
  <c r="N5" i="13" a="1"/>
  <c r="N5" i="13" s="1"/>
  <c r="L5" i="20" s="1" a="1"/>
  <c r="L5" i="20" s="1"/>
  <c r="U5" i="13" a="1"/>
  <c r="U5" i="13" s="1"/>
  <c r="S5" i="20" s="1" a="1"/>
  <c r="S5" i="20" s="1"/>
  <c r="O5" i="13" a="1"/>
  <c r="O5" i="13" s="1"/>
  <c r="M5" i="20" s="1" a="1"/>
  <c r="M5" i="20" s="1"/>
  <c r="AA5" i="13" a="1"/>
  <c r="AA5" i="13" s="1"/>
  <c r="Y5" i="20" s="1" a="1"/>
  <c r="Y5" i="20" s="1"/>
  <c r="L4" i="8" l="1"/>
  <c r="R4" i="8" s="1"/>
  <c r="R18" i="8"/>
  <c r="R16" i="8"/>
  <c r="R12" i="8"/>
  <c r="R15" i="8"/>
  <c r="R13" i="8"/>
  <c r="R9" i="8"/>
  <c r="R19" i="8"/>
  <c r="R17" i="8"/>
  <c r="R11" i="8"/>
  <c r="R10" i="8"/>
  <c r="R6" i="8"/>
  <c r="R8" i="8"/>
  <c r="R5" i="8"/>
  <c r="R14" i="8"/>
  <c r="R7" i="8"/>
  <c r="J4" i="8"/>
  <c r="BZ5" i="10" a="1"/>
  <c r="BZ5" i="10" s="1"/>
  <c r="D16" i="18" a="1"/>
  <c r="D16" i="18" s="1"/>
  <c r="A7" i="9"/>
  <c r="A7" i="10" s="1"/>
  <c r="C7" i="10"/>
  <c r="C8" i="9"/>
  <c r="D7" i="9"/>
  <c r="D7" i="10" s="1"/>
  <c r="I5" i="20" a="1"/>
  <c r="I5" i="20" s="1"/>
  <c r="E5" i="13"/>
  <c r="D6" i="13"/>
  <c r="B7" i="13"/>
  <c r="AJ5" i="10" a="1"/>
  <c r="AJ5" i="10" s="1"/>
  <c r="H61" i="22"/>
  <c r="C61" i="22" s="1" a="1"/>
  <c r="C61" i="22" s="1"/>
  <c r="H14" i="22"/>
  <c r="C14" i="22" s="1" a="1"/>
  <c r="C14" i="22" s="1"/>
  <c r="H49" i="22"/>
  <c r="C49" i="22" s="1" a="1"/>
  <c r="C49" i="22" s="1"/>
  <c r="H45" i="22"/>
  <c r="C45" i="22" s="1" a="1"/>
  <c r="C45" i="22" s="1"/>
  <c r="H23" i="22"/>
  <c r="C23" i="22" s="1" a="1"/>
  <c r="C23" i="22" s="1"/>
  <c r="H58" i="22"/>
  <c r="C58" i="22" s="1" a="1"/>
  <c r="C58" i="22" s="1"/>
  <c r="H18" i="22"/>
  <c r="C18" i="22" s="1" a="1"/>
  <c r="C18" i="22" s="1"/>
  <c r="H44" i="22"/>
  <c r="C44" i="22" s="1" a="1"/>
  <c r="C44" i="22" s="1"/>
  <c r="H35" i="22"/>
  <c r="C35" i="22" s="1" a="1"/>
  <c r="C35" i="22" s="1"/>
  <c r="H60" i="22"/>
  <c r="C60" i="22" s="1" a="1"/>
  <c r="C60" i="22" s="1"/>
  <c r="C5" i="20"/>
  <c r="H5" i="22" s="1"/>
  <c r="C5" i="22" s="1" a="1"/>
  <c r="C5" i="22" s="1"/>
  <c r="H52" i="22"/>
  <c r="C52" i="22" s="1" a="1"/>
  <c r="C52" i="22" s="1"/>
  <c r="H30" i="22"/>
  <c r="C30" i="22" s="1" a="1"/>
  <c r="C30" i="22" s="1"/>
  <c r="H25" i="22"/>
  <c r="C25" i="22" s="1" a="1"/>
  <c r="C25" i="22" s="1"/>
  <c r="H50" i="22"/>
  <c r="C50" i="22" s="1" a="1"/>
  <c r="C50" i="22" s="1"/>
  <c r="H6" i="22"/>
  <c r="C6" i="22" s="1" a="1"/>
  <c r="C6" i="22" s="1"/>
  <c r="H48" i="22"/>
  <c r="C48" i="22" s="1" a="1"/>
  <c r="C48" i="22" s="1"/>
  <c r="H59" i="22"/>
  <c r="C59" i="22" s="1" a="1"/>
  <c r="C59" i="22" s="1"/>
  <c r="H46" i="22"/>
  <c r="C46" i="22" s="1" a="1"/>
  <c r="C46" i="22" s="1"/>
  <c r="H9" i="22"/>
  <c r="C9" i="22" s="1" a="1"/>
  <c r="C9" i="22" s="1"/>
  <c r="H7" i="22"/>
  <c r="C7" i="22" s="1" a="1"/>
  <c r="C7" i="22" s="1"/>
  <c r="H12" i="22"/>
  <c r="C12" i="22" s="1" a="1"/>
  <c r="C12" i="22" s="1"/>
  <c r="H26" i="22"/>
  <c r="C26" i="22" s="1" a="1"/>
  <c r="C26" i="22" s="1"/>
  <c r="H20" i="22"/>
  <c r="C20" i="22" s="1" a="1"/>
  <c r="C20" i="22" s="1"/>
  <c r="H43" i="22"/>
  <c r="C43" i="22" s="1" a="1"/>
  <c r="C43" i="22" s="1"/>
  <c r="H57" i="22"/>
  <c r="C57" i="22" s="1" a="1"/>
  <c r="C57" i="22" s="1"/>
  <c r="H21" i="22"/>
  <c r="C21" i="22" s="1" a="1"/>
  <c r="C21" i="22" s="1"/>
  <c r="H8" i="22"/>
  <c r="C8" i="22" s="1" a="1"/>
  <c r="C8" i="22" s="1"/>
  <c r="H10" i="22"/>
  <c r="C10" i="22" s="1" a="1"/>
  <c r="C10" i="22" s="1"/>
  <c r="H22" i="22"/>
  <c r="C22" i="22" s="1" a="1"/>
  <c r="C22" i="22" s="1"/>
  <c r="H42" i="22"/>
  <c r="C42" i="22" s="1" a="1"/>
  <c r="C42" i="22" s="1"/>
  <c r="H24" i="22"/>
  <c r="C24" i="22" s="1" a="1"/>
  <c r="C24" i="22" s="1"/>
  <c r="H54" i="22"/>
  <c r="C54" i="22" s="1" a="1"/>
  <c r="C54" i="22" s="1"/>
  <c r="H47" i="22"/>
  <c r="C47" i="22" s="1" a="1"/>
  <c r="C47" i="22" s="1"/>
  <c r="H56" i="22"/>
  <c r="C56" i="22" s="1" a="1"/>
  <c r="C56" i="22" s="1"/>
  <c r="H32" i="22"/>
  <c r="C32" i="22" s="1" a="1"/>
  <c r="C32" i="22" s="1"/>
  <c r="H51" i="22"/>
  <c r="C51" i="22" s="1" a="1"/>
  <c r="C51" i="22" s="1"/>
  <c r="H40" i="22"/>
  <c r="C40" i="22" s="1" a="1"/>
  <c r="C40" i="22" s="1"/>
  <c r="H67" i="22"/>
  <c r="C67" i="22" s="1" a="1"/>
  <c r="C67" i="22" s="1"/>
  <c r="H63" i="22"/>
  <c r="C63" i="22" s="1" a="1"/>
  <c r="C63" i="22" s="1"/>
  <c r="H37" i="22"/>
  <c r="C37" i="22" s="1" a="1"/>
  <c r="C37" i="22" s="1"/>
  <c r="H33" i="22"/>
  <c r="C33" i="22" s="1" a="1"/>
  <c r="C33" i="22" s="1"/>
  <c r="H13" i="22"/>
  <c r="C13" i="22" s="1" a="1"/>
  <c r="C13" i="22" s="1"/>
  <c r="H68" i="22"/>
  <c r="C68" i="22" s="1" a="1"/>
  <c r="C68" i="22" s="1"/>
  <c r="H34" i="22"/>
  <c r="C34" i="22" s="1" a="1"/>
  <c r="C34" i="22" s="1"/>
  <c r="H64" i="22"/>
  <c r="C64" i="22" s="1" a="1"/>
  <c r="C64" i="22" s="1"/>
  <c r="H39" i="22"/>
  <c r="C39" i="22" s="1" a="1"/>
  <c r="C39" i="22" s="1"/>
  <c r="H27" i="22"/>
  <c r="C27" i="22" s="1" a="1"/>
  <c r="C27" i="22" s="1"/>
  <c r="H66" i="22"/>
  <c r="C66" i="22" s="1" a="1"/>
  <c r="C66" i="22" s="1"/>
  <c r="H28" i="22"/>
  <c r="C28" i="22" s="1" a="1"/>
  <c r="C28" i="22" s="1"/>
  <c r="H17" i="22"/>
  <c r="C17" i="22" s="1" a="1"/>
  <c r="C17" i="22" s="1"/>
  <c r="H55" i="22"/>
  <c r="C55" i="22" s="1" a="1"/>
  <c r="C55" i="22" s="1"/>
  <c r="H53" i="22"/>
  <c r="C53" i="22" s="1" a="1"/>
  <c r="C53" i="22" s="1"/>
  <c r="H41" i="22"/>
  <c r="C41" i="22" s="1" a="1"/>
  <c r="C41" i="22" s="1"/>
  <c r="H31" i="22"/>
  <c r="C31" i="22" s="1" a="1"/>
  <c r="C31" i="22" s="1"/>
  <c r="H16" i="22"/>
  <c r="C16" i="22" s="1" a="1"/>
  <c r="C16" i="22" s="1"/>
  <c r="H38" i="22"/>
  <c r="C38" i="22" s="1" a="1"/>
  <c r="C38" i="22" s="1"/>
  <c r="H29" i="22"/>
  <c r="C29" i="22" s="1" a="1"/>
  <c r="C29" i="22" s="1"/>
  <c r="H15" i="22"/>
  <c r="C15" i="22" s="1" a="1"/>
  <c r="C15" i="22" s="1"/>
  <c r="H65" i="22"/>
  <c r="C65" i="22" s="1" a="1"/>
  <c r="C65" i="22" s="1"/>
  <c r="H19" i="22"/>
  <c r="C19" i="22" s="1" a="1"/>
  <c r="C19" i="22" s="1"/>
  <c r="H62" i="22"/>
  <c r="C62" i="22" s="1" a="1"/>
  <c r="C62" i="22" s="1"/>
  <c r="H36" i="22"/>
  <c r="C36" i="22" s="1" a="1"/>
  <c r="C36" i="22" s="1"/>
  <c r="H11" i="22"/>
  <c r="C11" i="22" s="1" a="1"/>
  <c r="C11" i="22" s="1"/>
  <c r="F5" i="22"/>
  <c r="C8" i="18"/>
  <c r="D9" i="18" a="1"/>
  <c r="D9" i="18" s="1"/>
  <c r="AN9" i="18"/>
  <c r="C15" i="18"/>
  <c r="AN16" i="18"/>
  <c r="AH5" i="10" a="1"/>
  <c r="A6" i="20"/>
  <c r="G6" i="22"/>
  <c r="B7" i="20"/>
  <c r="AH14" i="8" l="1"/>
  <c r="AH9" i="8"/>
  <c r="AH19" i="8"/>
  <c r="AH13" i="8"/>
  <c r="AH7" i="8"/>
  <c r="AH5" i="8"/>
  <c r="AH8" i="8"/>
  <c r="AH15" i="8"/>
  <c r="AH6" i="8"/>
  <c r="AH12" i="8"/>
  <c r="AH10" i="8"/>
  <c r="AH16" i="8"/>
  <c r="AH11" i="8"/>
  <c r="AH18" i="8"/>
  <c r="AH17" i="8"/>
  <c r="AH4" i="8"/>
  <c r="CH6" i="10"/>
  <c r="AH5" i="10"/>
  <c r="F27" i="18"/>
  <c r="I27" i="18" s="1"/>
  <c r="D8" i="18" a="1"/>
  <c r="D8" i="18" s="1"/>
  <c r="B7" i="18" s="1" a="1"/>
  <c r="B7" i="18" s="1"/>
  <c r="D12" i="18"/>
  <c r="F6" i="22"/>
  <c r="CF6" i="10"/>
  <c r="Y4" i="8" a="1"/>
  <c r="CI6" i="10"/>
  <c r="A7" i="20"/>
  <c r="B8" i="20"/>
  <c r="G7" i="22"/>
  <c r="B8" i="13"/>
  <c r="D7" i="13"/>
  <c r="CG6" i="10"/>
  <c r="A6" i="13"/>
  <c r="E6" i="13"/>
  <c r="V4" i="8" a="1"/>
  <c r="CI5" i="10"/>
  <c r="AK5" i="13" a="1"/>
  <c r="AK5" i="13" s="1"/>
  <c r="AI5" i="20" s="1" a="1"/>
  <c r="AI5" i="20" s="1"/>
  <c r="CH5" i="20" s="1"/>
  <c r="BG5" i="22" s="1"/>
  <c r="D8" i="9"/>
  <c r="D8" i="10" s="1"/>
  <c r="C9" i="9"/>
  <c r="C8" i="10"/>
  <c r="A8" i="9"/>
  <c r="A8" i="10" s="1"/>
  <c r="CG7" i="10"/>
  <c r="CF7" i="10"/>
  <c r="CI7" i="10"/>
  <c r="CH7" i="10"/>
  <c r="F30" i="18"/>
  <c r="D19" i="18"/>
  <c r="D15" i="18" a="1"/>
  <c r="D15" i="18" s="1"/>
  <c r="B14" i="18" s="1" a="1"/>
  <c r="B14" i="18" s="1"/>
  <c r="L27" i="18" l="1"/>
  <c r="J27" i="18"/>
  <c r="V4" i="8"/>
  <c r="A7" i="13"/>
  <c r="E7" i="13"/>
  <c r="CH8" i="10"/>
  <c r="CI8" i="10"/>
  <c r="CF8" i="10"/>
  <c r="CG8" i="10"/>
  <c r="B9" i="13"/>
  <c r="D8" i="13"/>
  <c r="CH6" i="20"/>
  <c r="BG6" i="22" s="1"/>
  <c r="G30" i="18"/>
  <c r="C19" i="18"/>
  <c r="D18" i="18" a="1"/>
  <c r="D18" i="18" s="1"/>
  <c r="A9" i="9"/>
  <c r="A9" i="10" s="1"/>
  <c r="D9" i="9"/>
  <c r="D9" i="10" s="1"/>
  <c r="C9" i="10"/>
  <c r="C10" i="9"/>
  <c r="Y4" i="8"/>
  <c r="X19" i="8"/>
  <c r="X9" i="8"/>
  <c r="X11" i="8"/>
  <c r="X10" i="8"/>
  <c r="X8" i="8"/>
  <c r="X12" i="8"/>
  <c r="X14" i="8"/>
  <c r="X15" i="8"/>
  <c r="X16" i="8"/>
  <c r="X18" i="8"/>
  <c r="X6" i="8"/>
  <c r="X17" i="8"/>
  <c r="X7" i="8"/>
  <c r="X13" i="8"/>
  <c r="I30" i="18"/>
  <c r="A8" i="20"/>
  <c r="G8" i="22"/>
  <c r="B9" i="20"/>
  <c r="BH5" i="10"/>
  <c r="AI6" i="10"/>
  <c r="AV5" i="10"/>
  <c r="BO5" i="10"/>
  <c r="AW5" i="10"/>
  <c r="BV5" i="10"/>
  <c r="AO5" i="10"/>
  <c r="AQ5" i="10"/>
  <c r="BP5" i="10"/>
  <c r="BA5" i="10"/>
  <c r="AM5" i="10"/>
  <c r="AN5" i="10"/>
  <c r="AZ5" i="10"/>
  <c r="BF5" i="10"/>
  <c r="BD5" i="10"/>
  <c r="AY5" i="10"/>
  <c r="BM5" i="10"/>
  <c r="BU5" i="10"/>
  <c r="BS5" i="10"/>
  <c r="AT5" i="10"/>
  <c r="AU5" i="10"/>
  <c r="BW5" i="10"/>
  <c r="BT5" i="10"/>
  <c r="BL5" i="10"/>
  <c r="BG5" i="10"/>
  <c r="AX5" i="10"/>
  <c r="BB5" i="10"/>
  <c r="T4" i="8" a="1"/>
  <c r="AP5" i="10"/>
  <c r="BN5" i="10"/>
  <c r="BI5" i="10"/>
  <c r="BC5" i="10"/>
  <c r="AR5" i="10"/>
  <c r="BK5" i="10"/>
  <c r="AL5" i="10"/>
  <c r="BR5" i="10"/>
  <c r="BJ5" i="10"/>
  <c r="CG5" i="10"/>
  <c r="CF5" i="10"/>
  <c r="CH5" i="10"/>
  <c r="AI5" i="13" a="1"/>
  <c r="AI5" i="13" s="1"/>
  <c r="AG5" i="20" s="1" a="1"/>
  <c r="CJ6" i="10" a="1"/>
  <c r="CJ6" i="10" s="1"/>
  <c r="F7" i="22"/>
  <c r="CH7" i="20"/>
  <c r="BG7" i="22" s="1"/>
  <c r="G27" i="18"/>
  <c r="C12" i="18"/>
  <c r="D11" i="18" a="1"/>
  <c r="D11" i="18" s="1"/>
  <c r="AG5" i="20" l="1"/>
  <c r="CG6" i="20"/>
  <c r="BF6" i="22" s="1"/>
  <c r="CE6" i="20"/>
  <c r="BD6" i="22" s="1"/>
  <c r="CF6" i="20"/>
  <c r="BE6" i="22" s="1"/>
  <c r="AY6" i="10"/>
  <c r="CC6" i="10" a="1"/>
  <c r="CC6" i="10" s="1"/>
  <c r="BZ6" i="10" a="1"/>
  <c r="BZ6" i="10" s="1"/>
  <c r="CD6" i="10" a="1"/>
  <c r="CD6" i="10" s="1"/>
  <c r="BX6" i="10" a="1"/>
  <c r="BX6" i="10" s="1"/>
  <c r="CB6" i="10" a="1"/>
  <c r="CB6" i="10" s="1"/>
  <c r="CA6" i="10" a="1"/>
  <c r="CA6" i="10" s="1"/>
  <c r="AV6" i="10"/>
  <c r="BM6" i="10"/>
  <c r="BL6" i="10"/>
  <c r="AL6" i="10"/>
  <c r="AQ6" i="10"/>
  <c r="BJ6" i="10"/>
  <c r="BI6" i="10"/>
  <c r="BU6" i="10"/>
  <c r="AI7" i="10"/>
  <c r="BK6" i="10"/>
  <c r="AR6" i="10"/>
  <c r="AP6" i="10"/>
  <c r="BP6" i="10"/>
  <c r="BS6" i="10"/>
  <c r="AX6" i="10"/>
  <c r="BC6" i="10"/>
  <c r="BG6" i="10"/>
  <c r="BH6" i="10"/>
  <c r="AU6" i="10"/>
  <c r="BV6" i="10"/>
  <c r="AZ6" i="10"/>
  <c r="AT6" i="10"/>
  <c r="BD6" i="10"/>
  <c r="BA6" i="10"/>
  <c r="BW6" i="10"/>
  <c r="BT6" i="10"/>
  <c r="AO6" i="10"/>
  <c r="BR6" i="10"/>
  <c r="BB6" i="10"/>
  <c r="AN6" i="10"/>
  <c r="AW6" i="10"/>
  <c r="AM6" i="10"/>
  <c r="BF6" i="10"/>
  <c r="BN6" i="10"/>
  <c r="BO6" i="10"/>
  <c r="M27" i="18"/>
  <c r="O27" i="18"/>
  <c r="CG9" i="10"/>
  <c r="CI9" i="10"/>
  <c r="CF9" i="10"/>
  <c r="CH9" i="10"/>
  <c r="CE7" i="20"/>
  <c r="BD7" i="22" s="1"/>
  <c r="B10" i="20"/>
  <c r="G9" i="22"/>
  <c r="A9" i="20"/>
  <c r="C18" i="18"/>
  <c r="AN19" i="18"/>
  <c r="CG8" i="20"/>
  <c r="BF8" i="22" s="1"/>
  <c r="CF8" i="20"/>
  <c r="BE8" i="22" s="1"/>
  <c r="CH8" i="20"/>
  <c r="BG8" i="22" s="1"/>
  <c r="F8" i="22"/>
  <c r="CE8" i="20"/>
  <c r="BD8" i="22" s="1"/>
  <c r="CG7" i="20"/>
  <c r="BF7" i="22" s="1"/>
  <c r="X4" i="8"/>
  <c r="X5" i="8"/>
  <c r="T4" i="8"/>
  <c r="AA4" i="8" s="1" a="1"/>
  <c r="AA4" i="8" s="1"/>
  <c r="AG4" i="8" s="1"/>
  <c r="CF7" i="20"/>
  <c r="BE7" i="22" s="1"/>
  <c r="J30" i="18"/>
  <c r="L30" i="18"/>
  <c r="C11" i="9"/>
  <c r="A10" i="9"/>
  <c r="A10" i="10" s="1"/>
  <c r="D10" i="9"/>
  <c r="D10" i="10" s="1"/>
  <c r="C10" i="10"/>
  <c r="AN12" i="18"/>
  <c r="C11" i="18"/>
  <c r="B10" i="18" s="1" a="1"/>
  <c r="B10" i="18" s="1"/>
  <c r="A8" i="13"/>
  <c r="E8" i="13"/>
  <c r="D9" i="13"/>
  <c r="B10" i="13"/>
  <c r="AA5" i="8" l="1" a="1"/>
  <c r="AA5" i="8" s="1"/>
  <c r="AD4" i="8" a="1"/>
  <c r="AD4" i="8" s="1"/>
  <c r="Z4" i="8" a="1"/>
  <c r="Z4" i="8" s="1"/>
  <c r="AF4" i="8" s="1"/>
  <c r="A9" i="13"/>
  <c r="E9" i="13"/>
  <c r="C11" i="10"/>
  <c r="D11" i="9"/>
  <c r="D11" i="10" s="1"/>
  <c r="C12" i="9"/>
  <c r="A11" i="9"/>
  <c r="A11" i="10" s="1"/>
  <c r="B17" i="18" a="1"/>
  <c r="B17" i="18" s="1"/>
  <c r="G10" i="22"/>
  <c r="B11" i="20"/>
  <c r="A10" i="20"/>
  <c r="CJ7" i="10" a="1"/>
  <c r="CJ7" i="10" s="1"/>
  <c r="R27" i="18"/>
  <c r="P27" i="18"/>
  <c r="M30" i="18"/>
  <c r="O30" i="18"/>
  <c r="CA7" i="10" a="1"/>
  <c r="CA7" i="10" s="1"/>
  <c r="BX7" i="10" a="1"/>
  <c r="BX7" i="10" s="1"/>
  <c r="BD7" i="10"/>
  <c r="BZ7" i="10" a="1"/>
  <c r="BZ7" i="10" s="1"/>
  <c r="BP7" i="10"/>
  <c r="BR7" i="10"/>
  <c r="BN7" i="10"/>
  <c r="AY7" i="10"/>
  <c r="BL7" i="10"/>
  <c r="BI7" i="10"/>
  <c r="AV7" i="10"/>
  <c r="AW7" i="10"/>
  <c r="AX7" i="10"/>
  <c r="AR7" i="10"/>
  <c r="AM7" i="10"/>
  <c r="AI8" i="10"/>
  <c r="CJ8" i="10" s="1" a="1"/>
  <c r="CJ8" i="10" s="1"/>
  <c r="BJ7" i="10"/>
  <c r="CD7" i="10" a="1"/>
  <c r="CD7" i="10" s="1"/>
  <c r="AN7" i="10"/>
  <c r="BO7" i="10"/>
  <c r="AP7" i="10"/>
  <c r="BU7" i="10"/>
  <c r="BM7" i="10"/>
  <c r="AO7" i="10"/>
  <c r="BC7" i="10"/>
  <c r="BT7" i="10"/>
  <c r="BW7" i="10"/>
  <c r="CB7" i="10" a="1"/>
  <c r="CB7" i="10" s="1"/>
  <c r="BB7" i="10"/>
  <c r="AT7" i="10"/>
  <c r="BH7" i="10"/>
  <c r="BA7" i="10"/>
  <c r="AU7" i="10"/>
  <c r="AQ7" i="10"/>
  <c r="BS7" i="10"/>
  <c r="AZ7" i="10"/>
  <c r="BF7" i="10"/>
  <c r="AL7" i="10"/>
  <c r="CC7" i="10" a="1"/>
  <c r="CC7" i="10" s="1"/>
  <c r="BK7" i="10"/>
  <c r="BV7" i="10"/>
  <c r="BG7" i="10"/>
  <c r="D10" i="13"/>
  <c r="B11" i="13"/>
  <c r="CH9" i="20"/>
  <c r="BG9" i="22" s="1"/>
  <c r="CF9" i="20"/>
  <c r="BE9" i="22" s="1"/>
  <c r="CE9" i="20"/>
  <c r="BD9" i="22" s="1"/>
  <c r="F9" i="22"/>
  <c r="CG9" i="20"/>
  <c r="BF9" i="22" s="1"/>
  <c r="CF10" i="10"/>
  <c r="CH10" i="10"/>
  <c r="CI10" i="10"/>
  <c r="CG10" i="10"/>
  <c r="CG5" i="20"/>
  <c r="BF5" i="22" s="1"/>
  <c r="CF5" i="20"/>
  <c r="BE5" i="22" s="1"/>
  <c r="CE5" i="20"/>
  <c r="BD5" i="22" s="1"/>
  <c r="AD5" i="8" l="1" a="1"/>
  <c r="AD5" i="8" s="1"/>
  <c r="AG5" i="8"/>
  <c r="AC4" i="8" a="1"/>
  <c r="AC4" i="8" s="1"/>
  <c r="AA6" i="8" a="1"/>
  <c r="AA6" i="8" s="1"/>
  <c r="Z5" i="8" a="1"/>
  <c r="Z5" i="8" s="1"/>
  <c r="B12" i="13"/>
  <c r="D11" i="13"/>
  <c r="CI11" i="10"/>
  <c r="CG11" i="10"/>
  <c r="CH11" i="10"/>
  <c r="CF11" i="10"/>
  <c r="E10" i="13"/>
  <c r="A10" i="13"/>
  <c r="C13" i="9"/>
  <c r="D12" i="9"/>
  <c r="D12" i="10" s="1"/>
  <c r="A12" i="9"/>
  <c r="A12" i="10" s="1"/>
  <c r="C12" i="10"/>
  <c r="CH10" i="20"/>
  <c r="BG10" i="22" s="1"/>
  <c r="CG10" i="20"/>
  <c r="BF10" i="22" s="1"/>
  <c r="CF10" i="20"/>
  <c r="BE10" i="22" s="1"/>
  <c r="CE10" i="20"/>
  <c r="BD10" i="22" s="1"/>
  <c r="F10" i="22"/>
  <c r="AN8" i="10"/>
  <c r="AI9" i="10"/>
  <c r="CJ9" i="10" s="1" a="1"/>
  <c r="CJ9" i="10" s="1"/>
  <c r="AT8" i="10"/>
  <c r="BB8" i="10"/>
  <c r="CA8" i="10" a="1"/>
  <c r="CA8" i="10" s="1"/>
  <c r="AQ8" i="10"/>
  <c r="BX8" i="10" a="1"/>
  <c r="BX8" i="10" s="1"/>
  <c r="BR8" i="10"/>
  <c r="AM8" i="10"/>
  <c r="AP8" i="10"/>
  <c r="CD8" i="10" a="1"/>
  <c r="CD8" i="10" s="1"/>
  <c r="AW8" i="10"/>
  <c r="BK8" i="10"/>
  <c r="AY8" i="10"/>
  <c r="AO8" i="10"/>
  <c r="AU8" i="10"/>
  <c r="AR8" i="10"/>
  <c r="BL8" i="10"/>
  <c r="BA8" i="10"/>
  <c r="BD8" i="10"/>
  <c r="BN8" i="10"/>
  <c r="BI8" i="10"/>
  <c r="BU8" i="10"/>
  <c r="BO8" i="10"/>
  <c r="CB8" i="10" a="1"/>
  <c r="CB8" i="10" s="1"/>
  <c r="AV8" i="10"/>
  <c r="AX8" i="10"/>
  <c r="BM8" i="10"/>
  <c r="BG8" i="10"/>
  <c r="BZ8" i="10" a="1"/>
  <c r="BZ8" i="10" s="1"/>
  <c r="BP8" i="10"/>
  <c r="BC8" i="10"/>
  <c r="BS8" i="10"/>
  <c r="BH8" i="10"/>
  <c r="BT8" i="10"/>
  <c r="BF8" i="10"/>
  <c r="AL8" i="10"/>
  <c r="AZ8" i="10"/>
  <c r="BV8" i="10"/>
  <c r="BJ8" i="10"/>
  <c r="CC8" i="10" a="1"/>
  <c r="CC8" i="10" s="1"/>
  <c r="BW8" i="10"/>
  <c r="G11" i="22"/>
  <c r="A11" i="20"/>
  <c r="B12" i="20"/>
  <c r="R30" i="18"/>
  <c r="P30" i="18"/>
  <c r="U27" i="18"/>
  <c r="S27" i="18"/>
  <c r="AD6" i="8" l="1" a="1"/>
  <c r="AD6" i="8" s="1"/>
  <c r="AG6" i="8"/>
  <c r="AA7" i="8" a="1"/>
  <c r="AA7" i="8" s="1"/>
  <c r="Z6" i="8" a="1"/>
  <c r="Z6" i="8" s="1"/>
  <c r="Z7" i="8" s="1" a="1"/>
  <c r="Z7" i="8" s="1"/>
  <c r="AC5" i="8" a="1"/>
  <c r="AC5" i="8" s="1"/>
  <c r="CF12" i="10"/>
  <c r="CI12" i="10"/>
  <c r="CG12" i="10"/>
  <c r="CH12" i="10"/>
  <c r="B13" i="20"/>
  <c r="G12" i="22"/>
  <c r="A12" i="20"/>
  <c r="V27" i="18"/>
  <c r="X27" i="18"/>
  <c r="A13" i="9"/>
  <c r="A13" i="10" s="1"/>
  <c r="C14" i="9"/>
  <c r="D13" i="9"/>
  <c r="D13" i="10" s="1"/>
  <c r="C13" i="10"/>
  <c r="AT9" i="10"/>
  <c r="AI10" i="10"/>
  <c r="CJ10" i="10" s="1" a="1"/>
  <c r="CJ10" i="10" s="1"/>
  <c r="BZ9" i="10" a="1"/>
  <c r="BZ9" i="10" s="1"/>
  <c r="BN9" i="10"/>
  <c r="AW9" i="10"/>
  <c r="BM9" i="10"/>
  <c r="AY9" i="10"/>
  <c r="AR9" i="10"/>
  <c r="AM9" i="10"/>
  <c r="BB9" i="10"/>
  <c r="AZ9" i="10"/>
  <c r="BD9" i="10"/>
  <c r="AQ9" i="10"/>
  <c r="AO9" i="10"/>
  <c r="AP9" i="10"/>
  <c r="CB9" i="10" a="1"/>
  <c r="CB9" i="10" s="1"/>
  <c r="BU9" i="10"/>
  <c r="BI9" i="10"/>
  <c r="AN9" i="10"/>
  <c r="BS9" i="10"/>
  <c r="BO9" i="10"/>
  <c r="CC9" i="10" a="1"/>
  <c r="CC9" i="10" s="1"/>
  <c r="BV9" i="10"/>
  <c r="AX9" i="10"/>
  <c r="BT9" i="10"/>
  <c r="BG9" i="10"/>
  <c r="BX9" i="10" a="1"/>
  <c r="BX9" i="10" s="1"/>
  <c r="BF9" i="10"/>
  <c r="CD9" i="10" a="1"/>
  <c r="CD9" i="10" s="1"/>
  <c r="CA9" i="10" a="1"/>
  <c r="CA9" i="10" s="1"/>
  <c r="AU9" i="10"/>
  <c r="BL9" i="10"/>
  <c r="BK9" i="10"/>
  <c r="BA9" i="10"/>
  <c r="BJ9" i="10"/>
  <c r="BH9" i="10"/>
  <c r="AL9" i="10"/>
  <c r="BC9" i="10"/>
  <c r="AV9" i="10"/>
  <c r="BR9" i="10"/>
  <c r="BP9" i="10"/>
  <c r="BW9" i="10"/>
  <c r="E11" i="13"/>
  <c r="A11" i="13"/>
  <c r="CG11" i="20"/>
  <c r="BF11" i="22" s="1"/>
  <c r="CH11" i="20"/>
  <c r="BG11" i="22" s="1"/>
  <c r="CE11" i="20"/>
  <c r="BD11" i="22" s="1"/>
  <c r="F11" i="22"/>
  <c r="CF11" i="20"/>
  <c r="BE11" i="22" s="1"/>
  <c r="B13" i="13"/>
  <c r="D12" i="13"/>
  <c r="U30" i="18"/>
  <c r="S30" i="18"/>
  <c r="AD7" i="8" l="1" a="1"/>
  <c r="AD7" i="8" s="1"/>
  <c r="AG7" i="8"/>
  <c r="AA8" i="8" a="1"/>
  <c r="AA8" i="8" s="1"/>
  <c r="AC6" i="8" a="1"/>
  <c r="AC6" i="8" s="1"/>
  <c r="AC7" i="8" a="1"/>
  <c r="AC7" i="8" s="1"/>
  <c r="Z8" i="8" a="1"/>
  <c r="Z8" i="8" s="1"/>
  <c r="AC8" i="8" s="1" a="1"/>
  <c r="AC8" i="8" s="1"/>
  <c r="B14" i="13"/>
  <c r="D13" i="13"/>
  <c r="G13" i="22"/>
  <c r="B14" i="20"/>
  <c r="A13" i="20"/>
  <c r="X30" i="18"/>
  <c r="V30" i="18"/>
  <c r="E12" i="13"/>
  <c r="A12" i="13"/>
  <c r="C15" i="9"/>
  <c r="D14" i="9"/>
  <c r="D14" i="10" s="1"/>
  <c r="C14" i="10"/>
  <c r="A14" i="9"/>
  <c r="A14" i="10" s="1"/>
  <c r="CH13" i="10"/>
  <c r="CI13" i="10"/>
  <c r="CF13" i="10"/>
  <c r="CG13" i="10"/>
  <c r="Y27" i="18"/>
  <c r="AA27" i="18"/>
  <c r="AB27" i="18" s="1"/>
  <c r="BF10" i="10"/>
  <c r="AI11" i="10"/>
  <c r="CJ11" i="10" s="1" a="1"/>
  <c r="CJ11" i="10" s="1"/>
  <c r="BL10" i="10"/>
  <c r="BS10" i="10"/>
  <c r="BX10" i="10" a="1"/>
  <c r="BX10" i="10" s="1"/>
  <c r="AZ10" i="10"/>
  <c r="AL10" i="10"/>
  <c r="BG10" i="10"/>
  <c r="CA10" i="10" a="1"/>
  <c r="CA10" i="10" s="1"/>
  <c r="AX10" i="10"/>
  <c r="BM10" i="10"/>
  <c r="AT10" i="10"/>
  <c r="BB10" i="10"/>
  <c r="CD10" i="10" a="1"/>
  <c r="CD10" i="10" s="1"/>
  <c r="AR10" i="10"/>
  <c r="BP10" i="10"/>
  <c r="BZ10" i="10" a="1"/>
  <c r="BZ10" i="10" s="1"/>
  <c r="BV10" i="10"/>
  <c r="BD10" i="10"/>
  <c r="AP10" i="10"/>
  <c r="BU10" i="10"/>
  <c r="BA10" i="10"/>
  <c r="AW10" i="10"/>
  <c r="BR10" i="10"/>
  <c r="BJ10" i="10"/>
  <c r="AO10" i="10"/>
  <c r="BH10" i="10"/>
  <c r="AU10" i="10"/>
  <c r="BI10" i="10"/>
  <c r="BN10" i="10"/>
  <c r="BT10" i="10"/>
  <c r="BW10" i="10"/>
  <c r="AM10" i="10"/>
  <c r="AQ10" i="10"/>
  <c r="BC10" i="10"/>
  <c r="BK10" i="10"/>
  <c r="AN10" i="10"/>
  <c r="CC10" i="10" a="1"/>
  <c r="CC10" i="10" s="1"/>
  <c r="CB10" i="10" a="1"/>
  <c r="CB10" i="10" s="1"/>
  <c r="AV10" i="10"/>
  <c r="AY10" i="10"/>
  <c r="BO10" i="10"/>
  <c r="CE12" i="20"/>
  <c r="BD12" i="22" s="1"/>
  <c r="CH12" i="20"/>
  <c r="BG12" i="22" s="1"/>
  <c r="F12" i="22"/>
  <c r="CG12" i="20"/>
  <c r="BF12" i="22" s="1"/>
  <c r="CF12" i="20"/>
  <c r="BE12" i="22" s="1"/>
  <c r="AD8" i="8" l="1" a="1"/>
  <c r="AD8" i="8" s="1"/>
  <c r="AG8" i="8"/>
  <c r="AA9" i="8" a="1"/>
  <c r="AA9" i="8" s="1"/>
  <c r="Z9" i="8" a="1"/>
  <c r="Z9" i="8" s="1"/>
  <c r="AI12" i="10"/>
  <c r="CJ12" i="10" s="1" a="1"/>
  <c r="CJ12" i="10" s="1"/>
  <c r="AX11" i="10"/>
  <c r="CC11" i="10" a="1"/>
  <c r="CC11" i="10" s="1"/>
  <c r="AT11" i="10"/>
  <c r="AZ11" i="10"/>
  <c r="CB11" i="10" a="1"/>
  <c r="CB11" i="10" s="1"/>
  <c r="AY11" i="10"/>
  <c r="BC11" i="10"/>
  <c r="BZ11" i="10" a="1"/>
  <c r="BZ11" i="10" s="1"/>
  <c r="BD11" i="10"/>
  <c r="BA11" i="10"/>
  <c r="BI11" i="10"/>
  <c r="AU11" i="10"/>
  <c r="BR11" i="10"/>
  <c r="AW11" i="10"/>
  <c r="BF11" i="10"/>
  <c r="CD11" i="10" a="1"/>
  <c r="CD11" i="10" s="1"/>
  <c r="BV11" i="10"/>
  <c r="BM11" i="10"/>
  <c r="BJ11" i="10"/>
  <c r="BU11" i="10"/>
  <c r="BO11" i="10"/>
  <c r="CA11" i="10" a="1"/>
  <c r="CA11" i="10" s="1"/>
  <c r="AP11" i="10"/>
  <c r="AL11" i="10"/>
  <c r="BT11" i="10"/>
  <c r="AV11" i="10"/>
  <c r="BL11" i="10"/>
  <c r="BK11" i="10"/>
  <c r="BN11" i="10"/>
  <c r="BP11" i="10"/>
  <c r="BW11" i="10"/>
  <c r="BG11" i="10"/>
  <c r="AQ11" i="10"/>
  <c r="BB11" i="10"/>
  <c r="AR11" i="10"/>
  <c r="BH11" i="10"/>
  <c r="AO11" i="10"/>
  <c r="AN11" i="10"/>
  <c r="BS11" i="10"/>
  <c r="BX11" i="10" a="1"/>
  <c r="BX11" i="10" s="1"/>
  <c r="AM11" i="10"/>
  <c r="Y30" i="18"/>
  <c r="AA30" i="18"/>
  <c r="AB30" i="18" s="1"/>
  <c r="CH14" i="10"/>
  <c r="CI14" i="10"/>
  <c r="CG14" i="10"/>
  <c r="CF14" i="10"/>
  <c r="CE13" i="20"/>
  <c r="BD13" i="22" s="1"/>
  <c r="F13" i="22"/>
  <c r="CH13" i="20"/>
  <c r="BG13" i="22" s="1"/>
  <c r="CG13" i="20"/>
  <c r="BF13" i="22" s="1"/>
  <c r="CF13" i="20"/>
  <c r="BE13" i="22" s="1"/>
  <c r="G14" i="22"/>
  <c r="B15" i="20"/>
  <c r="A14" i="20"/>
  <c r="D15" i="9"/>
  <c r="D15" i="10" s="1"/>
  <c r="A15" i="9"/>
  <c r="A15" i="10" s="1"/>
  <c r="C16" i="9"/>
  <c r="C15" i="10"/>
  <c r="E13" i="13"/>
  <c r="A13" i="13"/>
  <c r="B15" i="13"/>
  <c r="D14" i="13"/>
  <c r="AD9" i="8" l="1" a="1"/>
  <c r="AD9" i="8" s="1"/>
  <c r="AG9" i="8"/>
  <c r="AA10" i="8" a="1"/>
  <c r="AA10" i="8" s="1"/>
  <c r="AC9" i="8" a="1"/>
  <c r="AC9" i="8" s="1"/>
  <c r="Z10" i="8" a="1"/>
  <c r="Z10" i="8" s="1"/>
  <c r="CF15" i="10"/>
  <c r="CI15" i="10"/>
  <c r="CH15" i="10"/>
  <c r="CG15" i="10"/>
  <c r="A14" i="13"/>
  <c r="E14" i="13"/>
  <c r="CG14" i="20"/>
  <c r="BF14" i="22" s="1"/>
  <c r="F14" i="22"/>
  <c r="CF14" i="20"/>
  <c r="BE14" i="22" s="1"/>
  <c r="CE14" i="20"/>
  <c r="BD14" i="22" s="1"/>
  <c r="CH14" i="20"/>
  <c r="BG14" i="22" s="1"/>
  <c r="D15" i="13"/>
  <c r="B16" i="13"/>
  <c r="A15" i="20"/>
  <c r="G15" i="22"/>
  <c r="B16" i="20"/>
  <c r="C17" i="9"/>
  <c r="A16" i="9"/>
  <c r="A16" i="10" s="1"/>
  <c r="C16" i="10"/>
  <c r="D16" i="9"/>
  <c r="D16" i="10" s="1"/>
  <c r="AI13" i="10"/>
  <c r="CJ13" i="10" s="1" a="1"/>
  <c r="CJ13" i="10" s="1"/>
  <c r="BH12" i="10"/>
  <c r="BN12" i="10"/>
  <c r="AW12" i="10"/>
  <c r="BR12" i="10"/>
  <c r="BM12" i="10"/>
  <c r="AV12" i="10"/>
  <c r="BT12" i="10"/>
  <c r="AP12" i="10"/>
  <c r="CC12" i="10" a="1"/>
  <c r="CC12" i="10" s="1"/>
  <c r="BI12" i="10"/>
  <c r="BK12" i="10"/>
  <c r="CD12" i="10" a="1"/>
  <c r="CD12" i="10" s="1"/>
  <c r="BS12" i="10"/>
  <c r="BG12" i="10"/>
  <c r="AZ12" i="10"/>
  <c r="BA12" i="10"/>
  <c r="BL12" i="10"/>
  <c r="AQ12" i="10"/>
  <c r="AY12" i="10"/>
  <c r="BU12" i="10"/>
  <c r="CA12" i="10" a="1"/>
  <c r="CA12" i="10" s="1"/>
  <c r="BP12" i="10"/>
  <c r="AM12" i="10"/>
  <c r="BV12" i="10"/>
  <c r="BX12" i="10" a="1"/>
  <c r="BX12" i="10" s="1"/>
  <c r="BJ12" i="10"/>
  <c r="BO12" i="10"/>
  <c r="AX12" i="10"/>
  <c r="BZ12" i="10" a="1"/>
  <c r="BZ12" i="10" s="1"/>
  <c r="BB12" i="10"/>
  <c r="AR12" i="10"/>
  <c r="BC12" i="10"/>
  <c r="AN12" i="10"/>
  <c r="CB12" i="10" a="1"/>
  <c r="CB12" i="10" s="1"/>
  <c r="AU12" i="10"/>
  <c r="BD12" i="10"/>
  <c r="AT12" i="10"/>
  <c r="BF12" i="10"/>
  <c r="AL12" i="10"/>
  <c r="AO12" i="10"/>
  <c r="BW12" i="10"/>
  <c r="AD10" i="8" l="1" a="1"/>
  <c r="AD10" i="8" s="1"/>
  <c r="AG10" i="8"/>
  <c r="AA11" i="8" a="1"/>
  <c r="AA11" i="8" s="1"/>
  <c r="AC10" i="8" a="1"/>
  <c r="AC10" i="8" s="1"/>
  <c r="Z11" i="8" a="1"/>
  <c r="Z11" i="8" s="1"/>
  <c r="E15" i="13"/>
  <c r="A15" i="13"/>
  <c r="CI16" i="10"/>
  <c r="CG16" i="10"/>
  <c r="CH16" i="10"/>
  <c r="CF16" i="10"/>
  <c r="A17" i="9"/>
  <c r="A17" i="10" s="1"/>
  <c r="D17" i="9"/>
  <c r="D17" i="10" s="1"/>
  <c r="C17" i="10"/>
  <c r="C18" i="9"/>
  <c r="B17" i="20"/>
  <c r="G16" i="22"/>
  <c r="A16" i="20"/>
  <c r="CG15" i="20"/>
  <c r="BF15" i="22" s="1"/>
  <c r="CH15" i="20"/>
  <c r="BG15" i="22" s="1"/>
  <c r="CF15" i="20"/>
  <c r="BE15" i="22" s="1"/>
  <c r="F15" i="22"/>
  <c r="CE15" i="20"/>
  <c r="BD15" i="22" s="1"/>
  <c r="AI14" i="10"/>
  <c r="CJ14" i="10" s="1" a="1"/>
  <c r="CJ14" i="10" s="1"/>
  <c r="BD13" i="10"/>
  <c r="AZ13" i="10"/>
  <c r="AP13" i="10"/>
  <c r="BW13" i="10"/>
  <c r="BR13" i="10"/>
  <c r="BP13" i="10"/>
  <c r="AM13" i="10"/>
  <c r="BX13" i="10" a="1"/>
  <c r="BX13" i="10" s="1"/>
  <c r="BU13" i="10"/>
  <c r="AX13" i="10"/>
  <c r="AR13" i="10"/>
  <c r="AU13" i="10"/>
  <c r="BT13" i="10"/>
  <c r="BK13" i="10"/>
  <c r="BF13" i="10"/>
  <c r="BG13" i="10"/>
  <c r="AO13" i="10"/>
  <c r="CD13" i="10" a="1"/>
  <c r="CD13" i="10" s="1"/>
  <c r="BM13" i="10"/>
  <c r="AV13" i="10"/>
  <c r="BB13" i="10"/>
  <c r="AW13" i="10"/>
  <c r="CC13" i="10" a="1"/>
  <c r="CC13" i="10" s="1"/>
  <c r="BJ13" i="10"/>
  <c r="BA13" i="10"/>
  <c r="BN13" i="10"/>
  <c r="BH13" i="10"/>
  <c r="CA13" i="10" a="1"/>
  <c r="CA13" i="10" s="1"/>
  <c r="BO13" i="10"/>
  <c r="BV13" i="10"/>
  <c r="BC13" i="10"/>
  <c r="BZ13" i="10" a="1"/>
  <c r="BZ13" i="10" s="1"/>
  <c r="AN13" i="10"/>
  <c r="BI13" i="10"/>
  <c r="BL13" i="10"/>
  <c r="AT13" i="10"/>
  <c r="AL13" i="10"/>
  <c r="AY13" i="10"/>
  <c r="BS13" i="10"/>
  <c r="AQ13" i="10"/>
  <c r="CB13" i="10" a="1"/>
  <c r="CB13" i="10" s="1"/>
  <c r="B17" i="13"/>
  <c r="D16" i="13"/>
  <c r="AD11" i="8" l="1" a="1"/>
  <c r="AD11" i="8" s="1"/>
  <c r="AG11" i="8"/>
  <c r="AA12" i="8" a="1"/>
  <c r="AA12" i="8" s="1"/>
  <c r="AC11" i="8" a="1"/>
  <c r="AC11" i="8" s="1"/>
  <c r="Z12" i="8" a="1"/>
  <c r="Z12" i="8" s="1"/>
  <c r="AI15" i="10"/>
  <c r="CJ15" i="10" s="1" a="1"/>
  <c r="CJ15" i="10" s="1"/>
  <c r="BW14" i="10"/>
  <c r="AU14" i="10"/>
  <c r="AR14" i="10"/>
  <c r="BO14" i="10"/>
  <c r="AQ14" i="10"/>
  <c r="BP14" i="10"/>
  <c r="BN14" i="10"/>
  <c r="BB14" i="10"/>
  <c r="AP14" i="10"/>
  <c r="AO14" i="10"/>
  <c r="AW14" i="10"/>
  <c r="CB14" i="10" a="1"/>
  <c r="CB14" i="10" s="1"/>
  <c r="BJ14" i="10"/>
  <c r="BL14" i="10"/>
  <c r="BT14" i="10"/>
  <c r="BD14" i="10"/>
  <c r="AM14" i="10"/>
  <c r="AT14" i="10"/>
  <c r="BC14" i="10"/>
  <c r="AN14" i="10"/>
  <c r="AV14" i="10"/>
  <c r="CC14" i="10" a="1"/>
  <c r="CC14" i="10" s="1"/>
  <c r="BR14" i="10"/>
  <c r="BX14" i="10" a="1"/>
  <c r="BX14" i="10" s="1"/>
  <c r="BG14" i="10"/>
  <c r="AY14" i="10"/>
  <c r="CA14" i="10" a="1"/>
  <c r="CA14" i="10" s="1"/>
  <c r="BM14" i="10"/>
  <c r="BZ14" i="10" a="1"/>
  <c r="BZ14" i="10" s="1"/>
  <c r="BS14" i="10"/>
  <c r="BI14" i="10"/>
  <c r="BA14" i="10"/>
  <c r="AZ14" i="10"/>
  <c r="BF14" i="10"/>
  <c r="CD14" i="10" a="1"/>
  <c r="CD14" i="10" s="1"/>
  <c r="BH14" i="10"/>
  <c r="BU14" i="10"/>
  <c r="BV14" i="10"/>
  <c r="AX14" i="10"/>
  <c r="AL14" i="10"/>
  <c r="BK14" i="10"/>
  <c r="CH16" i="20"/>
  <c r="BG16" i="22" s="1"/>
  <c r="CF16" i="20"/>
  <c r="BE16" i="22" s="1"/>
  <c r="CE16" i="20"/>
  <c r="BD16" i="22" s="1"/>
  <c r="CG16" i="20"/>
  <c r="BF16" i="22" s="1"/>
  <c r="F16" i="22"/>
  <c r="A17" i="20"/>
  <c r="G17" i="22"/>
  <c r="B18" i="20"/>
  <c r="E16" i="13"/>
  <c r="A16" i="13"/>
  <c r="D18" i="9"/>
  <c r="D18" i="10" s="1"/>
  <c r="C19" i="9"/>
  <c r="C18" i="10"/>
  <c r="A18" i="9"/>
  <c r="A18" i="10" s="1"/>
  <c r="D17" i="13"/>
  <c r="B18" i="13"/>
  <c r="CF17" i="10"/>
  <c r="CH17" i="10"/>
  <c r="CI17" i="10"/>
  <c r="CG17" i="10"/>
  <c r="AD12" i="8" l="1" a="1"/>
  <c r="AD12" i="8" s="1"/>
  <c r="AG12" i="8"/>
  <c r="AA13" i="8" a="1"/>
  <c r="AA13" i="8" s="1"/>
  <c r="AC12" i="8" a="1"/>
  <c r="AC12" i="8" s="1"/>
  <c r="Z13" i="8" a="1"/>
  <c r="Z13" i="8" s="1"/>
  <c r="B19" i="20"/>
  <c r="A18" i="20"/>
  <c r="G18" i="22"/>
  <c r="CH18" i="10"/>
  <c r="CI18" i="10"/>
  <c r="CF18" i="10"/>
  <c r="CG18" i="10"/>
  <c r="CE17" i="20"/>
  <c r="BD17" i="22" s="1"/>
  <c r="CF17" i="20"/>
  <c r="BE17" i="22" s="1"/>
  <c r="CG17" i="20"/>
  <c r="BF17" i="22" s="1"/>
  <c r="CH17" i="20"/>
  <c r="BG17" i="22" s="1"/>
  <c r="F17" i="22"/>
  <c r="B19" i="13"/>
  <c r="D18" i="13"/>
  <c r="E17" i="13"/>
  <c r="A17" i="13"/>
  <c r="C20" i="9"/>
  <c r="C19" i="10"/>
  <c r="D19" i="9"/>
  <c r="D19" i="10" s="1"/>
  <c r="A19" i="9"/>
  <c r="A19" i="10" s="1"/>
  <c r="AI16" i="10"/>
  <c r="CJ16" i="10" s="1" a="1"/>
  <c r="CJ16" i="10" s="1"/>
  <c r="BR15" i="10"/>
  <c r="BX15" i="10" a="1"/>
  <c r="BX15" i="10" s="1"/>
  <c r="AR15" i="10"/>
  <c r="AV15" i="10"/>
  <c r="BZ15" i="10" a="1"/>
  <c r="BZ15" i="10" s="1"/>
  <c r="BI15" i="10"/>
  <c r="AX15" i="10"/>
  <c r="AT15" i="10"/>
  <c r="AQ15" i="10"/>
  <c r="BB15" i="10"/>
  <c r="BO15" i="10"/>
  <c r="BT15" i="10"/>
  <c r="AL15" i="10"/>
  <c r="BF15" i="10"/>
  <c r="BG15" i="10"/>
  <c r="AZ15" i="10"/>
  <c r="BU15" i="10"/>
  <c r="AP15" i="10"/>
  <c r="CD15" i="10" a="1"/>
  <c r="CD15" i="10" s="1"/>
  <c r="BN15" i="10"/>
  <c r="CB15" i="10" a="1"/>
  <c r="CB15" i="10" s="1"/>
  <c r="BV15" i="10"/>
  <c r="CA15" i="10" a="1"/>
  <c r="CA15" i="10" s="1"/>
  <c r="BD15" i="10"/>
  <c r="CC15" i="10" a="1"/>
  <c r="CC15" i="10" s="1"/>
  <c r="BC15" i="10"/>
  <c r="AU15" i="10"/>
  <c r="BL15" i="10"/>
  <c r="BP15" i="10"/>
  <c r="AW15" i="10"/>
  <c r="AO15" i="10"/>
  <c r="BH15" i="10"/>
  <c r="AY15" i="10"/>
  <c r="AM15" i="10"/>
  <c r="BS15" i="10"/>
  <c r="AN15" i="10"/>
  <c r="BA15" i="10"/>
  <c r="BW15" i="10"/>
  <c r="BK15" i="10"/>
  <c r="BM15" i="10"/>
  <c r="BJ15" i="10"/>
  <c r="AD13" i="8" l="1" a="1"/>
  <c r="AD13" i="8" s="1"/>
  <c r="AG13" i="8"/>
  <c r="AA14" i="8" a="1"/>
  <c r="AA14" i="8" s="1"/>
  <c r="AC13" i="8" a="1"/>
  <c r="AC13" i="8" s="1"/>
  <c r="Z14" i="8" a="1"/>
  <c r="Z14" i="8" s="1"/>
  <c r="AC14" i="8" s="1" a="1"/>
  <c r="AC14" i="8" s="1"/>
  <c r="CF19" i="10"/>
  <c r="CG19" i="10"/>
  <c r="CH19" i="10"/>
  <c r="CI19" i="10"/>
  <c r="A20" i="9"/>
  <c r="A20" i="10" s="1"/>
  <c r="D20" i="9"/>
  <c r="D20" i="10" s="1"/>
  <c r="C21" i="9"/>
  <c r="C20" i="10"/>
  <c r="A18" i="13"/>
  <c r="E18" i="13"/>
  <c r="CG18" i="20"/>
  <c r="BF18" i="22" s="1"/>
  <c r="F18" i="22"/>
  <c r="CH18" i="20"/>
  <c r="BG18" i="22" s="1"/>
  <c r="CF18" i="20"/>
  <c r="BE18" i="22" s="1"/>
  <c r="CE18" i="20"/>
  <c r="BD18" i="22" s="1"/>
  <c r="AI17" i="10"/>
  <c r="CJ17" i="10" s="1" a="1"/>
  <c r="CJ17" i="10" s="1"/>
  <c r="AW16" i="10"/>
  <c r="BS16" i="10"/>
  <c r="BX16" i="10" a="1"/>
  <c r="BX16" i="10" s="1"/>
  <c r="BK16" i="10"/>
  <c r="AP16" i="10"/>
  <c r="BB16" i="10"/>
  <c r="AY16" i="10"/>
  <c r="CD16" i="10" a="1"/>
  <c r="CD16" i="10" s="1"/>
  <c r="BA16" i="10"/>
  <c r="AM16" i="10"/>
  <c r="BR16" i="10"/>
  <c r="BO16" i="10"/>
  <c r="BH16" i="10"/>
  <c r="BD16" i="10"/>
  <c r="AO16" i="10"/>
  <c r="BI16" i="10"/>
  <c r="BP16" i="10"/>
  <c r="BV16" i="10"/>
  <c r="CB16" i="10" a="1"/>
  <c r="CB16" i="10" s="1"/>
  <c r="BL16" i="10"/>
  <c r="BU16" i="10"/>
  <c r="AU16" i="10"/>
  <c r="AV16" i="10"/>
  <c r="CA16" i="10" a="1"/>
  <c r="CA16" i="10" s="1"/>
  <c r="AR16" i="10"/>
  <c r="AQ16" i="10"/>
  <c r="BZ16" i="10" a="1"/>
  <c r="BZ16" i="10" s="1"/>
  <c r="BT16" i="10"/>
  <c r="AN16" i="10"/>
  <c r="AX16" i="10"/>
  <c r="AL16" i="10"/>
  <c r="CC16" i="10" a="1"/>
  <c r="CC16" i="10" s="1"/>
  <c r="BM16" i="10"/>
  <c r="AT16" i="10"/>
  <c r="BC16" i="10"/>
  <c r="AZ16" i="10"/>
  <c r="BN16" i="10"/>
  <c r="BG16" i="10"/>
  <c r="BJ16" i="10"/>
  <c r="BF16" i="10"/>
  <c r="BW16" i="10"/>
  <c r="D19" i="13"/>
  <c r="B20" i="13"/>
  <c r="G19" i="22"/>
  <c r="B20" i="20"/>
  <c r="A19" i="20"/>
  <c r="AD14" i="8" l="1" a="1"/>
  <c r="AD14" i="8" s="1"/>
  <c r="AG14" i="8"/>
  <c r="AA15" i="8" a="1"/>
  <c r="AA15" i="8" s="1"/>
  <c r="Z15" i="8" a="1"/>
  <c r="Z15" i="8" s="1"/>
  <c r="AC15" i="8" s="1" a="1"/>
  <c r="AC15" i="8" s="1"/>
  <c r="E19" i="13"/>
  <c r="A19" i="13"/>
  <c r="AI18" i="10"/>
  <c r="CJ18" i="10" s="1" a="1"/>
  <c r="CJ18" i="10" s="1"/>
  <c r="AU17" i="10"/>
  <c r="BT17" i="10"/>
  <c r="BA17" i="10"/>
  <c r="AN17" i="10"/>
  <c r="CB17" i="10" a="1"/>
  <c r="CB17" i="10" s="1"/>
  <c r="BX17" i="10" a="1"/>
  <c r="BX17" i="10" s="1"/>
  <c r="BB17" i="10"/>
  <c r="BW17" i="10"/>
  <c r="CC17" i="10" a="1"/>
  <c r="CC17" i="10" s="1"/>
  <c r="BP17" i="10"/>
  <c r="AL17" i="10"/>
  <c r="BZ17" i="10" a="1"/>
  <c r="BZ17" i="10" s="1"/>
  <c r="BM17" i="10"/>
  <c r="AV17" i="10"/>
  <c r="AQ17" i="10"/>
  <c r="AO17" i="10"/>
  <c r="AM17" i="10"/>
  <c r="BO17" i="10"/>
  <c r="BN17" i="10"/>
  <c r="BU17" i="10"/>
  <c r="AR17" i="10"/>
  <c r="BF17" i="10"/>
  <c r="AY17" i="10"/>
  <c r="BI17" i="10"/>
  <c r="CD17" i="10" a="1"/>
  <c r="CD17" i="10" s="1"/>
  <c r="BH17" i="10"/>
  <c r="BV17" i="10"/>
  <c r="BG17" i="10"/>
  <c r="CA17" i="10" a="1"/>
  <c r="CA17" i="10" s="1"/>
  <c r="BR17" i="10"/>
  <c r="BS17" i="10"/>
  <c r="AT17" i="10"/>
  <c r="AP17" i="10"/>
  <c r="AW17" i="10"/>
  <c r="BJ17" i="10"/>
  <c r="BC17" i="10"/>
  <c r="AX17" i="10"/>
  <c r="BK17" i="10"/>
  <c r="BL17" i="10"/>
  <c r="AZ17" i="10"/>
  <c r="BD17" i="10"/>
  <c r="CG20" i="10"/>
  <c r="CF20" i="10"/>
  <c r="CI20" i="10"/>
  <c r="CH20" i="10"/>
  <c r="CE19" i="20"/>
  <c r="BD19" i="22" s="1"/>
  <c r="CG19" i="20"/>
  <c r="BF19" i="22" s="1"/>
  <c r="F19" i="22"/>
  <c r="CH19" i="20"/>
  <c r="BG19" i="22" s="1"/>
  <c r="CF19" i="20"/>
  <c r="BE19" i="22" s="1"/>
  <c r="B21" i="20"/>
  <c r="A20" i="20"/>
  <c r="G20" i="22"/>
  <c r="B21" i="13"/>
  <c r="D20" i="13"/>
  <c r="A21" i="9"/>
  <c r="A21" i="10" s="1"/>
  <c r="C22" i="9"/>
  <c r="D21" i="9"/>
  <c r="D21" i="10" s="1"/>
  <c r="C21" i="10"/>
  <c r="AD15" i="8" l="1" a="1"/>
  <c r="AD15" i="8" s="1"/>
  <c r="AG15" i="8"/>
  <c r="AA16" i="8" a="1"/>
  <c r="AA16" i="8" s="1"/>
  <c r="Z16" i="8" a="1"/>
  <c r="Z16" i="8" s="1"/>
  <c r="CI21" i="10"/>
  <c r="BZ21" i="10" a="1"/>
  <c r="BZ21" i="10" s="1"/>
  <c r="BL21" i="10"/>
  <c r="AM21" i="10"/>
  <c r="AT21" i="10"/>
  <c r="BI21" i="10"/>
  <c r="CH21" i="10"/>
  <c r="BC21" i="10"/>
  <c r="AP21" i="10"/>
  <c r="CB21" i="10" a="1"/>
  <c r="CB21" i="10" s="1"/>
  <c r="CG21" i="10"/>
  <c r="AV21" i="10"/>
  <c r="AU21" i="10"/>
  <c r="BJ21" i="10"/>
  <c r="BR21" i="10"/>
  <c r="BT21" i="10"/>
  <c r="BM21" i="10"/>
  <c r="BV21" i="10"/>
  <c r="CC21" i="10" a="1"/>
  <c r="CC21" i="10" s="1"/>
  <c r="CJ21" i="10" a="1"/>
  <c r="CJ21" i="10" s="1"/>
  <c r="CF21" i="10"/>
  <c r="BB21" i="10"/>
  <c r="AR21" i="10"/>
  <c r="BX21" i="10" a="1"/>
  <c r="BX21" i="10" s="1"/>
  <c r="AQ21" i="10"/>
  <c r="CD21" i="10" a="1"/>
  <c r="CD21" i="10" s="1"/>
  <c r="BH21" i="10"/>
  <c r="BK21" i="10"/>
  <c r="AW21" i="10"/>
  <c r="AX21" i="10"/>
  <c r="BF21" i="10"/>
  <c r="CA21" i="10" a="1"/>
  <c r="CA21" i="10" s="1"/>
  <c r="BW21" i="10"/>
  <c r="AN21" i="10"/>
  <c r="AY21" i="10"/>
  <c r="BO21" i="10"/>
  <c r="BN21" i="10"/>
  <c r="BA21" i="10"/>
  <c r="AO21" i="10"/>
  <c r="BS21" i="10"/>
  <c r="BG21" i="10"/>
  <c r="BD21" i="10"/>
  <c r="AL21" i="10"/>
  <c r="BU21" i="10"/>
  <c r="BP21" i="10"/>
  <c r="AZ21" i="10"/>
  <c r="D21" i="13"/>
  <c r="B22" i="13"/>
  <c r="E20" i="13"/>
  <c r="A20" i="13"/>
  <c r="AI19" i="10"/>
  <c r="CJ19" i="10" s="1" a="1"/>
  <c r="CJ19" i="10" s="1"/>
  <c r="AW18" i="10"/>
  <c r="BH18" i="10"/>
  <c r="BX18" i="10" a="1"/>
  <c r="BX18" i="10" s="1"/>
  <c r="BD18" i="10"/>
  <c r="AZ18" i="10"/>
  <c r="BU18" i="10"/>
  <c r="BB18" i="10"/>
  <c r="AL18" i="10"/>
  <c r="BV18" i="10"/>
  <c r="BT18" i="10"/>
  <c r="BR18" i="10"/>
  <c r="BM18" i="10"/>
  <c r="CD18" i="10" a="1"/>
  <c r="CD18" i="10" s="1"/>
  <c r="AX18" i="10"/>
  <c r="BI18" i="10"/>
  <c r="BC18" i="10"/>
  <c r="BL18" i="10"/>
  <c r="AP18" i="10"/>
  <c r="BK18" i="10"/>
  <c r="AR18" i="10"/>
  <c r="BS18" i="10"/>
  <c r="AO18" i="10"/>
  <c r="CC18" i="10" a="1"/>
  <c r="CC18" i="10" s="1"/>
  <c r="BG18" i="10"/>
  <c r="CB18" i="10" a="1"/>
  <c r="CB18" i="10" s="1"/>
  <c r="BW18" i="10"/>
  <c r="AQ18" i="10"/>
  <c r="BO18" i="10"/>
  <c r="BA18" i="10"/>
  <c r="AV18" i="10"/>
  <c r="AY18" i="10"/>
  <c r="BP18" i="10"/>
  <c r="BN18" i="10"/>
  <c r="CA18" i="10" a="1"/>
  <c r="CA18" i="10" s="1"/>
  <c r="BJ18" i="10"/>
  <c r="AM18" i="10"/>
  <c r="AN18" i="10"/>
  <c r="AU18" i="10"/>
  <c r="AT18" i="10"/>
  <c r="BZ18" i="10" a="1"/>
  <c r="BZ18" i="10" s="1"/>
  <c r="BF18" i="10"/>
  <c r="F20" i="22"/>
  <c r="CE20" i="20"/>
  <c r="BD20" i="22" s="1"/>
  <c r="CH20" i="20"/>
  <c r="BG20" i="22" s="1"/>
  <c r="CG20" i="20"/>
  <c r="BF20" i="22" s="1"/>
  <c r="CF20" i="20"/>
  <c r="BE20" i="22" s="1"/>
  <c r="G21" i="22"/>
  <c r="B22" i="20"/>
  <c r="A21" i="20"/>
  <c r="A22" i="9"/>
  <c r="A22" i="10" s="1"/>
  <c r="C23" i="9"/>
  <c r="C22" i="10"/>
  <c r="D22" i="9"/>
  <c r="D22" i="10" s="1"/>
  <c r="AD16" i="8" l="1" a="1"/>
  <c r="AD16" i="8" s="1"/>
  <c r="AG16" i="8"/>
  <c r="AA17" i="8" a="1"/>
  <c r="AA17" i="8" s="1"/>
  <c r="AC16" i="8" a="1"/>
  <c r="AC16" i="8" s="1"/>
  <c r="Z17" i="8" a="1"/>
  <c r="Z17" i="8" s="1"/>
  <c r="CG21" i="20"/>
  <c r="BF21" i="22" s="1"/>
  <c r="CH21" i="20"/>
  <c r="BG21" i="22" s="1"/>
  <c r="CF21" i="20"/>
  <c r="BE21" i="22" s="1"/>
  <c r="CE21" i="20"/>
  <c r="BD21" i="22" s="1"/>
  <c r="F21" i="22"/>
  <c r="C23" i="10"/>
  <c r="D23" i="9"/>
  <c r="D23" i="10" s="1"/>
  <c r="A23" i="9"/>
  <c r="A23" i="10" s="1"/>
  <c r="C24" i="9"/>
  <c r="D22" i="13"/>
  <c r="B23" i="13"/>
  <c r="CG22" i="10"/>
  <c r="BO22" i="10"/>
  <c r="BB22" i="10"/>
  <c r="CA22" i="10" a="1"/>
  <c r="CA22" i="10" s="1"/>
  <c r="BR22" i="10"/>
  <c r="AO22" i="10"/>
  <c r="BA22" i="10"/>
  <c r="AN22" i="10"/>
  <c r="BF22" i="10"/>
  <c r="CI22" i="10"/>
  <c r="BJ22" i="10"/>
  <c r="BV22" i="10"/>
  <c r="BC22" i="10"/>
  <c r="BZ22" i="10" a="1"/>
  <c r="BZ22" i="10" s="1"/>
  <c r="BW22" i="10"/>
  <c r="AV22" i="10"/>
  <c r="BH22" i="10"/>
  <c r="CF22" i="10"/>
  <c r="AY22" i="10"/>
  <c r="AR22" i="10"/>
  <c r="AX22" i="10"/>
  <c r="AW22" i="10"/>
  <c r="AZ22" i="10"/>
  <c r="CJ22" i="10" a="1"/>
  <c r="CJ22" i="10" s="1"/>
  <c r="AM22" i="10"/>
  <c r="CH22" i="10"/>
  <c r="BK22" i="10"/>
  <c r="BX22" i="10" a="1"/>
  <c r="BX22" i="10" s="1"/>
  <c r="AU22" i="10"/>
  <c r="BN22" i="10"/>
  <c r="BM22" i="10"/>
  <c r="AQ22" i="10"/>
  <c r="BS22" i="10"/>
  <c r="CD22" i="10" a="1"/>
  <c r="CD22" i="10" s="1"/>
  <c r="BT22" i="10"/>
  <c r="AL22" i="10"/>
  <c r="BP22" i="10"/>
  <c r="BL22" i="10"/>
  <c r="BD22" i="10"/>
  <c r="BG22" i="10"/>
  <c r="BI22" i="10"/>
  <c r="AT22" i="10"/>
  <c r="CB22" i="10" a="1"/>
  <c r="CB22" i="10" s="1"/>
  <c r="BU22" i="10"/>
  <c r="CC22" i="10" a="1"/>
  <c r="CC22" i="10" s="1"/>
  <c r="AP22" i="10"/>
  <c r="E21" i="13"/>
  <c r="A21" i="13"/>
  <c r="A22" i="20"/>
  <c r="B23" i="20"/>
  <c r="G22" i="22"/>
  <c r="AI20" i="10"/>
  <c r="BX19" i="10" a="1"/>
  <c r="BX19" i="10" s="1"/>
  <c r="BJ19" i="10"/>
  <c r="BM19" i="10"/>
  <c r="CD19" i="10" a="1"/>
  <c r="CD19" i="10" s="1"/>
  <c r="BU19" i="10"/>
  <c r="BL19" i="10"/>
  <c r="BW19" i="10"/>
  <c r="AV19" i="10"/>
  <c r="BT19" i="10"/>
  <c r="AN19" i="10"/>
  <c r="BD19" i="10"/>
  <c r="AP19" i="10"/>
  <c r="BB19" i="10"/>
  <c r="BS19" i="10"/>
  <c r="BK19" i="10"/>
  <c r="BZ19" i="10" a="1"/>
  <c r="BZ19" i="10" s="1"/>
  <c r="AU19" i="10"/>
  <c r="AW19" i="10"/>
  <c r="AM19" i="10"/>
  <c r="AT19" i="10"/>
  <c r="AQ19" i="10"/>
  <c r="AZ19" i="10"/>
  <c r="AX19" i="10"/>
  <c r="BH19" i="10"/>
  <c r="BV19" i="10"/>
  <c r="CB19" i="10" a="1"/>
  <c r="CB19" i="10" s="1"/>
  <c r="BO19" i="10"/>
  <c r="BF19" i="10"/>
  <c r="CC19" i="10" a="1"/>
  <c r="CC19" i="10" s="1"/>
  <c r="BG19" i="10"/>
  <c r="BI19" i="10"/>
  <c r="BP19" i="10"/>
  <c r="BN19" i="10"/>
  <c r="BR19" i="10"/>
  <c r="AR19" i="10"/>
  <c r="BC19" i="10"/>
  <c r="AY19" i="10"/>
  <c r="AL19" i="10"/>
  <c r="BA19" i="10"/>
  <c r="CA19" i="10" a="1"/>
  <c r="CA19" i="10" s="1"/>
  <c r="AO19" i="10"/>
  <c r="CJ20" i="10" a="1"/>
  <c r="CJ20" i="10" s="1"/>
  <c r="AJ5" i="13" a="1"/>
  <c r="AJ5" i="13" s="1"/>
  <c r="AH5" i="20" s="1" a="1"/>
  <c r="BS21" i="20" s="1"/>
  <c r="AR21" i="22" s="1"/>
  <c r="AD17" i="8" l="1" a="1"/>
  <c r="AD17" i="8" s="1"/>
  <c r="AG17" i="8"/>
  <c r="AA18" i="8" a="1"/>
  <c r="AA18" i="8" s="1"/>
  <c r="AC17" i="8" a="1"/>
  <c r="AC17" i="8" s="1"/>
  <c r="Z18" i="8" a="1"/>
  <c r="Z18" i="8" s="1"/>
  <c r="BQ21" i="20"/>
  <c r="AP21" i="22" s="1"/>
  <c r="BE21" i="20"/>
  <c r="AD21" i="22" s="1"/>
  <c r="BK21" i="20"/>
  <c r="AJ21" i="22" s="1"/>
  <c r="BN21" i="20"/>
  <c r="AM21" i="22" s="1"/>
  <c r="BI21" i="20"/>
  <c r="AH21" i="22" s="1"/>
  <c r="BK22" i="20"/>
  <c r="AJ22" i="22" s="1"/>
  <c r="AY22" i="20"/>
  <c r="X22" i="22" s="1"/>
  <c r="BV22" i="20"/>
  <c r="AU22" i="22" s="1"/>
  <c r="BU22" i="20"/>
  <c r="AT22" i="22" s="1"/>
  <c r="AV22" i="20"/>
  <c r="U22" i="22" s="1"/>
  <c r="AO22" i="20"/>
  <c r="N22" i="22" s="1"/>
  <c r="BM22" i="20"/>
  <c r="AL22" i="22" s="1"/>
  <c r="AM22" i="20"/>
  <c r="L22" i="22" s="1"/>
  <c r="BR22" i="20"/>
  <c r="AQ22" i="22" s="1"/>
  <c r="AU22" i="20"/>
  <c r="T22" i="22" s="1"/>
  <c r="BZ22" i="20" a="1"/>
  <c r="BZ22" i="20" s="1"/>
  <c r="AY22" i="22" s="1"/>
  <c r="BI22" i="20"/>
  <c r="AH22" i="22" s="1"/>
  <c r="BH22" i="20"/>
  <c r="AG22" i="22" s="1"/>
  <c r="AQ22" i="20"/>
  <c r="P22" i="22" s="1"/>
  <c r="BF22" i="20"/>
  <c r="AE22" i="22" s="1"/>
  <c r="CF22" i="20"/>
  <c r="BE22" i="22" s="1"/>
  <c r="BQ22" i="20"/>
  <c r="AP22" i="22" s="1"/>
  <c r="AP22" i="20"/>
  <c r="O22" i="22" s="1"/>
  <c r="BE22" i="20"/>
  <c r="AD22" i="22" s="1"/>
  <c r="AZ22" i="20"/>
  <c r="Y22" i="22" s="1"/>
  <c r="BY22" i="20" a="1"/>
  <c r="BY22" i="20" s="1"/>
  <c r="AX22" i="22" s="1"/>
  <c r="BA22" i="20"/>
  <c r="Z22" i="22" s="1"/>
  <c r="BJ22" i="20"/>
  <c r="AI22" i="22" s="1"/>
  <c r="AT22" i="20"/>
  <c r="S22" i="22" s="1"/>
  <c r="BO22" i="20"/>
  <c r="AN22" i="22" s="1"/>
  <c r="AN22" i="20"/>
  <c r="M22" i="22" s="1"/>
  <c r="CH22" i="20"/>
  <c r="BG22" i="22" s="1"/>
  <c r="AW22" i="20"/>
  <c r="V22" i="22" s="1"/>
  <c r="CB22" i="20" a="1"/>
  <c r="CB22" i="20" s="1"/>
  <c r="BA22" i="22" s="1"/>
  <c r="BN22" i="20"/>
  <c r="AM22" i="22" s="1"/>
  <c r="BG22" i="20"/>
  <c r="AF22" i="22" s="1"/>
  <c r="AX22" i="20"/>
  <c r="W22" i="22" s="1"/>
  <c r="CE22" i="20"/>
  <c r="BD22" i="22" s="1"/>
  <c r="BT22" i="20"/>
  <c r="AS22" i="22" s="1"/>
  <c r="AL22" i="20"/>
  <c r="K22" i="22" s="1"/>
  <c r="BB22" i="20"/>
  <c r="AA22" i="22" s="1"/>
  <c r="AK22" i="20"/>
  <c r="J22" i="22" s="1"/>
  <c r="BL22" i="20"/>
  <c r="AK22" i="22" s="1"/>
  <c r="F22" i="22"/>
  <c r="CA22" i="20" a="1"/>
  <c r="CA22" i="20" s="1"/>
  <c r="AZ22" i="22" s="1"/>
  <c r="BC22" i="20"/>
  <c r="AB22" i="22" s="1"/>
  <c r="BS22" i="20"/>
  <c r="AR22" i="22" s="1"/>
  <c r="CC22" i="20" a="1"/>
  <c r="CC22" i="20" s="1"/>
  <c r="BB22" i="22" s="1"/>
  <c r="BW22" i="20" a="1"/>
  <c r="BW22" i="20" s="1"/>
  <c r="AV22" i="22" s="1"/>
  <c r="CG22" i="20"/>
  <c r="BF22" i="22" s="1"/>
  <c r="CI22" i="20" a="1"/>
  <c r="CI22" i="20" s="1"/>
  <c r="BH22" i="22" s="1"/>
  <c r="AS22" i="20"/>
  <c r="R22" i="22" s="1"/>
  <c r="BB21" i="20"/>
  <c r="AA21" i="22" s="1"/>
  <c r="BR21" i="20"/>
  <c r="AQ21" i="22" s="1"/>
  <c r="AW21" i="20"/>
  <c r="V21" i="22" s="1"/>
  <c r="BV21" i="20"/>
  <c r="AU21" i="22" s="1"/>
  <c r="BY21" i="20" a="1"/>
  <c r="BY21" i="20" s="1"/>
  <c r="AX21" i="22" s="1"/>
  <c r="AX21" i="20"/>
  <c r="W21" i="22" s="1"/>
  <c r="CA21" i="20" a="1"/>
  <c r="CA21" i="20" s="1"/>
  <c r="AZ21" i="22" s="1"/>
  <c r="AO21" i="20"/>
  <c r="N21" i="22" s="1"/>
  <c r="D23" i="13"/>
  <c r="B24" i="13"/>
  <c r="BL21" i="20"/>
  <c r="AK21" i="22" s="1"/>
  <c r="BJ21" i="20"/>
  <c r="AI21" i="22" s="1"/>
  <c r="BU21" i="20"/>
  <c r="AT21" i="22" s="1"/>
  <c r="AV21" i="20"/>
  <c r="U21" i="22" s="1"/>
  <c r="AS20" i="20"/>
  <c r="R20" i="22" s="1"/>
  <c r="AH5" i="20"/>
  <c r="CI5" i="20" s="1" a="1"/>
  <c r="CI5" i="20" s="1"/>
  <c r="BH5" i="22" s="1"/>
  <c r="CB6" i="20" a="1"/>
  <c r="CB6" i="20" s="1"/>
  <c r="BA6" i="22" s="1"/>
  <c r="BY6" i="20" a="1"/>
  <c r="BY6" i="20" s="1"/>
  <c r="AX6" i="22" s="1"/>
  <c r="CA6" i="20" a="1"/>
  <c r="CA6" i="20" s="1"/>
  <c r="AZ6" i="22" s="1"/>
  <c r="CC6" i="20" a="1"/>
  <c r="CC6" i="20" s="1"/>
  <c r="BB6" i="22" s="1"/>
  <c r="BZ6" i="20" a="1"/>
  <c r="BZ6" i="20" s="1"/>
  <c r="AY6" i="22" s="1"/>
  <c r="BW6" i="20" a="1"/>
  <c r="BW6" i="20" s="1"/>
  <c r="AV6" i="22" s="1"/>
  <c r="BY7" i="20" a="1"/>
  <c r="BY7" i="20" s="1"/>
  <c r="AX7" i="22" s="1"/>
  <c r="BW7" i="20" a="1"/>
  <c r="BW7" i="20" s="1"/>
  <c r="AV7" i="22" s="1"/>
  <c r="BZ7" i="20" a="1"/>
  <c r="BZ7" i="20" s="1"/>
  <c r="AY7" i="22" s="1"/>
  <c r="CA7" i="20" a="1"/>
  <c r="CA7" i="20" s="1"/>
  <c r="AZ7" i="22" s="1"/>
  <c r="CB7" i="20" a="1"/>
  <c r="CB7" i="20" s="1"/>
  <c r="BA7" i="22" s="1"/>
  <c r="CC7" i="20" a="1"/>
  <c r="CC7" i="20" s="1"/>
  <c r="BB7" i="22" s="1"/>
  <c r="BO6" i="20"/>
  <c r="AN6" i="22" s="1"/>
  <c r="BL6" i="20"/>
  <c r="AK6" i="22" s="1"/>
  <c r="F15" i="18" a="1"/>
  <c r="AK6" i="20"/>
  <c r="J6" i="22" s="1"/>
  <c r="BK6" i="20"/>
  <c r="AJ6" i="22" s="1"/>
  <c r="BO7" i="20"/>
  <c r="AN7" i="22" s="1"/>
  <c r="BL7" i="20"/>
  <c r="AK7" i="22" s="1"/>
  <c r="AL8" i="20"/>
  <c r="K8" i="22" s="1"/>
  <c r="BG8" i="20"/>
  <c r="AF8" i="22" s="1"/>
  <c r="AU8" i="20"/>
  <c r="T8" i="22" s="1"/>
  <c r="BC8" i="20"/>
  <c r="AB8" i="22" s="1"/>
  <c r="BS8" i="20"/>
  <c r="AR8" i="22" s="1"/>
  <c r="BV6" i="20"/>
  <c r="AU6" i="22" s="1"/>
  <c r="AM6" i="20"/>
  <c r="L6" i="22" s="1"/>
  <c r="AT6" i="20"/>
  <c r="S6" i="22" s="1"/>
  <c r="BH6" i="20"/>
  <c r="AG6" i="22" s="1"/>
  <c r="CI7" i="20" a="1"/>
  <c r="CI7" i="20" s="1"/>
  <c r="BH7" i="22" s="1"/>
  <c r="F19" i="18" a="1"/>
  <c r="AQ7" i="20"/>
  <c r="P7" i="22" s="1"/>
  <c r="BM7" i="20"/>
  <c r="AL7" i="22" s="1"/>
  <c r="BM8" i="20"/>
  <c r="AL8" i="22" s="1"/>
  <c r="BA8" i="20"/>
  <c r="Z8" i="22" s="1"/>
  <c r="BZ8" i="20" a="1"/>
  <c r="BZ8" i="20" s="1"/>
  <c r="AY8" i="22" s="1"/>
  <c r="CA8" i="20" a="1"/>
  <c r="CA8" i="20" s="1"/>
  <c r="AZ8" i="22" s="1"/>
  <c r="BT8" i="20"/>
  <c r="AS8" i="22" s="1"/>
  <c r="F12" i="18" a="1"/>
  <c r="AW7" i="20"/>
  <c r="V7" i="22" s="1"/>
  <c r="BA7" i="20"/>
  <c r="Z7" i="22" s="1"/>
  <c r="BE6" i="20"/>
  <c r="AD6" i="22" s="1"/>
  <c r="AY6" i="20"/>
  <c r="X6" i="22" s="1"/>
  <c r="BG6" i="20"/>
  <c r="AF6" i="22" s="1"/>
  <c r="AP6" i="20"/>
  <c r="O6" i="22" s="1"/>
  <c r="BC6" i="20"/>
  <c r="AB6" i="22" s="1"/>
  <c r="AU6" i="20"/>
  <c r="T6" i="22" s="1"/>
  <c r="BH7" i="20"/>
  <c r="AG7" i="22" s="1"/>
  <c r="BK7" i="20"/>
  <c r="AJ7" i="22" s="1"/>
  <c r="CB8" i="20" a="1"/>
  <c r="CB8" i="20" s="1"/>
  <c r="BA8" i="22" s="1"/>
  <c r="AK8" i="20"/>
  <c r="J8" i="22" s="1"/>
  <c r="AO8" i="20"/>
  <c r="N8" i="22" s="1"/>
  <c r="AZ8" i="20"/>
  <c r="Y8" i="22" s="1"/>
  <c r="AM8" i="20"/>
  <c r="L8" i="22" s="1"/>
  <c r="AZ7" i="20"/>
  <c r="Y7" i="22" s="1"/>
  <c r="AU7" i="20"/>
  <c r="T7" i="22" s="1"/>
  <c r="AY7" i="20"/>
  <c r="X7" i="22" s="1"/>
  <c r="BI7" i="20"/>
  <c r="AH7" i="22" s="1"/>
  <c r="AV8" i="20"/>
  <c r="U8" i="22" s="1"/>
  <c r="BL8" i="20"/>
  <c r="AK8" i="22" s="1"/>
  <c r="AW8" i="20"/>
  <c r="V8" i="22" s="1"/>
  <c r="BU8" i="20"/>
  <c r="AT8" i="22" s="1"/>
  <c r="BR7" i="20"/>
  <c r="AQ7" i="22" s="1"/>
  <c r="AL7" i="20"/>
  <c r="K7" i="22" s="1"/>
  <c r="F8" i="18" a="1"/>
  <c r="BT6" i="20"/>
  <c r="AS6" i="22" s="1"/>
  <c r="BI6" i="20"/>
  <c r="AH6" i="22" s="1"/>
  <c r="F9" i="18" a="1"/>
  <c r="AS6" i="20"/>
  <c r="R6" i="22" s="1"/>
  <c r="BB6" i="20"/>
  <c r="AA6" i="22" s="1"/>
  <c r="BC7" i="20"/>
  <c r="AB7" i="22" s="1"/>
  <c r="BQ7" i="20"/>
  <c r="AP7" i="22" s="1"/>
  <c r="AN7" i="20"/>
  <c r="M7" i="22" s="1"/>
  <c r="AQ8" i="20"/>
  <c r="P8" i="22" s="1"/>
  <c r="BQ8" i="20"/>
  <c r="AP8" i="22" s="1"/>
  <c r="BB7" i="20"/>
  <c r="AA7" i="22" s="1"/>
  <c r="AK7" i="20"/>
  <c r="J7" i="22" s="1"/>
  <c r="AP7" i="20"/>
  <c r="O7" i="22" s="1"/>
  <c r="BU6" i="20"/>
  <c r="AT6" i="22" s="1"/>
  <c r="AO7" i="20"/>
  <c r="N7" i="22" s="1"/>
  <c r="BF6" i="20"/>
  <c r="AE6" i="22" s="1"/>
  <c r="BQ6" i="20"/>
  <c r="AP6" i="22" s="1"/>
  <c r="AV6" i="20"/>
  <c r="U6" i="22" s="1"/>
  <c r="AL6" i="20"/>
  <c r="K6" i="22" s="1"/>
  <c r="BJ6" i="20"/>
  <c r="AI6" i="22" s="1"/>
  <c r="AM7" i="20"/>
  <c r="L7" i="22" s="1"/>
  <c r="BU7" i="20"/>
  <c r="AT7" i="22" s="1"/>
  <c r="AS7" i="20"/>
  <c r="R7" i="22" s="1"/>
  <c r="BJ7" i="20"/>
  <c r="AI7" i="22" s="1"/>
  <c r="BN7" i="20"/>
  <c r="AM7" i="22" s="1"/>
  <c r="AY8" i="20"/>
  <c r="X8" i="22" s="1"/>
  <c r="AX8" i="20"/>
  <c r="W8" i="22" s="1"/>
  <c r="CC8" i="20" a="1"/>
  <c r="CC8" i="20" s="1"/>
  <c r="BB8" i="22" s="1"/>
  <c r="BV8" i="20"/>
  <c r="AU8" i="22" s="1"/>
  <c r="BO8" i="20"/>
  <c r="AN8" i="22" s="1"/>
  <c r="BF8" i="20"/>
  <c r="AE8" i="22" s="1"/>
  <c r="BV7" i="20"/>
  <c r="AU7" i="22" s="1"/>
  <c r="CI8" i="20" a="1"/>
  <c r="CI8" i="20" s="1"/>
  <c r="BH8" i="22" s="1"/>
  <c r="AQ6" i="20"/>
  <c r="P6" i="22" s="1"/>
  <c r="AW6" i="20"/>
  <c r="V6" i="22" s="1"/>
  <c r="BA6" i="20"/>
  <c r="Z6" i="22" s="1"/>
  <c r="AN6" i="20"/>
  <c r="M6" i="22" s="1"/>
  <c r="BS7" i="20"/>
  <c r="AR7" i="22" s="1"/>
  <c r="BT7" i="20"/>
  <c r="AS7" i="22" s="1"/>
  <c r="AX7" i="20"/>
  <c r="W7" i="22" s="1"/>
  <c r="BG7" i="20"/>
  <c r="AF7" i="22" s="1"/>
  <c r="BW8" i="20" a="1"/>
  <c r="BW8" i="20" s="1"/>
  <c r="AV8" i="22" s="1"/>
  <c r="BR8" i="20"/>
  <c r="AQ8" i="22" s="1"/>
  <c r="BI8" i="20"/>
  <c r="AH8" i="22" s="1"/>
  <c r="BK8" i="20"/>
  <c r="AJ8" i="22" s="1"/>
  <c r="BY8" i="20" a="1"/>
  <c r="BY8" i="20" s="1"/>
  <c r="AX8" i="22" s="1"/>
  <c r="BE7" i="20"/>
  <c r="AD7" i="22" s="1"/>
  <c r="AX6" i="20"/>
  <c r="W6" i="22" s="1"/>
  <c r="BM6" i="20"/>
  <c r="AL6" i="22" s="1"/>
  <c r="AO6" i="20"/>
  <c r="N6" i="22" s="1"/>
  <c r="BF7" i="20"/>
  <c r="AE7" i="22" s="1"/>
  <c r="BJ8" i="20"/>
  <c r="AI8" i="22" s="1"/>
  <c r="AP8" i="20"/>
  <c r="O8" i="22" s="1"/>
  <c r="BN8" i="20"/>
  <c r="AM8" i="22" s="1"/>
  <c r="AS8" i="20"/>
  <c r="R8" i="22" s="1"/>
  <c r="BR6" i="20"/>
  <c r="AQ6" i="22" s="1"/>
  <c r="CI6" i="20" a="1"/>
  <c r="CI6" i="20" s="1"/>
  <c r="BH6" i="22" s="1"/>
  <c r="BS6" i="20"/>
  <c r="AR6" i="22" s="1"/>
  <c r="BN6" i="20"/>
  <c r="AM6" i="22" s="1"/>
  <c r="AZ6" i="20"/>
  <c r="Y6" i="22" s="1"/>
  <c r="AV7" i="20"/>
  <c r="U7" i="22" s="1"/>
  <c r="AT7" i="20"/>
  <c r="S7" i="22" s="1"/>
  <c r="BE8" i="20"/>
  <c r="AD8" i="22" s="1"/>
  <c r="AT8" i="20"/>
  <c r="S8" i="22" s="1"/>
  <c r="BH8" i="20"/>
  <c r="AG8" i="22" s="1"/>
  <c r="AN8" i="20"/>
  <c r="M8" i="22" s="1"/>
  <c r="BB8" i="20"/>
  <c r="AA8" i="22" s="1"/>
  <c r="BC9" i="20"/>
  <c r="AB9" i="22" s="1"/>
  <c r="BV9" i="20"/>
  <c r="AU9" i="22" s="1"/>
  <c r="BF9" i="20"/>
  <c r="AE9" i="22" s="1"/>
  <c r="AT9" i="20"/>
  <c r="S9" i="22" s="1"/>
  <c r="AP9" i="20"/>
  <c r="O9" i="22" s="1"/>
  <c r="BL9" i="20"/>
  <c r="AK9" i="22" s="1"/>
  <c r="BH9" i="20"/>
  <c r="AG9" i="22" s="1"/>
  <c r="AY9" i="20"/>
  <c r="X9" i="22" s="1"/>
  <c r="AV9" i="20"/>
  <c r="U9" i="22" s="1"/>
  <c r="BY9" i="20" a="1"/>
  <c r="BY9" i="20" s="1"/>
  <c r="AX9" i="22" s="1"/>
  <c r="BS9" i="20"/>
  <c r="AR9" i="22" s="1"/>
  <c r="BU9" i="20"/>
  <c r="AT9" i="22" s="1"/>
  <c r="F18" i="18" a="1"/>
  <c r="F11" i="18" a="1"/>
  <c r="BG9" i="20"/>
  <c r="AF9" i="22" s="1"/>
  <c r="AO9" i="20"/>
  <c r="N9" i="22" s="1"/>
  <c r="AX9" i="20"/>
  <c r="W9" i="22" s="1"/>
  <c r="AW9" i="20"/>
  <c r="V9" i="22" s="1"/>
  <c r="BZ9" i="20" a="1"/>
  <c r="BZ9" i="20" s="1"/>
  <c r="AY9" i="22" s="1"/>
  <c r="CB9" i="20" a="1"/>
  <c r="CB9" i="20" s="1"/>
  <c r="BA9" i="22" s="1"/>
  <c r="AU9" i="20"/>
  <c r="T9" i="22" s="1"/>
  <c r="BK9" i="20"/>
  <c r="AJ9" i="22" s="1"/>
  <c r="CA9" i="20" a="1"/>
  <c r="CA9" i="20" s="1"/>
  <c r="AZ9" i="22" s="1"/>
  <c r="AS9" i="20"/>
  <c r="R9" i="22" s="1"/>
  <c r="BI9" i="20"/>
  <c r="AH9" i="22" s="1"/>
  <c r="BM9" i="20"/>
  <c r="AL9" i="22" s="1"/>
  <c r="AM9" i="20"/>
  <c r="L9" i="22" s="1"/>
  <c r="AL9" i="20"/>
  <c r="K9" i="22" s="1"/>
  <c r="BT9" i="20"/>
  <c r="AS9" i="22" s="1"/>
  <c r="CC9" i="20" a="1"/>
  <c r="CC9" i="20" s="1"/>
  <c r="BB9" i="22" s="1"/>
  <c r="BJ9" i="20"/>
  <c r="AI9" i="22" s="1"/>
  <c r="AK9" i="20"/>
  <c r="J9" i="22" s="1"/>
  <c r="AZ9" i="20"/>
  <c r="Y9" i="22" s="1"/>
  <c r="BN9" i="20"/>
  <c r="AM9" i="22" s="1"/>
  <c r="BW9" i="20" a="1"/>
  <c r="BW9" i="20" s="1"/>
  <c r="AV9" i="22" s="1"/>
  <c r="AN9" i="20"/>
  <c r="M9" i="22" s="1"/>
  <c r="AQ9" i="20"/>
  <c r="P9" i="22" s="1"/>
  <c r="BQ9" i="20"/>
  <c r="AP9" i="22" s="1"/>
  <c r="BO9" i="20"/>
  <c r="AN9" i="22" s="1"/>
  <c r="BE9" i="20"/>
  <c r="AD9" i="22" s="1"/>
  <c r="BR9" i="20"/>
  <c r="AQ9" i="22" s="1"/>
  <c r="BA9" i="20"/>
  <c r="Z9" i="22" s="1"/>
  <c r="BB9" i="20"/>
  <c r="AA9" i="22" s="1"/>
  <c r="BQ10" i="20"/>
  <c r="AP10" i="22" s="1"/>
  <c r="AX10" i="20"/>
  <c r="W10" i="22" s="1"/>
  <c r="BH10" i="20"/>
  <c r="AG10" i="22" s="1"/>
  <c r="CA10" i="20" a="1"/>
  <c r="CA10" i="20" s="1"/>
  <c r="AZ10" i="22" s="1"/>
  <c r="BZ10" i="20" a="1"/>
  <c r="BZ10" i="20" s="1"/>
  <c r="AY10" i="22" s="1"/>
  <c r="BY10" i="20" a="1"/>
  <c r="BY10" i="20" s="1"/>
  <c r="AX10" i="22" s="1"/>
  <c r="AN10" i="20"/>
  <c r="M10" i="22" s="1"/>
  <c r="BC10" i="20"/>
  <c r="AB10" i="22" s="1"/>
  <c r="BV10" i="20"/>
  <c r="AU10" i="22" s="1"/>
  <c r="BS10" i="20"/>
  <c r="AR10" i="22" s="1"/>
  <c r="AQ10" i="20"/>
  <c r="P10" i="22" s="1"/>
  <c r="BM10" i="20"/>
  <c r="AL10" i="22" s="1"/>
  <c r="BN10" i="20"/>
  <c r="AM10" i="22" s="1"/>
  <c r="AY10" i="20"/>
  <c r="X10" i="22" s="1"/>
  <c r="BA10" i="20"/>
  <c r="Z10" i="22" s="1"/>
  <c r="CC10" i="20" a="1"/>
  <c r="CC10" i="20" s="1"/>
  <c r="BB10" i="22" s="1"/>
  <c r="AK10" i="20"/>
  <c r="J10" i="22" s="1"/>
  <c r="BR10" i="20"/>
  <c r="AQ10" i="22" s="1"/>
  <c r="AS10" i="20"/>
  <c r="R10" i="22" s="1"/>
  <c r="BT10" i="20"/>
  <c r="AS10" i="22" s="1"/>
  <c r="BF10" i="20"/>
  <c r="AE10" i="22" s="1"/>
  <c r="AV10" i="20"/>
  <c r="U10" i="22" s="1"/>
  <c r="AO10" i="20"/>
  <c r="N10" i="22" s="1"/>
  <c r="AW10" i="20"/>
  <c r="V10" i="22" s="1"/>
  <c r="BO10" i="20"/>
  <c r="AN10" i="22" s="1"/>
  <c r="BE10" i="20"/>
  <c r="AD10" i="22" s="1"/>
  <c r="BJ10" i="20"/>
  <c r="AI10" i="22" s="1"/>
  <c r="BU10" i="20"/>
  <c r="AT10" i="22" s="1"/>
  <c r="BB10" i="20"/>
  <c r="AA10" i="22" s="1"/>
  <c r="AM10" i="20"/>
  <c r="L10" i="22" s="1"/>
  <c r="BL10" i="20"/>
  <c r="AK10" i="22" s="1"/>
  <c r="BG10" i="20"/>
  <c r="AF10" i="22" s="1"/>
  <c r="AL10" i="20"/>
  <c r="K10" i="22" s="1"/>
  <c r="BW10" i="20" a="1"/>
  <c r="BW10" i="20" s="1"/>
  <c r="AV10" i="22" s="1"/>
  <c r="BI10" i="20"/>
  <c r="AH10" i="22" s="1"/>
  <c r="CI10" i="20" a="1"/>
  <c r="CI10" i="20" s="1"/>
  <c r="BH10" i="22" s="1"/>
  <c r="AZ10" i="20"/>
  <c r="Y10" i="22" s="1"/>
  <c r="AP10" i="20"/>
  <c r="O10" i="22" s="1"/>
  <c r="AU10" i="20"/>
  <c r="T10" i="22" s="1"/>
  <c r="CB10" i="20" a="1"/>
  <c r="CB10" i="20" s="1"/>
  <c r="BA10" i="22" s="1"/>
  <c r="BK10" i="20"/>
  <c r="AJ10" i="22" s="1"/>
  <c r="AT10" i="20"/>
  <c r="S10" i="22" s="1"/>
  <c r="BF11" i="20"/>
  <c r="AE11" i="22" s="1"/>
  <c r="BL11" i="20"/>
  <c r="AK11" i="22" s="1"/>
  <c r="AW11" i="20"/>
  <c r="V11" i="22" s="1"/>
  <c r="BO11" i="20"/>
  <c r="AN11" i="22" s="1"/>
  <c r="AS11" i="20"/>
  <c r="R11" i="22" s="1"/>
  <c r="BH11" i="20"/>
  <c r="AG11" i="22" s="1"/>
  <c r="BI11" i="20"/>
  <c r="AH11" i="22" s="1"/>
  <c r="BK11" i="20"/>
  <c r="AJ11" i="22" s="1"/>
  <c r="BV11" i="20"/>
  <c r="AU11" i="22" s="1"/>
  <c r="AY11" i="20"/>
  <c r="X11" i="22" s="1"/>
  <c r="AN11" i="20"/>
  <c r="M11" i="22" s="1"/>
  <c r="AV11" i="20"/>
  <c r="U11" i="22" s="1"/>
  <c r="BJ11" i="20"/>
  <c r="AI11" i="22" s="1"/>
  <c r="BY11" i="20" a="1"/>
  <c r="BY11" i="20" s="1"/>
  <c r="AX11" i="22" s="1"/>
  <c r="BB11" i="20"/>
  <c r="AA11" i="22" s="1"/>
  <c r="CC11" i="20" a="1"/>
  <c r="CC11" i="20" s="1"/>
  <c r="BB11" i="22" s="1"/>
  <c r="BZ11" i="20" a="1"/>
  <c r="BZ11" i="20" s="1"/>
  <c r="AY11" i="22" s="1"/>
  <c r="AT11" i="20"/>
  <c r="S11" i="22" s="1"/>
  <c r="BS11" i="20"/>
  <c r="AR11" i="22" s="1"/>
  <c r="BR11" i="20"/>
  <c r="AQ11" i="22" s="1"/>
  <c r="BC11" i="20"/>
  <c r="AB11" i="22" s="1"/>
  <c r="AO11" i="20"/>
  <c r="N11" i="22" s="1"/>
  <c r="BM11" i="20"/>
  <c r="AL11" i="22" s="1"/>
  <c r="BQ11" i="20"/>
  <c r="AP11" i="22" s="1"/>
  <c r="AZ11" i="20"/>
  <c r="Y11" i="22" s="1"/>
  <c r="CB11" i="20" a="1"/>
  <c r="CB11" i="20" s="1"/>
  <c r="BA11" i="22" s="1"/>
  <c r="BW11" i="20" a="1"/>
  <c r="BW11" i="20" s="1"/>
  <c r="AV11" i="22" s="1"/>
  <c r="AQ11" i="20"/>
  <c r="P11" i="22" s="1"/>
  <c r="CA11" i="20" a="1"/>
  <c r="CA11" i="20" s="1"/>
  <c r="AZ11" i="22" s="1"/>
  <c r="AU11" i="20"/>
  <c r="T11" i="22" s="1"/>
  <c r="AL11" i="20"/>
  <c r="K11" i="22" s="1"/>
  <c r="BU11" i="20"/>
  <c r="AT11" i="22" s="1"/>
  <c r="AX11" i="20"/>
  <c r="W11" i="22" s="1"/>
  <c r="CI11" i="20" a="1"/>
  <c r="CI11" i="20" s="1"/>
  <c r="BH11" i="22" s="1"/>
  <c r="BA11" i="20"/>
  <c r="Z11" i="22" s="1"/>
  <c r="BE11" i="20"/>
  <c r="AD11" i="22" s="1"/>
  <c r="AK11" i="20"/>
  <c r="J11" i="22" s="1"/>
  <c r="BG11" i="20"/>
  <c r="AF11" i="22" s="1"/>
  <c r="AM11" i="20"/>
  <c r="L11" i="22" s="1"/>
  <c r="BT11" i="20"/>
  <c r="AS11" i="22" s="1"/>
  <c r="BN11" i="20"/>
  <c r="AM11" i="22" s="1"/>
  <c r="AP11" i="20"/>
  <c r="O11" i="22" s="1"/>
  <c r="BL12" i="20"/>
  <c r="AK12" i="22" s="1"/>
  <c r="BY12" i="20" a="1"/>
  <c r="BY12" i="20" s="1"/>
  <c r="AX12" i="22" s="1"/>
  <c r="AO12" i="20"/>
  <c r="N12" i="22" s="1"/>
  <c r="AL12" i="20"/>
  <c r="K12" i="22" s="1"/>
  <c r="AZ12" i="20"/>
  <c r="Y12" i="22" s="1"/>
  <c r="BB12" i="20"/>
  <c r="AA12" i="22" s="1"/>
  <c r="BA12" i="20"/>
  <c r="Z12" i="22" s="1"/>
  <c r="BV12" i="20"/>
  <c r="AU12" i="22" s="1"/>
  <c r="AT12" i="20"/>
  <c r="S12" i="22" s="1"/>
  <c r="BF12" i="20"/>
  <c r="AE12" i="22" s="1"/>
  <c r="CB12" i="20" a="1"/>
  <c r="CB12" i="20" s="1"/>
  <c r="BA12" i="22" s="1"/>
  <c r="AU12" i="20"/>
  <c r="T12" i="22" s="1"/>
  <c r="BW12" i="20" a="1"/>
  <c r="BW12" i="20" s="1"/>
  <c r="AV12" i="22" s="1"/>
  <c r="BE12" i="20"/>
  <c r="AD12" i="22" s="1"/>
  <c r="AP12" i="20"/>
  <c r="O12" i="22" s="1"/>
  <c r="CC12" i="20" a="1"/>
  <c r="CC12" i="20" s="1"/>
  <c r="BB12" i="22" s="1"/>
  <c r="AK12" i="20"/>
  <c r="J12" i="22" s="1"/>
  <c r="AN12" i="20"/>
  <c r="M12" i="22" s="1"/>
  <c r="AV12" i="20"/>
  <c r="U12" i="22" s="1"/>
  <c r="BS12" i="20"/>
  <c r="AR12" i="22" s="1"/>
  <c r="AM12" i="20"/>
  <c r="L12" i="22" s="1"/>
  <c r="BN12" i="20"/>
  <c r="AM12" i="22" s="1"/>
  <c r="BU12" i="20"/>
  <c r="AT12" i="22" s="1"/>
  <c r="AQ12" i="20"/>
  <c r="P12" i="22" s="1"/>
  <c r="AX12" i="20"/>
  <c r="W12" i="22" s="1"/>
  <c r="CA12" i="20" a="1"/>
  <c r="CA12" i="20" s="1"/>
  <c r="AZ12" i="22" s="1"/>
  <c r="BJ12" i="20"/>
  <c r="AI12" i="22" s="1"/>
  <c r="AS12" i="20"/>
  <c r="R12" i="22" s="1"/>
  <c r="AY12" i="20"/>
  <c r="X12" i="22" s="1"/>
  <c r="BT12" i="20"/>
  <c r="AS12" i="22" s="1"/>
  <c r="BM12" i="20"/>
  <c r="AL12" i="22" s="1"/>
  <c r="BQ12" i="20"/>
  <c r="AP12" i="22" s="1"/>
  <c r="BK12" i="20"/>
  <c r="AJ12" i="22" s="1"/>
  <c r="AW12" i="20"/>
  <c r="V12" i="22" s="1"/>
  <c r="BZ12" i="20" a="1"/>
  <c r="BZ12" i="20" s="1"/>
  <c r="AY12" i="22" s="1"/>
  <c r="BO12" i="20"/>
  <c r="AN12" i="22" s="1"/>
  <c r="BR12" i="20"/>
  <c r="AQ12" i="22" s="1"/>
  <c r="BG12" i="20"/>
  <c r="AF12" i="22" s="1"/>
  <c r="BC12" i="20"/>
  <c r="AB12" i="22" s="1"/>
  <c r="BH12" i="20"/>
  <c r="AG12" i="22" s="1"/>
  <c r="CI12" i="20" a="1"/>
  <c r="CI12" i="20" s="1"/>
  <c r="BH12" i="22" s="1"/>
  <c r="BI12" i="20"/>
  <c r="AH12" i="22" s="1"/>
  <c r="BZ13" i="20" a="1"/>
  <c r="BZ13" i="20" s="1"/>
  <c r="AY13" i="22" s="1"/>
  <c r="BS13" i="20"/>
  <c r="AR13" i="22" s="1"/>
  <c r="BL13" i="20"/>
  <c r="AK13" i="22" s="1"/>
  <c r="AU13" i="20"/>
  <c r="T13" i="22" s="1"/>
  <c r="BF13" i="20"/>
  <c r="AE13" i="22" s="1"/>
  <c r="AO13" i="20"/>
  <c r="N13" i="22" s="1"/>
  <c r="CA13" i="20" a="1"/>
  <c r="CA13" i="20" s="1"/>
  <c r="AZ13" i="22" s="1"/>
  <c r="BH13" i="20"/>
  <c r="AG13" i="22" s="1"/>
  <c r="BQ13" i="20"/>
  <c r="AP13" i="22" s="1"/>
  <c r="BK13" i="20"/>
  <c r="AJ13" i="22" s="1"/>
  <c r="BY13" i="20" a="1"/>
  <c r="BY13" i="20" s="1"/>
  <c r="AX13" i="22" s="1"/>
  <c r="CC13" i="20" a="1"/>
  <c r="CC13" i="20" s="1"/>
  <c r="BB13" i="22" s="1"/>
  <c r="BG13" i="20"/>
  <c r="AF13" i="22" s="1"/>
  <c r="BI13" i="20"/>
  <c r="AH13" i="22" s="1"/>
  <c r="BC13" i="20"/>
  <c r="AB13" i="22" s="1"/>
  <c r="BO13" i="20"/>
  <c r="AN13" i="22" s="1"/>
  <c r="AT13" i="20"/>
  <c r="S13" i="22" s="1"/>
  <c r="BB13" i="20"/>
  <c r="AA13" i="22" s="1"/>
  <c r="BN13" i="20"/>
  <c r="AM13" i="22" s="1"/>
  <c r="BT13" i="20"/>
  <c r="AS13" i="22" s="1"/>
  <c r="AW13" i="20"/>
  <c r="V13" i="22" s="1"/>
  <c r="BU13" i="20"/>
  <c r="AT13" i="22" s="1"/>
  <c r="AL13" i="20"/>
  <c r="K13" i="22" s="1"/>
  <c r="AP13" i="20"/>
  <c r="O13" i="22" s="1"/>
  <c r="AK13" i="20"/>
  <c r="J13" i="22" s="1"/>
  <c r="CB13" i="20" a="1"/>
  <c r="CB13" i="20" s="1"/>
  <c r="BA13" i="22" s="1"/>
  <c r="BE13" i="20"/>
  <c r="AD13" i="22" s="1"/>
  <c r="BM13" i="20"/>
  <c r="AL13" i="22" s="1"/>
  <c r="AV13" i="20"/>
  <c r="U13" i="22" s="1"/>
  <c r="AZ13" i="20"/>
  <c r="Y13" i="22" s="1"/>
  <c r="BW13" i="20" a="1"/>
  <c r="BW13" i="20" s="1"/>
  <c r="AV13" i="22" s="1"/>
  <c r="CI13" i="20" a="1"/>
  <c r="CI13" i="20" s="1"/>
  <c r="BH13" i="22" s="1"/>
  <c r="AQ13" i="20"/>
  <c r="P13" i="22" s="1"/>
  <c r="AY13" i="20"/>
  <c r="X13" i="22" s="1"/>
  <c r="BV13" i="20"/>
  <c r="AU13" i="22" s="1"/>
  <c r="AN13" i="20"/>
  <c r="M13" i="22" s="1"/>
  <c r="BR13" i="20"/>
  <c r="AQ13" i="22" s="1"/>
  <c r="BJ13" i="20"/>
  <c r="AI13" i="22" s="1"/>
  <c r="AS13" i="20"/>
  <c r="R13" i="22" s="1"/>
  <c r="BA13" i="20"/>
  <c r="Z13" i="22" s="1"/>
  <c r="AX13" i="20"/>
  <c r="W13" i="22" s="1"/>
  <c r="AM13" i="20"/>
  <c r="L13" i="22" s="1"/>
  <c r="BK14" i="20"/>
  <c r="AJ14" i="22" s="1"/>
  <c r="CC14" i="20" a="1"/>
  <c r="CC14" i="20" s="1"/>
  <c r="BB14" i="22" s="1"/>
  <c r="BL14" i="20"/>
  <c r="AK14" i="22" s="1"/>
  <c r="BM14" i="20"/>
  <c r="AL14" i="22" s="1"/>
  <c r="AO14" i="20"/>
  <c r="N14" i="22" s="1"/>
  <c r="BA14" i="20"/>
  <c r="Z14" i="22" s="1"/>
  <c r="BG14" i="20"/>
  <c r="AF14" i="22" s="1"/>
  <c r="AL14" i="20"/>
  <c r="K14" i="22" s="1"/>
  <c r="BC14" i="20"/>
  <c r="AB14" i="22" s="1"/>
  <c r="CA14" i="20" a="1"/>
  <c r="CA14" i="20" s="1"/>
  <c r="AZ14" i="22" s="1"/>
  <c r="AT14" i="20"/>
  <c r="S14" i="22" s="1"/>
  <c r="BF14" i="20"/>
  <c r="AE14" i="22" s="1"/>
  <c r="BZ14" i="20" a="1"/>
  <c r="BZ14" i="20" s="1"/>
  <c r="AY14" i="22" s="1"/>
  <c r="BU14" i="20"/>
  <c r="AT14" i="22" s="1"/>
  <c r="CI14" i="20" a="1"/>
  <c r="CI14" i="20" s="1"/>
  <c r="BH14" i="22" s="1"/>
  <c r="AS14" i="20"/>
  <c r="R14" i="22" s="1"/>
  <c r="BE14" i="20"/>
  <c r="AD14" i="22" s="1"/>
  <c r="AQ14" i="20"/>
  <c r="P14" i="22" s="1"/>
  <c r="AW14" i="20"/>
  <c r="V14" i="22" s="1"/>
  <c r="AU14" i="20"/>
  <c r="T14" i="22" s="1"/>
  <c r="BW14" i="20" a="1"/>
  <c r="BW14" i="20" s="1"/>
  <c r="AV14" i="22" s="1"/>
  <c r="BJ14" i="20"/>
  <c r="AI14" i="22" s="1"/>
  <c r="AP14" i="20"/>
  <c r="O14" i="22" s="1"/>
  <c r="AM14" i="20"/>
  <c r="L14" i="22" s="1"/>
  <c r="AY14" i="20"/>
  <c r="X14" i="22" s="1"/>
  <c r="BH14" i="20"/>
  <c r="AG14" i="22" s="1"/>
  <c r="CB14" i="20" a="1"/>
  <c r="CB14" i="20" s="1"/>
  <c r="BA14" i="22" s="1"/>
  <c r="BY14" i="20" a="1"/>
  <c r="BY14" i="20" s="1"/>
  <c r="AX14" i="22" s="1"/>
  <c r="BT14" i="20"/>
  <c r="AS14" i="22" s="1"/>
  <c r="BI14" i="20"/>
  <c r="AH14" i="22" s="1"/>
  <c r="BN14" i="20"/>
  <c r="AM14" i="22" s="1"/>
  <c r="AZ14" i="20"/>
  <c r="Y14" i="22" s="1"/>
  <c r="BB14" i="20"/>
  <c r="AA14" i="22" s="1"/>
  <c r="BO14" i="20"/>
  <c r="AN14" i="22" s="1"/>
  <c r="AN14" i="20"/>
  <c r="M14" i="22" s="1"/>
  <c r="BS14" i="20"/>
  <c r="AR14" i="22" s="1"/>
  <c r="BR14" i="20"/>
  <c r="AQ14" i="22" s="1"/>
  <c r="AK14" i="20"/>
  <c r="J14" i="22" s="1"/>
  <c r="AX14" i="20"/>
  <c r="W14" i="22" s="1"/>
  <c r="BV14" i="20"/>
  <c r="AU14" i="22" s="1"/>
  <c r="AV14" i="20"/>
  <c r="U14" i="22" s="1"/>
  <c r="BQ14" i="20"/>
  <c r="AP14" i="22" s="1"/>
  <c r="BL15" i="20"/>
  <c r="AK15" i="22" s="1"/>
  <c r="BK15" i="20"/>
  <c r="AJ15" i="22" s="1"/>
  <c r="CB15" i="20" a="1"/>
  <c r="CB15" i="20" s="1"/>
  <c r="BA15" i="22" s="1"/>
  <c r="BH15" i="20"/>
  <c r="AG15" i="22" s="1"/>
  <c r="BE15" i="20"/>
  <c r="AD15" i="22" s="1"/>
  <c r="BT15" i="20"/>
  <c r="AS15" i="22" s="1"/>
  <c r="BB15" i="20"/>
  <c r="AA15" i="22" s="1"/>
  <c r="BG15" i="20"/>
  <c r="AF15" i="22" s="1"/>
  <c r="BF15" i="20"/>
  <c r="AE15" i="22" s="1"/>
  <c r="CC15" i="20" a="1"/>
  <c r="CC15" i="20" s="1"/>
  <c r="BB15" i="22" s="1"/>
  <c r="AY15" i="20"/>
  <c r="X15" i="22" s="1"/>
  <c r="BO15" i="20"/>
  <c r="AN15" i="22" s="1"/>
  <c r="BI15" i="20"/>
  <c r="AH15" i="22" s="1"/>
  <c r="BY15" i="20" a="1"/>
  <c r="BY15" i="20" s="1"/>
  <c r="AX15" i="22" s="1"/>
  <c r="AU15" i="20"/>
  <c r="T15" i="22" s="1"/>
  <c r="BW15" i="20" a="1"/>
  <c r="BW15" i="20" s="1"/>
  <c r="AV15" i="22" s="1"/>
  <c r="AP15" i="20"/>
  <c r="O15" i="22" s="1"/>
  <c r="AO15" i="20"/>
  <c r="N15" i="22" s="1"/>
  <c r="BJ15" i="20"/>
  <c r="AI15" i="22" s="1"/>
  <c r="AK15" i="20"/>
  <c r="J15" i="22" s="1"/>
  <c r="BR15" i="20"/>
  <c r="AQ15" i="22" s="1"/>
  <c r="BZ15" i="20" a="1"/>
  <c r="BZ15" i="20" s="1"/>
  <c r="AY15" i="22" s="1"/>
  <c r="BM15" i="20"/>
  <c r="AL15" i="22" s="1"/>
  <c r="BU15" i="20"/>
  <c r="AT15" i="22" s="1"/>
  <c r="BS15" i="20"/>
  <c r="AR15" i="22" s="1"/>
  <c r="BV15" i="20"/>
  <c r="AU15" i="22" s="1"/>
  <c r="AM15" i="20"/>
  <c r="L15" i="22" s="1"/>
  <c r="AX15" i="20"/>
  <c r="W15" i="22" s="1"/>
  <c r="AW15" i="20"/>
  <c r="V15" i="22" s="1"/>
  <c r="CA15" i="20" a="1"/>
  <c r="CA15" i="20" s="1"/>
  <c r="AZ15" i="22" s="1"/>
  <c r="BQ15" i="20"/>
  <c r="AP15" i="22" s="1"/>
  <c r="AQ15" i="20"/>
  <c r="P15" i="22" s="1"/>
  <c r="BC15" i="20"/>
  <c r="AB15" i="22" s="1"/>
  <c r="BN15" i="20"/>
  <c r="AM15" i="22" s="1"/>
  <c r="AN15" i="20"/>
  <c r="M15" i="22" s="1"/>
  <c r="AV15" i="20"/>
  <c r="U15" i="22" s="1"/>
  <c r="AT15" i="20"/>
  <c r="S15" i="22" s="1"/>
  <c r="AZ15" i="20"/>
  <c r="Y15" i="22" s="1"/>
  <c r="AL15" i="20"/>
  <c r="K15" i="22" s="1"/>
  <c r="AS15" i="20"/>
  <c r="R15" i="22" s="1"/>
  <c r="CI15" i="20" a="1"/>
  <c r="CI15" i="20" s="1"/>
  <c r="BH15" i="22" s="1"/>
  <c r="BA15" i="20"/>
  <c r="Z15" i="22" s="1"/>
  <c r="AP16" i="20"/>
  <c r="O16" i="22" s="1"/>
  <c r="BT16" i="20"/>
  <c r="AS16" i="22" s="1"/>
  <c r="AV16" i="20"/>
  <c r="U16" i="22" s="1"/>
  <c r="BS16" i="20"/>
  <c r="AR16" i="22" s="1"/>
  <c r="AS16" i="20"/>
  <c r="R16" i="22" s="1"/>
  <c r="AY16" i="20"/>
  <c r="X16" i="22" s="1"/>
  <c r="BU16" i="20"/>
  <c r="AT16" i="22" s="1"/>
  <c r="BA16" i="20"/>
  <c r="Z16" i="22" s="1"/>
  <c r="BK16" i="20"/>
  <c r="AJ16" i="22" s="1"/>
  <c r="AZ16" i="20"/>
  <c r="Y16" i="22" s="1"/>
  <c r="BE16" i="20"/>
  <c r="AD16" i="22" s="1"/>
  <c r="AT16" i="20"/>
  <c r="S16" i="22" s="1"/>
  <c r="CA16" i="20" a="1"/>
  <c r="CA16" i="20" s="1"/>
  <c r="AZ16" i="22" s="1"/>
  <c r="BZ16" i="20" a="1"/>
  <c r="BZ16" i="20" s="1"/>
  <c r="AY16" i="22" s="1"/>
  <c r="CB16" i="20" a="1"/>
  <c r="CB16" i="20" s="1"/>
  <c r="BA16" i="22" s="1"/>
  <c r="BC16" i="20"/>
  <c r="AB16" i="22" s="1"/>
  <c r="CC16" i="20" a="1"/>
  <c r="CC16" i="20" s="1"/>
  <c r="BB16" i="22" s="1"/>
  <c r="BI16" i="20"/>
  <c r="AH16" i="22" s="1"/>
  <c r="BH16" i="20"/>
  <c r="AG16" i="22" s="1"/>
  <c r="AU16" i="20"/>
  <c r="T16" i="22" s="1"/>
  <c r="BV16" i="20"/>
  <c r="AU16" i="22" s="1"/>
  <c r="AW16" i="20"/>
  <c r="V16" i="22" s="1"/>
  <c r="BG16" i="20"/>
  <c r="AF16" i="22" s="1"/>
  <c r="AO16" i="20"/>
  <c r="N16" i="22" s="1"/>
  <c r="CI16" i="20" a="1"/>
  <c r="CI16" i="20" s="1"/>
  <c r="BH16" i="22" s="1"/>
  <c r="BF16" i="20"/>
  <c r="AE16" i="22" s="1"/>
  <c r="BB16" i="20"/>
  <c r="AA16" i="22" s="1"/>
  <c r="BQ16" i="20"/>
  <c r="AP16" i="22" s="1"/>
  <c r="AL16" i="20"/>
  <c r="K16" i="22" s="1"/>
  <c r="AN16" i="20"/>
  <c r="M16" i="22" s="1"/>
  <c r="BR16" i="20"/>
  <c r="AQ16" i="22" s="1"/>
  <c r="BO16" i="20"/>
  <c r="AN16" i="22" s="1"/>
  <c r="BM16" i="20"/>
  <c r="AL16" i="22" s="1"/>
  <c r="BY16" i="20" a="1"/>
  <c r="BY16" i="20" s="1"/>
  <c r="AX16" i="22" s="1"/>
  <c r="BL16" i="20"/>
  <c r="AK16" i="22" s="1"/>
  <c r="BJ16" i="20"/>
  <c r="AI16" i="22" s="1"/>
  <c r="AX16" i="20"/>
  <c r="W16" i="22" s="1"/>
  <c r="AM16" i="20"/>
  <c r="L16" i="22" s="1"/>
  <c r="AK16" i="20"/>
  <c r="J16" i="22" s="1"/>
  <c r="BW16" i="20" a="1"/>
  <c r="BW16" i="20" s="1"/>
  <c r="AV16" i="22" s="1"/>
  <c r="BN16" i="20"/>
  <c r="AM16" i="22" s="1"/>
  <c r="AQ16" i="20"/>
  <c r="P16" i="22" s="1"/>
  <c r="BS17" i="20"/>
  <c r="AR17" i="22" s="1"/>
  <c r="BO17" i="20"/>
  <c r="AN17" i="22" s="1"/>
  <c r="BV17" i="20"/>
  <c r="AU17" i="22" s="1"/>
  <c r="AX17" i="20"/>
  <c r="W17" i="22" s="1"/>
  <c r="BE17" i="20"/>
  <c r="AD17" i="22" s="1"/>
  <c r="BC17" i="20"/>
  <c r="AB17" i="22" s="1"/>
  <c r="BN17" i="20"/>
  <c r="AM17" i="22" s="1"/>
  <c r="AO17" i="20"/>
  <c r="N17" i="22" s="1"/>
  <c r="BT17" i="20"/>
  <c r="AS17" i="22" s="1"/>
  <c r="BB17" i="20"/>
  <c r="AA17" i="22" s="1"/>
  <c r="BM17" i="20"/>
  <c r="AL17" i="22" s="1"/>
  <c r="AQ17" i="20"/>
  <c r="P17" i="22" s="1"/>
  <c r="AN17" i="20"/>
  <c r="M17" i="22" s="1"/>
  <c r="CA17" i="20" a="1"/>
  <c r="CA17" i="20" s="1"/>
  <c r="AZ17" i="22" s="1"/>
  <c r="BI17" i="20"/>
  <c r="AH17" i="22" s="1"/>
  <c r="AK17" i="20"/>
  <c r="J17" i="22" s="1"/>
  <c r="BU17" i="20"/>
  <c r="AT17" i="22" s="1"/>
  <c r="BH17" i="20"/>
  <c r="AG17" i="22" s="1"/>
  <c r="BG17" i="20"/>
  <c r="AF17" i="22" s="1"/>
  <c r="AL17" i="20"/>
  <c r="K17" i="22" s="1"/>
  <c r="BQ17" i="20"/>
  <c r="AP17" i="22" s="1"/>
  <c r="AZ17" i="20"/>
  <c r="Y17" i="22" s="1"/>
  <c r="AT17" i="20"/>
  <c r="S17" i="22" s="1"/>
  <c r="BY17" i="20" a="1"/>
  <c r="BY17" i="20" s="1"/>
  <c r="AX17" i="22" s="1"/>
  <c r="AM17" i="20"/>
  <c r="L17" i="22" s="1"/>
  <c r="AP17" i="20"/>
  <c r="O17" i="22" s="1"/>
  <c r="CC17" i="20" a="1"/>
  <c r="CC17" i="20" s="1"/>
  <c r="BB17" i="22" s="1"/>
  <c r="BJ17" i="20"/>
  <c r="AI17" i="22" s="1"/>
  <c r="BL17" i="20"/>
  <c r="AK17" i="22" s="1"/>
  <c r="AW17" i="20"/>
  <c r="V17" i="22" s="1"/>
  <c r="AU17" i="20"/>
  <c r="T17" i="22" s="1"/>
  <c r="BF17" i="20"/>
  <c r="AE17" i="22" s="1"/>
  <c r="BW17" i="20" a="1"/>
  <c r="BW17" i="20" s="1"/>
  <c r="AV17" i="22" s="1"/>
  <c r="BK17" i="20"/>
  <c r="AJ17" i="22" s="1"/>
  <c r="AY17" i="20"/>
  <c r="X17" i="22" s="1"/>
  <c r="BR17" i="20"/>
  <c r="AQ17" i="22" s="1"/>
  <c r="CI17" i="20" a="1"/>
  <c r="CI17" i="20" s="1"/>
  <c r="BH17" i="22" s="1"/>
  <c r="CB17" i="20" a="1"/>
  <c r="CB17" i="20" s="1"/>
  <c r="BA17" i="22" s="1"/>
  <c r="BA17" i="20"/>
  <c r="Z17" i="22" s="1"/>
  <c r="AS17" i="20"/>
  <c r="R17" i="22" s="1"/>
  <c r="BZ17" i="20" a="1"/>
  <c r="BZ17" i="20" s="1"/>
  <c r="AY17" i="22" s="1"/>
  <c r="AV17" i="20"/>
  <c r="U17" i="22" s="1"/>
  <c r="AM18" i="20"/>
  <c r="L18" i="22" s="1"/>
  <c r="AV18" i="20"/>
  <c r="U18" i="22" s="1"/>
  <c r="BK18" i="20"/>
  <c r="AJ18" i="22" s="1"/>
  <c r="AZ18" i="20"/>
  <c r="Y18" i="22" s="1"/>
  <c r="CB18" i="20" a="1"/>
  <c r="CB18" i="20" s="1"/>
  <c r="BA18" i="22" s="1"/>
  <c r="BW18" i="20" a="1"/>
  <c r="BW18" i="20" s="1"/>
  <c r="AV18" i="22" s="1"/>
  <c r="BN18" i="20"/>
  <c r="AM18" i="22" s="1"/>
  <c r="BC18" i="20"/>
  <c r="AB18" i="22" s="1"/>
  <c r="AW18" i="20"/>
  <c r="V18" i="22" s="1"/>
  <c r="AY18" i="20"/>
  <c r="X18" i="22" s="1"/>
  <c r="BL18" i="20"/>
  <c r="AK18" i="22" s="1"/>
  <c r="BR18" i="20"/>
  <c r="AQ18" i="22" s="1"/>
  <c r="BB18" i="20"/>
  <c r="AA18" i="22" s="1"/>
  <c r="CA18" i="20" a="1"/>
  <c r="CA18" i="20" s="1"/>
  <c r="AZ18" i="22" s="1"/>
  <c r="BJ18" i="20"/>
  <c r="AI18" i="22" s="1"/>
  <c r="AK18" i="20"/>
  <c r="J18" i="22" s="1"/>
  <c r="BF18" i="20"/>
  <c r="AE18" i="22" s="1"/>
  <c r="AS18" i="20"/>
  <c r="R18" i="22" s="1"/>
  <c r="AO18" i="20"/>
  <c r="N18" i="22" s="1"/>
  <c r="BE18" i="20"/>
  <c r="AD18" i="22" s="1"/>
  <c r="BS18" i="20"/>
  <c r="AR18" i="22" s="1"/>
  <c r="BH18" i="20"/>
  <c r="AG18" i="22" s="1"/>
  <c r="AT18" i="20"/>
  <c r="S18" i="22" s="1"/>
  <c r="BQ18" i="20"/>
  <c r="AP18" i="22" s="1"/>
  <c r="AX18" i="20"/>
  <c r="W18" i="22" s="1"/>
  <c r="BI18" i="20"/>
  <c r="AH18" i="22" s="1"/>
  <c r="BM18" i="20"/>
  <c r="AL18" i="22" s="1"/>
  <c r="AL18" i="20"/>
  <c r="K18" i="22" s="1"/>
  <c r="AU18" i="20"/>
  <c r="T18" i="22" s="1"/>
  <c r="BA18" i="20"/>
  <c r="Z18" i="22" s="1"/>
  <c r="BV18" i="20"/>
  <c r="AU18" i="22" s="1"/>
  <c r="CC18" i="20" a="1"/>
  <c r="CC18" i="20" s="1"/>
  <c r="BB18" i="22" s="1"/>
  <c r="BU18" i="20"/>
  <c r="AT18" i="22" s="1"/>
  <c r="AN18" i="20"/>
  <c r="M18" i="22" s="1"/>
  <c r="BY18" i="20" a="1"/>
  <c r="BY18" i="20" s="1"/>
  <c r="AX18" i="22" s="1"/>
  <c r="BG18" i="20"/>
  <c r="AF18" i="22" s="1"/>
  <c r="BZ18" i="20" a="1"/>
  <c r="BZ18" i="20" s="1"/>
  <c r="AY18" i="22" s="1"/>
  <c r="BO18" i="20"/>
  <c r="AN18" i="22" s="1"/>
  <c r="AQ18" i="20"/>
  <c r="P18" i="22" s="1"/>
  <c r="AP18" i="20"/>
  <c r="O18" i="22" s="1"/>
  <c r="BT18" i="20"/>
  <c r="AS18" i="22" s="1"/>
  <c r="CI18" i="20" a="1"/>
  <c r="CI18" i="20" s="1"/>
  <c r="BH18" i="22" s="1"/>
  <c r="AZ19" i="20"/>
  <c r="Y19" i="22" s="1"/>
  <c r="AL19" i="20"/>
  <c r="K19" i="22" s="1"/>
  <c r="AV19" i="20"/>
  <c r="U19" i="22" s="1"/>
  <c r="AY19" i="20"/>
  <c r="X19" i="22" s="1"/>
  <c r="BK19" i="20"/>
  <c r="AJ19" i="22" s="1"/>
  <c r="AS19" i="20"/>
  <c r="R19" i="22" s="1"/>
  <c r="BY19" i="20" a="1"/>
  <c r="BY19" i="20" s="1"/>
  <c r="AX19" i="22" s="1"/>
  <c r="BG19" i="20"/>
  <c r="AF19" i="22" s="1"/>
  <c r="BH19" i="20"/>
  <c r="AG19" i="22" s="1"/>
  <c r="BE19" i="20"/>
  <c r="AD19" i="22" s="1"/>
  <c r="BF19" i="20"/>
  <c r="AE19" i="22" s="1"/>
  <c r="AX19" i="20"/>
  <c r="W19" i="22" s="1"/>
  <c r="BJ19" i="20"/>
  <c r="AI19" i="22" s="1"/>
  <c r="AK19" i="20"/>
  <c r="J19" i="22" s="1"/>
  <c r="BL19" i="20"/>
  <c r="AK19" i="22" s="1"/>
  <c r="CI19" i="20" a="1"/>
  <c r="CI19" i="20" s="1"/>
  <c r="BH19" i="22" s="1"/>
  <c r="BS19" i="20"/>
  <c r="AR19" i="22" s="1"/>
  <c r="AM19" i="20"/>
  <c r="L19" i="22" s="1"/>
  <c r="BQ19" i="20"/>
  <c r="AP19" i="22" s="1"/>
  <c r="BI19" i="20"/>
  <c r="AH19" i="22" s="1"/>
  <c r="BA19" i="20"/>
  <c r="Z19" i="22" s="1"/>
  <c r="BO19" i="20"/>
  <c r="AN19" i="22" s="1"/>
  <c r="BU19" i="20"/>
  <c r="AT19" i="22" s="1"/>
  <c r="BV19" i="20"/>
  <c r="AU19" i="22" s="1"/>
  <c r="BC19" i="20"/>
  <c r="AB19" i="22" s="1"/>
  <c r="AQ19" i="20"/>
  <c r="P19" i="22" s="1"/>
  <c r="AU19" i="20"/>
  <c r="T19" i="22" s="1"/>
  <c r="AP19" i="20"/>
  <c r="O19" i="22" s="1"/>
  <c r="BM19" i="20"/>
  <c r="AL19" i="22" s="1"/>
  <c r="BN19" i="20"/>
  <c r="AM19" i="22" s="1"/>
  <c r="BT19" i="20"/>
  <c r="AS19" i="22" s="1"/>
  <c r="BB19" i="20"/>
  <c r="AA19" i="22" s="1"/>
  <c r="AO19" i="20"/>
  <c r="N19" i="22" s="1"/>
  <c r="CA19" i="20" a="1"/>
  <c r="CA19" i="20" s="1"/>
  <c r="AZ19" i="22" s="1"/>
  <c r="AW19" i="20"/>
  <c r="V19" i="22" s="1"/>
  <c r="CB19" i="20" a="1"/>
  <c r="CB19" i="20" s="1"/>
  <c r="BA19" i="22" s="1"/>
  <c r="BW19" i="20" a="1"/>
  <c r="BW19" i="20" s="1"/>
  <c r="AV19" i="22" s="1"/>
  <c r="AN19" i="20"/>
  <c r="M19" i="22" s="1"/>
  <c r="AT19" i="20"/>
  <c r="S19" i="22" s="1"/>
  <c r="CC19" i="20" a="1"/>
  <c r="CC19" i="20" s="1"/>
  <c r="BB19" i="22" s="1"/>
  <c r="BZ19" i="20" a="1"/>
  <c r="BZ19" i="20" s="1"/>
  <c r="AY19" i="22" s="1"/>
  <c r="BR19" i="20"/>
  <c r="AQ19" i="22" s="1"/>
  <c r="AT20" i="20"/>
  <c r="S20" i="22" s="1"/>
  <c r="BQ20" i="20"/>
  <c r="AP20" i="22" s="1"/>
  <c r="AQ20" i="20"/>
  <c r="P20" i="22" s="1"/>
  <c r="AV20" i="20"/>
  <c r="U20" i="22" s="1"/>
  <c r="BJ20" i="20"/>
  <c r="AI20" i="22" s="1"/>
  <c r="AN20" i="20"/>
  <c r="M20" i="22" s="1"/>
  <c r="BY20" i="20" a="1"/>
  <c r="BY20" i="20" s="1"/>
  <c r="AX20" i="22" s="1"/>
  <c r="BA20" i="20"/>
  <c r="Z20" i="22" s="1"/>
  <c r="AZ20" i="20"/>
  <c r="Y20" i="22" s="1"/>
  <c r="AL20" i="20"/>
  <c r="K20" i="22" s="1"/>
  <c r="BK20" i="20"/>
  <c r="AJ20" i="22" s="1"/>
  <c r="BV20" i="20"/>
  <c r="AU20" i="22" s="1"/>
  <c r="AW20" i="20"/>
  <c r="V20" i="22" s="1"/>
  <c r="BM20" i="20"/>
  <c r="AL20" i="22" s="1"/>
  <c r="BF20" i="20"/>
  <c r="AE20" i="22" s="1"/>
  <c r="CC20" i="20" a="1"/>
  <c r="CC20" i="20" s="1"/>
  <c r="BB20" i="22" s="1"/>
  <c r="CA20" i="20" a="1"/>
  <c r="CA20" i="20" s="1"/>
  <c r="AZ20" i="22" s="1"/>
  <c r="BW20" i="20" a="1"/>
  <c r="BW20" i="20" s="1"/>
  <c r="AV20" i="22" s="1"/>
  <c r="BU20" i="20"/>
  <c r="AT20" i="22" s="1"/>
  <c r="AO20" i="20"/>
  <c r="N20" i="22" s="1"/>
  <c r="BZ20" i="20" a="1"/>
  <c r="BZ20" i="20" s="1"/>
  <c r="AY20" i="22" s="1"/>
  <c r="CB20" i="20" a="1"/>
  <c r="CB20" i="20" s="1"/>
  <c r="BA20" i="22" s="1"/>
  <c r="BT20" i="20"/>
  <c r="AS20" i="22" s="1"/>
  <c r="BG20" i="20"/>
  <c r="AF20" i="22" s="1"/>
  <c r="BC20" i="20"/>
  <c r="AB20" i="22" s="1"/>
  <c r="AY20" i="20"/>
  <c r="X20" i="22" s="1"/>
  <c r="BH20" i="20"/>
  <c r="AG20" i="22" s="1"/>
  <c r="BE20" i="20"/>
  <c r="AD20" i="22" s="1"/>
  <c r="BS20" i="20"/>
  <c r="AR20" i="22" s="1"/>
  <c r="AX20" i="20"/>
  <c r="W20" i="22" s="1"/>
  <c r="CI20" i="20" a="1"/>
  <c r="CI20" i="20" s="1"/>
  <c r="BH20" i="22" s="1"/>
  <c r="AU20" i="20"/>
  <c r="T20" i="22" s="1"/>
  <c r="BO20" i="20"/>
  <c r="AN20" i="22" s="1"/>
  <c r="BR20" i="20"/>
  <c r="AQ20" i="22" s="1"/>
  <c r="BL20" i="20"/>
  <c r="AK20" i="22" s="1"/>
  <c r="BN20" i="20"/>
  <c r="AM20" i="22" s="1"/>
  <c r="AP20" i="20"/>
  <c r="O20" i="22" s="1"/>
  <c r="BI20" i="20"/>
  <c r="AH20" i="22" s="1"/>
  <c r="BB20" i="20"/>
  <c r="AA20" i="22" s="1"/>
  <c r="AM20" i="20"/>
  <c r="L20" i="22" s="1"/>
  <c r="AK20" i="20"/>
  <c r="J20" i="22" s="1"/>
  <c r="A22" i="13"/>
  <c r="E22" i="13"/>
  <c r="AZ21" i="20"/>
  <c r="Y21" i="22" s="1"/>
  <c r="AK21" i="20"/>
  <c r="J21" i="22" s="1"/>
  <c r="AU21" i="20"/>
  <c r="T21" i="22" s="1"/>
  <c r="AS21" i="20"/>
  <c r="R21" i="22" s="1"/>
  <c r="BG21" i="20"/>
  <c r="AF21" i="22" s="1"/>
  <c r="AY21" i="20"/>
  <c r="X21" i="22" s="1"/>
  <c r="C25" i="9"/>
  <c r="D24" i="9"/>
  <c r="D24" i="10" s="1"/>
  <c r="A24" i="9"/>
  <c r="A24" i="10" s="1"/>
  <c r="C24" i="10"/>
  <c r="BF21" i="20"/>
  <c r="AE21" i="22" s="1"/>
  <c r="AN21" i="20"/>
  <c r="M21" i="22" s="1"/>
  <c r="BA21" i="20"/>
  <c r="Z21" i="22" s="1"/>
  <c r="BH21" i="20"/>
  <c r="AG21" i="22" s="1"/>
  <c r="BW21" i="20" a="1"/>
  <c r="BW21" i="20" s="1"/>
  <c r="AV21" i="22" s="1"/>
  <c r="CB21" i="20" a="1"/>
  <c r="CB21" i="20" s="1"/>
  <c r="BA21" i="22" s="1"/>
  <c r="BL23" i="10"/>
  <c r="AQ23" i="10"/>
  <c r="BU23" i="10"/>
  <c r="BG23" i="10"/>
  <c r="AT23" i="10"/>
  <c r="BX23" i="10" a="1"/>
  <c r="BX23" i="10" s="1"/>
  <c r="BB23" i="10"/>
  <c r="AN23" i="10"/>
  <c r="AR23" i="10"/>
  <c r="AX23" i="10"/>
  <c r="AW23" i="10"/>
  <c r="AP23" i="10"/>
  <c r="AZ23" i="10"/>
  <c r="AV23" i="10"/>
  <c r="CH23" i="10"/>
  <c r="AM23" i="10"/>
  <c r="AU23" i="10"/>
  <c r="CC23" i="10" a="1"/>
  <c r="CC23" i="10" s="1"/>
  <c r="AL23" i="10"/>
  <c r="BV23" i="10"/>
  <c r="BP23" i="10"/>
  <c r="BF23" i="10"/>
  <c r="BR23" i="10"/>
  <c r="AY23" i="10"/>
  <c r="CI23" i="10"/>
  <c r="BH23" i="10"/>
  <c r="BW23" i="10"/>
  <c r="BO23" i="10"/>
  <c r="BJ23" i="10"/>
  <c r="BC23" i="10"/>
  <c r="CF23" i="10"/>
  <c r="BZ23" i="10" a="1"/>
  <c r="BZ23" i="10" s="1"/>
  <c r="BT23" i="10"/>
  <c r="CD23" i="10" a="1"/>
  <c r="CD23" i="10" s="1"/>
  <c r="CG23" i="10"/>
  <c r="BS23" i="10"/>
  <c r="BN23" i="10"/>
  <c r="CA23" i="10" a="1"/>
  <c r="CA23" i="10" s="1"/>
  <c r="BD23" i="10"/>
  <c r="BA23" i="10"/>
  <c r="CJ23" i="10" a="1"/>
  <c r="CJ23" i="10" s="1"/>
  <c r="CB23" i="10" a="1"/>
  <c r="CB23" i="10" s="1"/>
  <c r="AO23" i="10"/>
  <c r="BK23" i="10"/>
  <c r="BM23" i="10"/>
  <c r="BI23" i="10"/>
  <c r="AQ21" i="20"/>
  <c r="P21" i="22" s="1"/>
  <c r="AT21" i="20"/>
  <c r="S21" i="22" s="1"/>
  <c r="BC21" i="20"/>
  <c r="AB21" i="22" s="1"/>
  <c r="BO21" i="20"/>
  <c r="AN21" i="22" s="1"/>
  <c r="AL21" i="20"/>
  <c r="K21" i="22" s="1"/>
  <c r="CI21" i="20" a="1"/>
  <c r="CI21" i="20" s="1"/>
  <c r="BH21" i="22" s="1"/>
  <c r="G23" i="22"/>
  <c r="B24" i="20"/>
  <c r="A23" i="20"/>
  <c r="CC21" i="20" a="1"/>
  <c r="CC21" i="20" s="1"/>
  <c r="BB21" i="22" s="1"/>
  <c r="CJ5" i="10" a="1"/>
  <c r="CJ5" i="10" s="1"/>
  <c r="AI21" i="10"/>
  <c r="AI22" i="10" s="1"/>
  <c r="AI23" i="10" s="1"/>
  <c r="AI24" i="10" s="1"/>
  <c r="AI25" i="10" s="1"/>
  <c r="AI26" i="10" s="1"/>
  <c r="AI27" i="10" s="1"/>
  <c r="AI28" i="10" s="1"/>
  <c r="AI29" i="10" s="1"/>
  <c r="AI30" i="10" s="1"/>
  <c r="AI31" i="10" s="1"/>
  <c r="AI32" i="10" s="1"/>
  <c r="AI33" i="10" s="1"/>
  <c r="AI34" i="10" s="1"/>
  <c r="AI35" i="10" s="1"/>
  <c r="AI36" i="10" s="1"/>
  <c r="AI37" i="10" s="1"/>
  <c r="AI38" i="10" s="1"/>
  <c r="AI39" i="10" s="1"/>
  <c r="AI40" i="10" s="1"/>
  <c r="AI41" i="10" s="1"/>
  <c r="AI42" i="10" s="1"/>
  <c r="AI43" i="10" s="1"/>
  <c r="AI44" i="10" s="1"/>
  <c r="AI45" i="10" s="1"/>
  <c r="AI46" i="10" s="1"/>
  <c r="AI47" i="10" s="1"/>
  <c r="AI48" i="10" s="1"/>
  <c r="AI49" i="10" s="1"/>
  <c r="AI50" i="10" s="1"/>
  <c r="AI51" i="10" s="1"/>
  <c r="AI52" i="10" s="1"/>
  <c r="AI53" i="10" s="1"/>
  <c r="AI54" i="10" s="1"/>
  <c r="AI55" i="10" s="1"/>
  <c r="AI56" i="10" s="1"/>
  <c r="AI57" i="10" s="1"/>
  <c r="AI58" i="10" s="1"/>
  <c r="AI59" i="10" s="1"/>
  <c r="AI60" i="10" s="1"/>
  <c r="AI61" i="10" s="1"/>
  <c r="AI62" i="10" s="1"/>
  <c r="AI63" i="10" s="1"/>
  <c r="AI64" i="10" s="1"/>
  <c r="AI65" i="10" s="1"/>
  <c r="AI66" i="10" s="1"/>
  <c r="AI67" i="10" s="1"/>
  <c r="AI68" i="10" s="1"/>
  <c r="U4" i="8" a="1"/>
  <c r="CA20" i="10" a="1"/>
  <c r="CA20" i="10" s="1"/>
  <c r="BP20" i="10"/>
  <c r="BZ20" i="10" a="1"/>
  <c r="BZ20" i="10" s="1"/>
  <c r="AM20" i="10"/>
  <c r="CB20" i="10" a="1"/>
  <c r="CB20" i="10" s="1"/>
  <c r="AN20" i="10"/>
  <c r="BO20" i="10"/>
  <c r="BX20" i="10" a="1"/>
  <c r="BX20" i="10" s="1"/>
  <c r="BD20" i="10"/>
  <c r="BJ20" i="10"/>
  <c r="AU20" i="10"/>
  <c r="AR20" i="10"/>
  <c r="CC20" i="10" a="1"/>
  <c r="CC20" i="10" s="1"/>
  <c r="AZ20" i="10"/>
  <c r="AP20" i="10"/>
  <c r="BG20" i="10"/>
  <c r="BB20" i="10"/>
  <c r="BI20" i="10"/>
  <c r="BW20" i="10"/>
  <c r="BM20" i="10"/>
  <c r="BU20" i="10"/>
  <c r="BF20" i="10"/>
  <c r="AL20" i="10"/>
  <c r="BR20" i="10"/>
  <c r="AQ20" i="10"/>
  <c r="AT20" i="10"/>
  <c r="BT20" i="10"/>
  <c r="AO20" i="10"/>
  <c r="AX20" i="10"/>
  <c r="AY20" i="10"/>
  <c r="BK20" i="10"/>
  <c r="BS20" i="10"/>
  <c r="BA20" i="10"/>
  <c r="AW20" i="10"/>
  <c r="BH20" i="10"/>
  <c r="BL20" i="10"/>
  <c r="CD20" i="10" a="1"/>
  <c r="CD20" i="10" s="1"/>
  <c r="BV20" i="10"/>
  <c r="BN20" i="10"/>
  <c r="BC20" i="10"/>
  <c r="AV20" i="10"/>
  <c r="BM21" i="20"/>
  <c r="AL21" i="22" s="1"/>
  <c r="AM21" i="20"/>
  <c r="L21" i="22" s="1"/>
  <c r="BZ21" i="20" a="1"/>
  <c r="BZ21" i="20" s="1"/>
  <c r="AY21" i="22" s="1"/>
  <c r="AP21" i="20"/>
  <c r="O21" i="22" s="1"/>
  <c r="BT21" i="20"/>
  <c r="AS21" i="22" s="1"/>
  <c r="AD18" i="8" l="1" a="1"/>
  <c r="AD18" i="8" s="1"/>
  <c r="AG18" i="8"/>
  <c r="AA19" i="8" a="1"/>
  <c r="AA19" i="8" s="1"/>
  <c r="AC18" i="8" a="1"/>
  <c r="AC18" i="8" s="1"/>
  <c r="Z19" i="8" a="1"/>
  <c r="Z19" i="8" s="1"/>
  <c r="AC19" i="8" s="1" a="1"/>
  <c r="AC19" i="8" s="1"/>
  <c r="D15" i="22"/>
  <c r="B15" i="22" s="1" a="1"/>
  <c r="B15" i="22" s="1"/>
  <c r="D14" i="22"/>
  <c r="B14" i="22" s="1" a="1"/>
  <c r="B14" i="22" s="1"/>
  <c r="D7" i="22"/>
  <c r="B7" i="22" s="1" a="1"/>
  <c r="B7" i="22" s="1"/>
  <c r="D8" i="22"/>
  <c r="B8" i="22" s="1" a="1"/>
  <c r="B8" i="22" s="1"/>
  <c r="U4" i="8"/>
  <c r="AE4" i="8" s="1"/>
  <c r="AE6" i="8"/>
  <c r="AE11" i="8"/>
  <c r="AE9" i="8"/>
  <c r="AE19" i="8"/>
  <c r="AE14" i="8"/>
  <c r="AE12" i="8"/>
  <c r="AE15" i="8"/>
  <c r="AE10" i="8"/>
  <c r="AE16" i="8"/>
  <c r="AE8" i="8"/>
  <c r="AE18" i="8"/>
  <c r="AE17" i="8"/>
  <c r="AE13" i="8"/>
  <c r="AE7" i="8"/>
  <c r="AE5" i="8"/>
  <c r="D16" i="22"/>
  <c r="B16" i="22" s="1" a="1"/>
  <c r="B16" i="22" s="1"/>
  <c r="F11" i="18"/>
  <c r="CO12" i="18"/>
  <c r="D24" i="13"/>
  <c r="B25" i="13"/>
  <c r="D17" i="22"/>
  <c r="B17" i="22" s="1" a="1"/>
  <c r="B17" i="22" s="1"/>
  <c r="BO9" i="18"/>
  <c r="BK9" i="18"/>
  <c r="BY9" i="18"/>
  <c r="BB9" i="18"/>
  <c r="AR9" i="18"/>
  <c r="BZ9" i="18"/>
  <c r="CA9" i="18"/>
  <c r="CB9" i="18"/>
  <c r="CF9" i="18"/>
  <c r="BT9" i="18"/>
  <c r="BQ9" i="18"/>
  <c r="BF9" i="18"/>
  <c r="BH9" i="18"/>
  <c r="AZ9" i="18"/>
  <c r="BN9" i="18"/>
  <c r="BL9" i="18"/>
  <c r="BU9" i="18"/>
  <c r="AQ9" i="18"/>
  <c r="CI9" i="18"/>
  <c r="AW9" i="18"/>
  <c r="AS9" i="18"/>
  <c r="CM9" i="18"/>
  <c r="CC9" i="18"/>
  <c r="CH9" i="18"/>
  <c r="CL9" i="18"/>
  <c r="BE9" i="18"/>
  <c r="BD9" i="18"/>
  <c r="BR9" i="18"/>
  <c r="BM9" i="18"/>
  <c r="BG9" i="18"/>
  <c r="BA9" i="18"/>
  <c r="CG9" i="18"/>
  <c r="BC9" i="18"/>
  <c r="AV9" i="18"/>
  <c r="AY9" i="18"/>
  <c r="BI9" i="18"/>
  <c r="AT9" i="18"/>
  <c r="F9" i="18"/>
  <c r="CK9" i="18" s="1"/>
  <c r="BP9" i="18"/>
  <c r="CN9" i="18"/>
  <c r="AU9" i="18"/>
  <c r="BS9" i="18"/>
  <c r="CO19" i="18"/>
  <c r="F18" i="18"/>
  <c r="F8" i="18"/>
  <c r="CO9" i="18"/>
  <c r="E23" i="13"/>
  <c r="A23" i="13"/>
  <c r="D20" i="22"/>
  <c r="B20" i="22" s="1" a="1"/>
  <c r="B20" i="22" s="1"/>
  <c r="D21" i="22"/>
  <c r="B21" i="22" s="1" a="1"/>
  <c r="B21" i="22" s="1"/>
  <c r="D10" i="22"/>
  <c r="B10" i="22" s="1" a="1"/>
  <c r="B10" i="22" s="1"/>
  <c r="D6" i="22"/>
  <c r="B6" i="22" s="1" a="1"/>
  <c r="B6" i="22" s="1"/>
  <c r="F16" i="18" a="1"/>
  <c r="CO16" i="18" s="1"/>
  <c r="CC5" i="20" a="1"/>
  <c r="CC5" i="20" s="1"/>
  <c r="BB5" i="22" s="1"/>
  <c r="BY5" i="20" a="1"/>
  <c r="BY5" i="20" s="1"/>
  <c r="AX5" i="22" s="1"/>
  <c r="BZ5" i="20" a="1"/>
  <c r="BZ5" i="20" s="1"/>
  <c r="AY5" i="22" s="1"/>
  <c r="CA5" i="20" a="1"/>
  <c r="CA5" i="20" s="1"/>
  <c r="AZ5" i="22" s="1"/>
  <c r="BW5" i="20" a="1"/>
  <c r="BW5" i="20" s="1"/>
  <c r="AV5" i="22" s="1"/>
  <c r="CB5" i="20" a="1"/>
  <c r="CB5" i="20" s="1"/>
  <c r="BA5" i="22" s="1"/>
  <c r="AN5" i="20"/>
  <c r="M5" i="22" s="1"/>
  <c r="BR5" i="20"/>
  <c r="AQ5" i="22" s="1"/>
  <c r="AW5" i="20"/>
  <c r="V5" i="22" s="1"/>
  <c r="AZ5" i="20"/>
  <c r="Y5" i="22" s="1"/>
  <c r="AV5" i="20"/>
  <c r="U5" i="22" s="1"/>
  <c r="BM5" i="20"/>
  <c r="AL5" i="22" s="1"/>
  <c r="BT5" i="20"/>
  <c r="AS5" i="22" s="1"/>
  <c r="AY5" i="20"/>
  <c r="X5" i="22" s="1"/>
  <c r="AX5" i="20"/>
  <c r="W5" i="22" s="1"/>
  <c r="BU5" i="20"/>
  <c r="AT5" i="22" s="1"/>
  <c r="BI5" i="20"/>
  <c r="AH5" i="22" s="1"/>
  <c r="AL5" i="20"/>
  <c r="K5" i="22" s="1"/>
  <c r="AT5" i="20"/>
  <c r="S5" i="22" s="1"/>
  <c r="BJ5" i="20"/>
  <c r="AI5" i="22" s="1"/>
  <c r="BC5" i="20"/>
  <c r="AB5" i="22" s="1"/>
  <c r="BA5" i="20"/>
  <c r="Z5" i="22" s="1"/>
  <c r="BV5" i="20"/>
  <c r="AU5" i="22" s="1"/>
  <c r="AS5" i="20"/>
  <c r="R5" i="22" s="1"/>
  <c r="AO5" i="20"/>
  <c r="N5" i="22" s="1"/>
  <c r="BF5" i="20"/>
  <c r="AE5" i="22" s="1"/>
  <c r="AU5" i="20"/>
  <c r="T5" i="22" s="1"/>
  <c r="BS5" i="20"/>
  <c r="AR5" i="22" s="1"/>
  <c r="BH5" i="20"/>
  <c r="AG5" i="22" s="1"/>
  <c r="BG5" i="20"/>
  <c r="AF5" i="22" s="1"/>
  <c r="CI9" i="20" a="1"/>
  <c r="CI9" i="20" s="1"/>
  <c r="BH9" i="22" s="1"/>
  <c r="D9" i="22" s="1"/>
  <c r="B9" i="22" s="1" a="1"/>
  <c r="B9" i="22" s="1"/>
  <c r="BK5" i="20"/>
  <c r="AJ5" i="22" s="1"/>
  <c r="BE5" i="20"/>
  <c r="AD5" i="22" s="1"/>
  <c r="BQ5" i="20"/>
  <c r="AP5" i="22" s="1"/>
  <c r="AP5" i="20"/>
  <c r="O5" i="22" s="1"/>
  <c r="BO5" i="20"/>
  <c r="AN5" i="22" s="1"/>
  <c r="AK5" i="20"/>
  <c r="J5" i="22" s="1"/>
  <c r="AM5" i="20"/>
  <c r="L5" i="22" s="1"/>
  <c r="BB5" i="20"/>
  <c r="AA5" i="22" s="1"/>
  <c r="BN5" i="20"/>
  <c r="AM5" i="22" s="1"/>
  <c r="BL5" i="20"/>
  <c r="AK5" i="22" s="1"/>
  <c r="AQ5" i="20"/>
  <c r="P5" i="22" s="1"/>
  <c r="D12" i="22"/>
  <c r="B12" i="22" s="1" a="1"/>
  <c r="B12" i="22" s="1"/>
  <c r="CF24" i="10"/>
  <c r="BS24" i="10"/>
  <c r="BB24" i="10"/>
  <c r="AY24" i="10"/>
  <c r="AW24" i="10"/>
  <c r="BK24" i="10"/>
  <c r="CJ24" i="10" a="1"/>
  <c r="CJ24" i="10" s="1"/>
  <c r="AQ24" i="10"/>
  <c r="CH24" i="10"/>
  <c r="BI24" i="10"/>
  <c r="BF24" i="10"/>
  <c r="AX24" i="10"/>
  <c r="CC24" i="10" a="1"/>
  <c r="CC24" i="10" s="1"/>
  <c r="BH24" i="10"/>
  <c r="BC24" i="10"/>
  <c r="AT24" i="10"/>
  <c r="BR24" i="10"/>
  <c r="AM24" i="10"/>
  <c r="AO24" i="10"/>
  <c r="BO24" i="10"/>
  <c r="CG24" i="10"/>
  <c r="BN24" i="10"/>
  <c r="AN24" i="10"/>
  <c r="AP24" i="10"/>
  <c r="AU24" i="10"/>
  <c r="AR24" i="10"/>
  <c r="CD24" i="10" a="1"/>
  <c r="CD24" i="10" s="1"/>
  <c r="CI24" i="10"/>
  <c r="BW24" i="10"/>
  <c r="BD24" i="10"/>
  <c r="BM24" i="10"/>
  <c r="AV24" i="10"/>
  <c r="CB24" i="10" a="1"/>
  <c r="CB24" i="10" s="1"/>
  <c r="BV24" i="10"/>
  <c r="AL24" i="10"/>
  <c r="BA24" i="10"/>
  <c r="BX24" i="10" a="1"/>
  <c r="BX24" i="10" s="1"/>
  <c r="AZ24" i="10"/>
  <c r="BT24" i="10"/>
  <c r="BP24" i="10"/>
  <c r="CA24" i="10" a="1"/>
  <c r="CA24" i="10" s="1"/>
  <c r="BL24" i="10"/>
  <c r="BJ24" i="10"/>
  <c r="BZ24" i="10" a="1"/>
  <c r="BZ24" i="10" s="1"/>
  <c r="BU24" i="10"/>
  <c r="BG24" i="10"/>
  <c r="D19" i="22"/>
  <c r="B19" i="22" s="1" a="1"/>
  <c r="B19" i="22" s="1"/>
  <c r="D18" i="22"/>
  <c r="B18" i="22" s="1" a="1"/>
  <c r="B18" i="22" s="1"/>
  <c r="BY12" i="18"/>
  <c r="BT12" i="18"/>
  <c r="AY12" i="18"/>
  <c r="BZ12" i="18"/>
  <c r="CG12" i="18"/>
  <c r="AR12" i="18"/>
  <c r="BN12" i="18"/>
  <c r="BD12" i="18"/>
  <c r="CA12" i="18"/>
  <c r="BK12" i="18"/>
  <c r="BR12" i="18"/>
  <c r="CM12" i="18"/>
  <c r="BH12" i="18"/>
  <c r="CL12" i="18"/>
  <c r="CI12" i="18"/>
  <c r="AT12" i="18"/>
  <c r="CN12" i="18"/>
  <c r="BF12" i="18"/>
  <c r="AU12" i="18"/>
  <c r="BA12" i="18"/>
  <c r="BB12" i="18"/>
  <c r="BE12" i="18"/>
  <c r="BS12" i="18"/>
  <c r="CC12" i="18"/>
  <c r="BP12" i="18"/>
  <c r="BL12" i="18"/>
  <c r="AQ12" i="18"/>
  <c r="BQ12" i="18"/>
  <c r="BU12" i="18"/>
  <c r="AZ12" i="18"/>
  <c r="BG12" i="18"/>
  <c r="CH12" i="18"/>
  <c r="F12" i="18"/>
  <c r="CK12" i="18" s="1"/>
  <c r="AS12" i="18"/>
  <c r="AV12" i="18"/>
  <c r="BC12" i="18"/>
  <c r="BI12" i="18"/>
  <c r="BO12" i="18"/>
  <c r="AW12" i="18"/>
  <c r="CF12" i="18"/>
  <c r="CB12" i="18"/>
  <c r="BM12" i="18"/>
  <c r="BC19" i="18"/>
  <c r="BM19" i="18"/>
  <c r="CI19" i="18"/>
  <c r="AW19" i="18"/>
  <c r="BR19" i="18"/>
  <c r="CL19" i="18"/>
  <c r="BQ19" i="18"/>
  <c r="BG19" i="18"/>
  <c r="BT19" i="18"/>
  <c r="CM19" i="18"/>
  <c r="F19" i="18"/>
  <c r="CK19" i="18" s="1"/>
  <c r="AZ19" i="18"/>
  <c r="AR19" i="18"/>
  <c r="AT19" i="18"/>
  <c r="CG19" i="18"/>
  <c r="CF19" i="18"/>
  <c r="BU19" i="18"/>
  <c r="BA19" i="18"/>
  <c r="BI19" i="18"/>
  <c r="AS19" i="18"/>
  <c r="AU19" i="18"/>
  <c r="CH19" i="18"/>
  <c r="AV19" i="18"/>
  <c r="BE19" i="18"/>
  <c r="AQ19" i="18"/>
  <c r="BP19" i="18"/>
  <c r="BL19" i="18"/>
  <c r="BF19" i="18"/>
  <c r="BH19" i="18"/>
  <c r="BB19" i="18"/>
  <c r="BN19" i="18"/>
  <c r="CC19" i="18"/>
  <c r="CB19" i="18"/>
  <c r="BD19" i="18"/>
  <c r="CA19" i="18"/>
  <c r="BO19" i="18"/>
  <c r="BY19" i="18"/>
  <c r="BS19" i="18"/>
  <c r="AY19" i="18"/>
  <c r="BZ19" i="18"/>
  <c r="CN19" i="18"/>
  <c r="BK19" i="18"/>
  <c r="F15" i="18"/>
  <c r="CH23" i="20"/>
  <c r="BG23" i="22" s="1"/>
  <c r="AY23" i="20"/>
  <c r="X23" i="22" s="1"/>
  <c r="AN23" i="20"/>
  <c r="M23" i="22" s="1"/>
  <c r="BV23" i="20"/>
  <c r="AU23" i="22" s="1"/>
  <c r="BO23" i="20"/>
  <c r="AN23" i="22" s="1"/>
  <c r="AU23" i="20"/>
  <c r="T23" i="22" s="1"/>
  <c r="BF23" i="20"/>
  <c r="AE23" i="22" s="1"/>
  <c r="CF23" i="20"/>
  <c r="BE23" i="22" s="1"/>
  <c r="AP23" i="20"/>
  <c r="O23" i="22" s="1"/>
  <c r="BH23" i="20"/>
  <c r="AG23" i="22" s="1"/>
  <c r="AT23" i="20"/>
  <c r="S23" i="22" s="1"/>
  <c r="AX23" i="20"/>
  <c r="W23" i="22" s="1"/>
  <c r="BK23" i="20"/>
  <c r="AJ23" i="22" s="1"/>
  <c r="AQ23" i="20"/>
  <c r="P23" i="22" s="1"/>
  <c r="AS23" i="20"/>
  <c r="R23" i="22" s="1"/>
  <c r="BA23" i="20"/>
  <c r="Z23" i="22" s="1"/>
  <c r="CE23" i="20"/>
  <c r="BD23" i="22" s="1"/>
  <c r="F23" i="22"/>
  <c r="CA23" i="20" a="1"/>
  <c r="CA23" i="20" s="1"/>
  <c r="AZ23" i="22" s="1"/>
  <c r="BL23" i="20"/>
  <c r="AK23" i="22" s="1"/>
  <c r="BY23" i="20" a="1"/>
  <c r="BY23" i="20" s="1"/>
  <c r="AX23" i="22" s="1"/>
  <c r="BN23" i="20"/>
  <c r="AM23" i="22" s="1"/>
  <c r="BR23" i="20"/>
  <c r="AQ23" i="22" s="1"/>
  <c r="CC23" i="20" a="1"/>
  <c r="CC23" i="20" s="1"/>
  <c r="BB23" i="22" s="1"/>
  <c r="BQ23" i="20"/>
  <c r="AP23" i="22" s="1"/>
  <c r="CB23" i="20" a="1"/>
  <c r="CB23" i="20" s="1"/>
  <c r="BA23" i="22" s="1"/>
  <c r="AO23" i="20"/>
  <c r="N23" i="22" s="1"/>
  <c r="AL23" i="20"/>
  <c r="K23" i="22" s="1"/>
  <c r="BZ23" i="20" a="1"/>
  <c r="BZ23" i="20" s="1"/>
  <c r="AY23" i="22" s="1"/>
  <c r="AM23" i="20"/>
  <c r="L23" i="22" s="1"/>
  <c r="AZ23" i="20"/>
  <c r="Y23" i="22" s="1"/>
  <c r="BC23" i="20"/>
  <c r="AB23" i="22" s="1"/>
  <c r="BU23" i="20"/>
  <c r="AT23" i="22" s="1"/>
  <c r="AW23" i="20"/>
  <c r="V23" i="22" s="1"/>
  <c r="AV23" i="20"/>
  <c r="U23" i="22" s="1"/>
  <c r="BI23" i="20"/>
  <c r="AH23" i="22" s="1"/>
  <c r="BB23" i="20"/>
  <c r="AA23" i="22" s="1"/>
  <c r="BJ23" i="20"/>
  <c r="AI23" i="22" s="1"/>
  <c r="BS23" i="20"/>
  <c r="AR23" i="22" s="1"/>
  <c r="AK23" i="20"/>
  <c r="J23" i="22" s="1"/>
  <c r="CI23" i="20" a="1"/>
  <c r="CI23" i="20" s="1"/>
  <c r="BH23" i="22" s="1"/>
  <c r="CG23" i="20"/>
  <c r="BF23" i="22" s="1"/>
  <c r="BT23" i="20"/>
  <c r="AS23" i="22" s="1"/>
  <c r="BG23" i="20"/>
  <c r="AF23" i="22" s="1"/>
  <c r="BE23" i="20"/>
  <c r="AD23" i="22" s="1"/>
  <c r="BM23" i="20"/>
  <c r="AL23" i="22" s="1"/>
  <c r="BW23" i="20" a="1"/>
  <c r="BW23" i="20" s="1"/>
  <c r="AV23" i="22" s="1"/>
  <c r="A25" i="9"/>
  <c r="A25" i="10" s="1"/>
  <c r="C26" i="9"/>
  <c r="D25" i="9"/>
  <c r="D25" i="10" s="1"/>
  <c r="C25" i="10"/>
  <c r="A24" i="20"/>
  <c r="B25" i="20"/>
  <c r="G24" i="22"/>
  <c r="D13" i="22"/>
  <c r="B13" i="22" s="1" a="1"/>
  <c r="B13" i="22" s="1"/>
  <c r="D11" i="22"/>
  <c r="B11" i="22" s="1" a="1"/>
  <c r="B11" i="22" s="1"/>
  <c r="D22" i="22"/>
  <c r="B22" i="22" s="1" a="1"/>
  <c r="B22" i="22" s="1"/>
  <c r="AD19" i="8" l="1" a="1"/>
  <c r="AD19" i="8" s="1"/>
  <c r="AG19" i="8"/>
  <c r="BW19" i="18"/>
  <c r="CE9" i="18"/>
  <c r="BW9" i="18"/>
  <c r="BX12" i="18"/>
  <c r="BW12" i="18"/>
  <c r="CE12" i="18"/>
  <c r="C26" i="10"/>
  <c r="C27" i="9"/>
  <c r="D26" i="9"/>
  <c r="D26" i="10" s="1"/>
  <c r="A26" i="9"/>
  <c r="A26" i="10" s="1"/>
  <c r="BU16" i="18"/>
  <c r="AU16" i="18"/>
  <c r="AZ16" i="18"/>
  <c r="CI16" i="18"/>
  <c r="CA16" i="18"/>
  <c r="BL16" i="18"/>
  <c r="AT16" i="18"/>
  <c r="AS16" i="18"/>
  <c r="CG16" i="18"/>
  <c r="CN16" i="18"/>
  <c r="BY16" i="18"/>
  <c r="AV16" i="18"/>
  <c r="AQ16" i="18"/>
  <c r="BO16" i="18"/>
  <c r="BI16" i="18"/>
  <c r="CF16" i="18"/>
  <c r="AR16" i="18"/>
  <c r="BM16" i="18"/>
  <c r="CB16" i="18"/>
  <c r="BZ16" i="18"/>
  <c r="CL16" i="18"/>
  <c r="BQ16" i="18"/>
  <c r="F16" i="18"/>
  <c r="CK16" i="18" s="1"/>
  <c r="BF16" i="18"/>
  <c r="AY16" i="18"/>
  <c r="BR16" i="18"/>
  <c r="BB16" i="18"/>
  <c r="BD16" i="18"/>
  <c r="AW16" i="18"/>
  <c r="BA16" i="18"/>
  <c r="BP16" i="18"/>
  <c r="BC16" i="18"/>
  <c r="BE16" i="18"/>
  <c r="CC16" i="18"/>
  <c r="BN16" i="18"/>
  <c r="CH16" i="18"/>
  <c r="CM16" i="18"/>
  <c r="BK16" i="18"/>
  <c r="BT16" i="18"/>
  <c r="BG16" i="18"/>
  <c r="BH16" i="18"/>
  <c r="BS16" i="18"/>
  <c r="CF25" i="10"/>
  <c r="BA25" i="10"/>
  <c r="BB25" i="10"/>
  <c r="CB25" i="10" a="1"/>
  <c r="CB25" i="10" s="1"/>
  <c r="BK25" i="10"/>
  <c r="BH25" i="10"/>
  <c r="CA25" i="10" a="1"/>
  <c r="CA25" i="10" s="1"/>
  <c r="AP25" i="10"/>
  <c r="BU25" i="10"/>
  <c r="BT25" i="10"/>
  <c r="BI25" i="10"/>
  <c r="AM25" i="10"/>
  <c r="BS25" i="10"/>
  <c r="AO25" i="10"/>
  <c r="AT25" i="10"/>
  <c r="AZ25" i="10"/>
  <c r="BD25" i="10"/>
  <c r="BN25" i="10"/>
  <c r="CH25" i="10"/>
  <c r="CC25" i="10" a="1"/>
  <c r="CC25" i="10" s="1"/>
  <c r="BF25" i="10"/>
  <c r="AQ25" i="10"/>
  <c r="BR25" i="10"/>
  <c r="AR25" i="10"/>
  <c r="CJ25" i="10" a="1"/>
  <c r="CJ25" i="10" s="1"/>
  <c r="BW25" i="10"/>
  <c r="BZ25" i="10" a="1"/>
  <c r="BZ25" i="10" s="1"/>
  <c r="CG25" i="10"/>
  <c r="AU25" i="10"/>
  <c r="AW25" i="10"/>
  <c r="BM25" i="10"/>
  <c r="BJ25" i="10"/>
  <c r="BV25" i="10"/>
  <c r="CI25" i="10"/>
  <c r="AN25" i="10"/>
  <c r="CD25" i="10" a="1"/>
  <c r="CD25" i="10" s="1"/>
  <c r="BC25" i="10"/>
  <c r="AX25" i="10"/>
  <c r="BG25" i="10"/>
  <c r="BL25" i="10"/>
  <c r="BP25" i="10"/>
  <c r="BX25" i="10" a="1"/>
  <c r="BX25" i="10" s="1"/>
  <c r="AY25" i="10"/>
  <c r="AV25" i="10"/>
  <c r="AL25" i="10"/>
  <c r="BO25" i="10"/>
  <c r="B26" i="13"/>
  <c r="D25" i="13"/>
  <c r="A24" i="13"/>
  <c r="E24" i="13"/>
  <c r="BX19" i="18"/>
  <c r="D5" i="22"/>
  <c r="B5" i="22" s="1" a="1"/>
  <c r="B5" i="22" s="1"/>
  <c r="D23" i="22"/>
  <c r="B23" i="22" s="1" a="1"/>
  <c r="B23" i="22" s="1"/>
  <c r="A25" i="20"/>
  <c r="B26" i="20"/>
  <c r="G25" i="22"/>
  <c r="CE19" i="18"/>
  <c r="BX9" i="18"/>
  <c r="F24" i="22"/>
  <c r="BK24" i="20"/>
  <c r="AJ24" i="22" s="1"/>
  <c r="AW24" i="20"/>
  <c r="V24" i="22" s="1"/>
  <c r="BB24" i="20"/>
  <c r="AA24" i="22" s="1"/>
  <c r="BO24" i="20"/>
  <c r="AN24" i="22" s="1"/>
  <c r="AM24" i="20"/>
  <c r="L24" i="22" s="1"/>
  <c r="BA24" i="20"/>
  <c r="Z24" i="22" s="1"/>
  <c r="AX24" i="20"/>
  <c r="W24" i="22" s="1"/>
  <c r="BI24" i="20"/>
  <c r="AH24" i="22" s="1"/>
  <c r="AQ24" i="20"/>
  <c r="P24" i="22" s="1"/>
  <c r="AV24" i="20"/>
  <c r="U24" i="22" s="1"/>
  <c r="BQ24" i="20"/>
  <c r="AP24" i="22" s="1"/>
  <c r="BT24" i="20"/>
  <c r="AS24" i="22" s="1"/>
  <c r="AT24" i="20"/>
  <c r="S24" i="22" s="1"/>
  <c r="BH24" i="20"/>
  <c r="AG24" i="22" s="1"/>
  <c r="BV24" i="20"/>
  <c r="AU24" i="22" s="1"/>
  <c r="BS24" i="20"/>
  <c r="AR24" i="22" s="1"/>
  <c r="BW24" i="20" a="1"/>
  <c r="BW24" i="20" s="1"/>
  <c r="AV24" i="22" s="1"/>
  <c r="AP24" i="20"/>
  <c r="O24" i="22" s="1"/>
  <c r="AU24" i="20"/>
  <c r="T24" i="22" s="1"/>
  <c r="CH24" i="20"/>
  <c r="BG24" i="22" s="1"/>
  <c r="AK24" i="20"/>
  <c r="J24" i="22" s="1"/>
  <c r="CB24" i="20" a="1"/>
  <c r="CB24" i="20" s="1"/>
  <c r="BA24" i="22" s="1"/>
  <c r="BN24" i="20"/>
  <c r="AM24" i="22" s="1"/>
  <c r="BL24" i="20"/>
  <c r="AK24" i="22" s="1"/>
  <c r="BU24" i="20"/>
  <c r="AT24" i="22" s="1"/>
  <c r="AN24" i="20"/>
  <c r="M24" i="22" s="1"/>
  <c r="AY24" i="20"/>
  <c r="X24" i="22" s="1"/>
  <c r="BE24" i="20"/>
  <c r="AD24" i="22" s="1"/>
  <c r="CA24" i="20" a="1"/>
  <c r="CA24" i="20" s="1"/>
  <c r="AZ24" i="22" s="1"/>
  <c r="AO24" i="20"/>
  <c r="N24" i="22" s="1"/>
  <c r="BJ24" i="20"/>
  <c r="AI24" i="22" s="1"/>
  <c r="BM24" i="20"/>
  <c r="AL24" i="22" s="1"/>
  <c r="CE24" i="20"/>
  <c r="BD24" i="22" s="1"/>
  <c r="CF24" i="20"/>
  <c r="BE24" i="22" s="1"/>
  <c r="BZ24" i="20" a="1"/>
  <c r="BZ24" i="20" s="1"/>
  <c r="AY24" i="22" s="1"/>
  <c r="AS24" i="20"/>
  <c r="R24" i="22" s="1"/>
  <c r="BR24" i="20"/>
  <c r="AQ24" i="22" s="1"/>
  <c r="AZ24" i="20"/>
  <c r="Y24" i="22" s="1"/>
  <c r="BY24" i="20" a="1"/>
  <c r="BY24" i="20" s="1"/>
  <c r="AX24" i="22" s="1"/>
  <c r="CG24" i="20"/>
  <c r="BF24" i="22" s="1"/>
  <c r="CI24" i="20" a="1"/>
  <c r="CI24" i="20" s="1"/>
  <c r="BH24" i="22" s="1"/>
  <c r="AL24" i="20"/>
  <c r="K24" i="22" s="1"/>
  <c r="BG24" i="20"/>
  <c r="AF24" i="22" s="1"/>
  <c r="CC24" i="20" a="1"/>
  <c r="CC24" i="20" s="1"/>
  <c r="BB24" i="22" s="1"/>
  <c r="BF24" i="20"/>
  <c r="AE24" i="22" s="1"/>
  <c r="BC24" i="20"/>
  <c r="AB24" i="22" s="1"/>
  <c r="AF5" i="8"/>
  <c r="AO9" i="18" l="1"/>
  <c r="AM9" i="18" s="1" a="1"/>
  <c r="AM9" i="18" s="1"/>
  <c r="F28" i="18" s="1"/>
  <c r="AO12" i="18"/>
  <c r="AM12" i="18" s="1" a="1"/>
  <c r="AM12" i="18" s="1"/>
  <c r="G28" i="18" s="1"/>
  <c r="AO19" i="18"/>
  <c r="AM19" i="18" s="1" a="1"/>
  <c r="AM19" i="18" s="1"/>
  <c r="G31" i="18" s="1"/>
  <c r="BW16" i="18"/>
  <c r="CE16" i="18"/>
  <c r="BX16" i="18"/>
  <c r="A26" i="20"/>
  <c r="G26" i="22"/>
  <c r="B27" i="20"/>
  <c r="AF6" i="8"/>
  <c r="AW25" i="20"/>
  <c r="V25" i="22" s="1"/>
  <c r="BM25" i="20"/>
  <c r="AL25" i="22" s="1"/>
  <c r="BZ25" i="20" a="1"/>
  <c r="BZ25" i="20" s="1"/>
  <c r="AY25" i="22" s="1"/>
  <c r="BU25" i="20"/>
  <c r="AT25" i="22" s="1"/>
  <c r="BG25" i="20"/>
  <c r="AF25" i="22" s="1"/>
  <c r="BT25" i="20"/>
  <c r="AS25" i="22" s="1"/>
  <c r="BK25" i="20"/>
  <c r="AJ25" i="22" s="1"/>
  <c r="BN25" i="20"/>
  <c r="AM25" i="22" s="1"/>
  <c r="BV25" i="20"/>
  <c r="AU25" i="22" s="1"/>
  <c r="BJ25" i="20"/>
  <c r="AI25" i="22" s="1"/>
  <c r="AL25" i="20"/>
  <c r="K25" i="22" s="1"/>
  <c r="BW25" i="20" a="1"/>
  <c r="BW25" i="20" s="1"/>
  <c r="AV25" i="22" s="1"/>
  <c r="CE25" i="20"/>
  <c r="BD25" i="22" s="1"/>
  <c r="AY25" i="20"/>
  <c r="X25" i="22" s="1"/>
  <c r="AU25" i="20"/>
  <c r="T25" i="22" s="1"/>
  <c r="AK25" i="20"/>
  <c r="J25" i="22" s="1"/>
  <c r="AS25" i="20"/>
  <c r="R25" i="22" s="1"/>
  <c r="BF25" i="20"/>
  <c r="AE25" i="22" s="1"/>
  <c r="CG25" i="20"/>
  <c r="BF25" i="22" s="1"/>
  <c r="AM25" i="20"/>
  <c r="L25" i="22" s="1"/>
  <c r="BH25" i="20"/>
  <c r="AG25" i="22" s="1"/>
  <c r="BS25" i="20"/>
  <c r="AR25" i="22" s="1"/>
  <c r="AP25" i="20"/>
  <c r="O25" i="22" s="1"/>
  <c r="BQ25" i="20"/>
  <c r="AP25" i="22" s="1"/>
  <c r="CH25" i="20"/>
  <c r="BG25" i="22" s="1"/>
  <c r="CI25" i="20" a="1"/>
  <c r="CI25" i="20" s="1"/>
  <c r="BH25" i="22" s="1"/>
  <c r="AO25" i="20"/>
  <c r="N25" i="22" s="1"/>
  <c r="AV25" i="20"/>
  <c r="U25" i="22" s="1"/>
  <c r="BO25" i="20"/>
  <c r="AN25" i="22" s="1"/>
  <c r="AN25" i="20"/>
  <c r="M25" i="22" s="1"/>
  <c r="F25" i="22"/>
  <c r="CB25" i="20" a="1"/>
  <c r="CB25" i="20" s="1"/>
  <c r="BA25" i="22" s="1"/>
  <c r="BY25" i="20" a="1"/>
  <c r="BY25" i="20" s="1"/>
  <c r="AX25" i="22" s="1"/>
  <c r="CA25" i="20" a="1"/>
  <c r="CA25" i="20" s="1"/>
  <c r="AZ25" i="22" s="1"/>
  <c r="BA25" i="20"/>
  <c r="Z25" i="22" s="1"/>
  <c r="AZ25" i="20"/>
  <c r="Y25" i="22" s="1"/>
  <c r="CC25" i="20" a="1"/>
  <c r="CC25" i="20" s="1"/>
  <c r="BB25" i="22" s="1"/>
  <c r="CF25" i="20"/>
  <c r="BE25" i="22" s="1"/>
  <c r="BI25" i="20"/>
  <c r="AH25" i="22" s="1"/>
  <c r="AX25" i="20"/>
  <c r="W25" i="22" s="1"/>
  <c r="BB25" i="20"/>
  <c r="AA25" i="22" s="1"/>
  <c r="AQ25" i="20"/>
  <c r="P25" i="22" s="1"/>
  <c r="BR25" i="20"/>
  <c r="AQ25" i="22" s="1"/>
  <c r="BC25" i="20"/>
  <c r="AB25" i="22" s="1"/>
  <c r="BL25" i="20"/>
  <c r="AK25" i="22" s="1"/>
  <c r="BE25" i="20"/>
  <c r="AD25" i="22" s="1"/>
  <c r="AT25" i="20"/>
  <c r="S25" i="22" s="1"/>
  <c r="BO26" i="10"/>
  <c r="AL26" i="10"/>
  <c r="AU26" i="10"/>
  <c r="BT26" i="10"/>
  <c r="BL26" i="10"/>
  <c r="AN26" i="10"/>
  <c r="BS26" i="10"/>
  <c r="AM26" i="10"/>
  <c r="BK26" i="10"/>
  <c r="BJ26" i="10"/>
  <c r="CI26" i="10"/>
  <c r="BZ26" i="10" a="1"/>
  <c r="BZ26" i="10" s="1"/>
  <c r="CD26" i="10" a="1"/>
  <c r="CD26" i="10" s="1"/>
  <c r="CF26" i="10"/>
  <c r="CC26" i="10" a="1"/>
  <c r="CC26" i="10" s="1"/>
  <c r="BB26" i="10"/>
  <c r="AO26" i="10"/>
  <c r="BD26" i="10"/>
  <c r="AP26" i="10"/>
  <c r="CG26" i="10"/>
  <c r="BC26" i="10"/>
  <c r="BU26" i="10"/>
  <c r="BW26" i="10"/>
  <c r="AW26" i="10"/>
  <c r="AY26" i="10"/>
  <c r="CJ26" i="10" a="1"/>
  <c r="CJ26" i="10" s="1"/>
  <c r="BI26" i="10"/>
  <c r="BA26" i="10"/>
  <c r="BR26" i="10"/>
  <c r="CH26" i="10"/>
  <c r="AV26" i="10"/>
  <c r="AT26" i="10"/>
  <c r="BH26" i="10"/>
  <c r="BF26" i="10"/>
  <c r="BG26" i="10"/>
  <c r="CB26" i="10" a="1"/>
  <c r="CB26" i="10" s="1"/>
  <c r="BN26" i="10"/>
  <c r="BX26" i="10" a="1"/>
  <c r="BX26" i="10" s="1"/>
  <c r="AX26" i="10"/>
  <c r="AZ26" i="10"/>
  <c r="BM26" i="10"/>
  <c r="BV26" i="10"/>
  <c r="CA26" i="10" a="1"/>
  <c r="CA26" i="10" s="1"/>
  <c r="AQ26" i="10"/>
  <c r="AR26" i="10"/>
  <c r="BP26" i="10"/>
  <c r="D24" i="22"/>
  <c r="B24" i="22" s="1" a="1"/>
  <c r="B24" i="22" s="1"/>
  <c r="D27" i="9"/>
  <c r="D27" i="10" s="1"/>
  <c r="C27" i="10"/>
  <c r="A27" i="9"/>
  <c r="A27" i="10" s="1"/>
  <c r="C28" i="9"/>
  <c r="E25" i="13"/>
  <c r="A25" i="13"/>
  <c r="D26" i="13"/>
  <c r="B27" i="13"/>
  <c r="I28" i="18" l="1" a="1"/>
  <c r="I28" i="18" s="1"/>
  <c r="AO16" i="18"/>
  <c r="AM16" i="18" s="1" a="1"/>
  <c r="AM16" i="18" s="1"/>
  <c r="F31" i="18" s="1"/>
  <c r="I31" i="18" s="1" a="1"/>
  <c r="I31" i="18" s="1"/>
  <c r="D25" i="22"/>
  <c r="B25" i="22" s="1" a="1"/>
  <c r="B25" i="22" s="1"/>
  <c r="AF7" i="8"/>
  <c r="G27" i="22"/>
  <c r="A27" i="20"/>
  <c r="B28" i="20"/>
  <c r="B28" i="13"/>
  <c r="D27" i="13"/>
  <c r="C28" i="10"/>
  <c r="C29" i="9"/>
  <c r="D28" i="9"/>
  <c r="D28" i="10" s="1"/>
  <c r="A28" i="9"/>
  <c r="A28" i="10" s="1"/>
  <c r="E26" i="13"/>
  <c r="A26" i="13"/>
  <c r="BH27" i="10"/>
  <c r="BF27" i="10"/>
  <c r="BT27" i="10"/>
  <c r="BA27" i="10"/>
  <c r="BM27" i="10"/>
  <c r="AZ27" i="10"/>
  <c r="AT27" i="10"/>
  <c r="AN27" i="10"/>
  <c r="CA27" i="10" a="1"/>
  <c r="CA27" i="10" s="1"/>
  <c r="AW27" i="10"/>
  <c r="CG27" i="10"/>
  <c r="AR27" i="10"/>
  <c r="BW27" i="10"/>
  <c r="CF27" i="10"/>
  <c r="CD27" i="10" a="1"/>
  <c r="CD27" i="10" s="1"/>
  <c r="AU27" i="10"/>
  <c r="AM27" i="10"/>
  <c r="BV27" i="10"/>
  <c r="BI27" i="10"/>
  <c r="BB27" i="10"/>
  <c r="BN27" i="10"/>
  <c r="CC27" i="10" a="1"/>
  <c r="CC27" i="10" s="1"/>
  <c r="BX27" i="10" a="1"/>
  <c r="BX27" i="10" s="1"/>
  <c r="BC27" i="10"/>
  <c r="CI27" i="10"/>
  <c r="BR27" i="10"/>
  <c r="AY27" i="10"/>
  <c r="BL27" i="10"/>
  <c r="CH27" i="10"/>
  <c r="AV27" i="10"/>
  <c r="AP27" i="10"/>
  <c r="AL27" i="10"/>
  <c r="BP27" i="10"/>
  <c r="BG27" i="10"/>
  <c r="BK27" i="10"/>
  <c r="CB27" i="10" a="1"/>
  <c r="CB27" i="10" s="1"/>
  <c r="BZ27" i="10" a="1"/>
  <c r="BZ27" i="10" s="1"/>
  <c r="CJ27" i="10" a="1"/>
  <c r="CJ27" i="10" s="1"/>
  <c r="AQ27" i="10"/>
  <c r="AO27" i="10"/>
  <c r="BJ27" i="10"/>
  <c r="BD27" i="10"/>
  <c r="BO27" i="10"/>
  <c r="AX27" i="10"/>
  <c r="BS27" i="10"/>
  <c r="BU27" i="10"/>
  <c r="CE26" i="20"/>
  <c r="BD26" i="22" s="1"/>
  <c r="AV26" i="20"/>
  <c r="U26" i="22" s="1"/>
  <c r="AL26" i="20"/>
  <c r="K26" i="22" s="1"/>
  <c r="BB26" i="20"/>
  <c r="AA26" i="22" s="1"/>
  <c r="BR26" i="20"/>
  <c r="AQ26" i="22" s="1"/>
  <c r="BW26" i="20" a="1"/>
  <c r="BW26" i="20" s="1"/>
  <c r="AV26" i="22" s="1"/>
  <c r="BH26" i="20"/>
  <c r="AG26" i="22" s="1"/>
  <c r="CH26" i="20"/>
  <c r="BG26" i="22" s="1"/>
  <c r="AM26" i="20"/>
  <c r="L26" i="22" s="1"/>
  <c r="BL26" i="20"/>
  <c r="AK26" i="22" s="1"/>
  <c r="BG26" i="20"/>
  <c r="AF26" i="22" s="1"/>
  <c r="BQ26" i="20"/>
  <c r="AP26" i="22" s="1"/>
  <c r="AO26" i="20"/>
  <c r="N26" i="22" s="1"/>
  <c r="BS26" i="20"/>
  <c r="AR26" i="22" s="1"/>
  <c r="AZ26" i="20"/>
  <c r="Y26" i="22" s="1"/>
  <c r="BN26" i="20"/>
  <c r="AM26" i="22" s="1"/>
  <c r="BV26" i="20"/>
  <c r="AU26" i="22" s="1"/>
  <c r="AK26" i="20"/>
  <c r="J26" i="22" s="1"/>
  <c r="CA26" i="20" a="1"/>
  <c r="CA26" i="20" s="1"/>
  <c r="AZ26" i="22" s="1"/>
  <c r="BK26" i="20"/>
  <c r="AJ26" i="22" s="1"/>
  <c r="BC26" i="20"/>
  <c r="AB26" i="22" s="1"/>
  <c r="CI26" i="20" a="1"/>
  <c r="CI26" i="20" s="1"/>
  <c r="BH26" i="22" s="1"/>
  <c r="BO26" i="20"/>
  <c r="AN26" i="22" s="1"/>
  <c r="CC26" i="20" a="1"/>
  <c r="CC26" i="20" s="1"/>
  <c r="BB26" i="22" s="1"/>
  <c r="BA26" i="20"/>
  <c r="Z26" i="22" s="1"/>
  <c r="AT26" i="20"/>
  <c r="S26" i="22" s="1"/>
  <c r="AY26" i="20"/>
  <c r="X26" i="22" s="1"/>
  <c r="CG26" i="20"/>
  <c r="BF26" i="22" s="1"/>
  <c r="BF26" i="20"/>
  <c r="AE26" i="22" s="1"/>
  <c r="BT26" i="20"/>
  <c r="AS26" i="22" s="1"/>
  <c r="BE26" i="20"/>
  <c r="AD26" i="22" s="1"/>
  <c r="CB26" i="20" a="1"/>
  <c r="CB26" i="20" s="1"/>
  <c r="BA26" i="22" s="1"/>
  <c r="AN26" i="20"/>
  <c r="M26" i="22" s="1"/>
  <c r="F26" i="22"/>
  <c r="AW26" i="20"/>
  <c r="V26" i="22" s="1"/>
  <c r="BU26" i="20"/>
  <c r="AT26" i="22" s="1"/>
  <c r="BI26" i="20"/>
  <c r="AH26" i="22" s="1"/>
  <c r="AQ26" i="20"/>
  <c r="P26" i="22" s="1"/>
  <c r="AP26" i="20"/>
  <c r="O26" i="22" s="1"/>
  <c r="BZ26" i="20" a="1"/>
  <c r="BZ26" i="20" s="1"/>
  <c r="AY26" i="22" s="1"/>
  <c r="CF26" i="20"/>
  <c r="BE26" i="22" s="1"/>
  <c r="BJ26" i="20"/>
  <c r="AI26" i="22" s="1"/>
  <c r="AX26" i="20"/>
  <c r="W26" i="22" s="1"/>
  <c r="AU26" i="20"/>
  <c r="T26" i="22" s="1"/>
  <c r="BY26" i="20" a="1"/>
  <c r="BY26" i="20" s="1"/>
  <c r="AX26" i="22" s="1"/>
  <c r="BM26" i="20"/>
  <c r="AL26" i="22" s="1"/>
  <c r="AS26" i="20"/>
  <c r="R26" i="22" s="1"/>
  <c r="AY28" i="10" l="1"/>
  <c r="BD28" i="10"/>
  <c r="BT28" i="10"/>
  <c r="AW28" i="10"/>
  <c r="BI28" i="10"/>
  <c r="AX28" i="10"/>
  <c r="BK28" i="10"/>
  <c r="BW28" i="10"/>
  <c r="AT28" i="10"/>
  <c r="CA28" i="10" a="1"/>
  <c r="CA28" i="10" s="1"/>
  <c r="AM28" i="10"/>
  <c r="BG28" i="10"/>
  <c r="CF28" i="10"/>
  <c r="BZ28" i="10" a="1"/>
  <c r="BZ28" i="10" s="1"/>
  <c r="BA28" i="10"/>
  <c r="AZ28" i="10"/>
  <c r="BH28" i="10"/>
  <c r="AR28" i="10"/>
  <c r="CH28" i="10"/>
  <c r="BJ28" i="10"/>
  <c r="BX28" i="10" a="1"/>
  <c r="BX28" i="10" s="1"/>
  <c r="AL28" i="10"/>
  <c r="BN28" i="10"/>
  <c r="BV28" i="10"/>
  <c r="BL28" i="10"/>
  <c r="AU28" i="10"/>
  <c r="CI28" i="10"/>
  <c r="BR28" i="10"/>
  <c r="BM28" i="10"/>
  <c r="AQ28" i="10"/>
  <c r="CB28" i="10" a="1"/>
  <c r="CB28" i="10" s="1"/>
  <c r="BS28" i="10"/>
  <c r="CG28" i="10"/>
  <c r="BU28" i="10"/>
  <c r="AN28" i="10"/>
  <c r="CC28" i="10" a="1"/>
  <c r="CC28" i="10" s="1"/>
  <c r="AP28" i="10"/>
  <c r="BF28" i="10"/>
  <c r="BP28" i="10"/>
  <c r="CJ28" i="10" a="1"/>
  <c r="CJ28" i="10" s="1"/>
  <c r="BC28" i="10"/>
  <c r="BO28" i="10"/>
  <c r="BB28" i="10"/>
  <c r="AV28" i="10"/>
  <c r="CD28" i="10" a="1"/>
  <c r="CD28" i="10" s="1"/>
  <c r="AO28" i="10"/>
  <c r="A29" i="9"/>
  <c r="A29" i="10" s="1"/>
  <c r="C29" i="10"/>
  <c r="D29" i="9"/>
  <c r="D29" i="10" s="1"/>
  <c r="C30" i="9"/>
  <c r="AF8" i="8"/>
  <c r="B29" i="13"/>
  <c r="D28" i="13"/>
  <c r="E27" i="13"/>
  <c r="A27" i="13"/>
  <c r="D26" i="22"/>
  <c r="B26" i="22" s="1" a="1"/>
  <c r="B26" i="22" s="1"/>
  <c r="A28" i="20"/>
  <c r="G28" i="22"/>
  <c r="B29" i="20"/>
  <c r="F27" i="22"/>
  <c r="BV27" i="20"/>
  <c r="AU27" i="22" s="1"/>
  <c r="BO27" i="20"/>
  <c r="AN27" i="22" s="1"/>
  <c r="BZ27" i="20" a="1"/>
  <c r="BZ27" i="20" s="1"/>
  <c r="AY27" i="22" s="1"/>
  <c r="AX27" i="20"/>
  <c r="W27" i="22" s="1"/>
  <c r="AZ27" i="20"/>
  <c r="Y27" i="22" s="1"/>
  <c r="CG27" i="20"/>
  <c r="BF27" i="22" s="1"/>
  <c r="AQ27" i="20"/>
  <c r="P27" i="22" s="1"/>
  <c r="CA27" i="20" a="1"/>
  <c r="CA27" i="20" s="1"/>
  <c r="AZ27" i="22" s="1"/>
  <c r="CB27" i="20" a="1"/>
  <c r="CB27" i="20" s="1"/>
  <c r="BA27" i="22" s="1"/>
  <c r="AN27" i="20"/>
  <c r="M27" i="22" s="1"/>
  <c r="BB27" i="20"/>
  <c r="AA27" i="22" s="1"/>
  <c r="CH27" i="20"/>
  <c r="BG27" i="22" s="1"/>
  <c r="BY27" i="20" a="1"/>
  <c r="BY27" i="20" s="1"/>
  <c r="AX27" i="22" s="1"/>
  <c r="BR27" i="20"/>
  <c r="AQ27" i="22" s="1"/>
  <c r="BU27" i="20"/>
  <c r="AT27" i="22" s="1"/>
  <c r="AU27" i="20"/>
  <c r="T27" i="22" s="1"/>
  <c r="BK27" i="20"/>
  <c r="AJ27" i="22" s="1"/>
  <c r="BE27" i="20"/>
  <c r="AD27" i="22" s="1"/>
  <c r="AP27" i="20"/>
  <c r="O27" i="22" s="1"/>
  <c r="BN27" i="20"/>
  <c r="AM27" i="22" s="1"/>
  <c r="BC27" i="20"/>
  <c r="AB27" i="22" s="1"/>
  <c r="BS27" i="20"/>
  <c r="AR27" i="22" s="1"/>
  <c r="BJ27" i="20"/>
  <c r="AI27" i="22" s="1"/>
  <c r="AL27" i="20"/>
  <c r="K27" i="22" s="1"/>
  <c r="CF27" i="20"/>
  <c r="BE27" i="22" s="1"/>
  <c r="BF27" i="20"/>
  <c r="AE27" i="22" s="1"/>
  <c r="BT27" i="20"/>
  <c r="AS27" i="22" s="1"/>
  <c r="BA27" i="20"/>
  <c r="Z27" i="22" s="1"/>
  <c r="BG27" i="20"/>
  <c r="AF27" i="22" s="1"/>
  <c r="AW27" i="20"/>
  <c r="V27" i="22" s="1"/>
  <c r="CE27" i="20"/>
  <c r="BD27" i="22" s="1"/>
  <c r="AT27" i="20"/>
  <c r="S27" i="22" s="1"/>
  <c r="AM27" i="20"/>
  <c r="L27" i="22" s="1"/>
  <c r="BW27" i="20" a="1"/>
  <c r="BW27" i="20" s="1"/>
  <c r="AV27" i="22" s="1"/>
  <c r="BI27" i="20"/>
  <c r="AH27" i="22" s="1"/>
  <c r="AO27" i="20"/>
  <c r="N27" i="22" s="1"/>
  <c r="BL27" i="20"/>
  <c r="AK27" i="22" s="1"/>
  <c r="BM27" i="20"/>
  <c r="AL27" i="22" s="1"/>
  <c r="BH27" i="20"/>
  <c r="AG27" i="22" s="1"/>
  <c r="AV27" i="20"/>
  <c r="U27" i="22" s="1"/>
  <c r="AS27" i="20"/>
  <c r="R27" i="22" s="1"/>
  <c r="AY27" i="20"/>
  <c r="X27" i="22" s="1"/>
  <c r="AK27" i="20"/>
  <c r="J27" i="22" s="1"/>
  <c r="CC27" i="20" a="1"/>
  <c r="CC27" i="20" s="1"/>
  <c r="BB27" i="22" s="1"/>
  <c r="BQ27" i="20"/>
  <c r="AP27" i="22" s="1"/>
  <c r="CI27" i="20" a="1"/>
  <c r="CI27" i="20" s="1"/>
  <c r="BH27" i="22" s="1"/>
  <c r="A28" i="13" l="1"/>
  <c r="E28" i="13"/>
  <c r="A29" i="20"/>
  <c r="G29" i="22"/>
  <c r="B30" i="20"/>
  <c r="D29" i="13"/>
  <c r="B30" i="13"/>
  <c r="CB29" i="10" a="1"/>
  <c r="CB29" i="10" s="1"/>
  <c r="BW29" i="10"/>
  <c r="AY29" i="10"/>
  <c r="BX29" i="10" a="1"/>
  <c r="BX29" i="10" s="1"/>
  <c r="BO29" i="10"/>
  <c r="CI29" i="10"/>
  <c r="BG29" i="10"/>
  <c r="AO29" i="10"/>
  <c r="BV29" i="10"/>
  <c r="AQ29" i="10"/>
  <c r="BM29" i="10"/>
  <c r="BH29" i="10"/>
  <c r="CH29" i="10"/>
  <c r="BZ29" i="10" a="1"/>
  <c r="BZ29" i="10" s="1"/>
  <c r="BD29" i="10"/>
  <c r="AV29" i="10"/>
  <c r="BI29" i="10"/>
  <c r="BL29" i="10"/>
  <c r="CD29" i="10" a="1"/>
  <c r="CD29" i="10" s="1"/>
  <c r="BT29" i="10"/>
  <c r="BR29" i="10"/>
  <c r="CF29" i="10"/>
  <c r="AU29" i="10"/>
  <c r="BU29" i="10"/>
  <c r="AZ29" i="10"/>
  <c r="BK29" i="10"/>
  <c r="AT29" i="10"/>
  <c r="AL29" i="10"/>
  <c r="BP29" i="10"/>
  <c r="AM29" i="10"/>
  <c r="CA29" i="10" a="1"/>
  <c r="CA29" i="10" s="1"/>
  <c r="CG29" i="10"/>
  <c r="BF29" i="10"/>
  <c r="CJ29" i="10" a="1"/>
  <c r="CJ29" i="10" s="1"/>
  <c r="CC29" i="10" a="1"/>
  <c r="CC29" i="10" s="1"/>
  <c r="BA29" i="10"/>
  <c r="AW29" i="10"/>
  <c r="AX29" i="10"/>
  <c r="BB29" i="10"/>
  <c r="AR29" i="10"/>
  <c r="BN29" i="10"/>
  <c r="BC29" i="10"/>
  <c r="AP29" i="10"/>
  <c r="BS29" i="10"/>
  <c r="AN29" i="10"/>
  <c r="BJ29" i="10"/>
  <c r="CG28" i="20"/>
  <c r="BF28" i="22" s="1"/>
  <c r="BS28" i="20"/>
  <c r="AR28" i="22" s="1"/>
  <c r="BC28" i="20"/>
  <c r="AB28" i="22" s="1"/>
  <c r="AL28" i="20"/>
  <c r="K28" i="22" s="1"/>
  <c r="AS28" i="20"/>
  <c r="R28" i="22" s="1"/>
  <c r="BL28" i="20"/>
  <c r="AK28" i="22" s="1"/>
  <c r="BY28" i="20" a="1"/>
  <c r="BY28" i="20" s="1"/>
  <c r="AX28" i="22" s="1"/>
  <c r="BE28" i="20"/>
  <c r="AD28" i="22" s="1"/>
  <c r="AP28" i="20"/>
  <c r="O28" i="22" s="1"/>
  <c r="AO28" i="20"/>
  <c r="N28" i="22" s="1"/>
  <c r="CI28" i="20" a="1"/>
  <c r="CI28" i="20" s="1"/>
  <c r="BH28" i="22" s="1"/>
  <c r="BJ28" i="20"/>
  <c r="AI28" i="22" s="1"/>
  <c r="AV28" i="20"/>
  <c r="U28" i="22" s="1"/>
  <c r="BM28" i="20"/>
  <c r="AL28" i="22" s="1"/>
  <c r="BI28" i="20"/>
  <c r="AH28" i="22" s="1"/>
  <c r="BV28" i="20"/>
  <c r="AU28" i="22" s="1"/>
  <c r="AN28" i="20"/>
  <c r="M28" i="22" s="1"/>
  <c r="BN28" i="20"/>
  <c r="AM28" i="22" s="1"/>
  <c r="BG28" i="20"/>
  <c r="AF28" i="22" s="1"/>
  <c r="BF28" i="20"/>
  <c r="AE28" i="22" s="1"/>
  <c r="BQ28" i="20"/>
  <c r="AP28" i="22" s="1"/>
  <c r="AM28" i="20"/>
  <c r="L28" i="22" s="1"/>
  <c r="BH28" i="20"/>
  <c r="AG28" i="22" s="1"/>
  <c r="BA28" i="20"/>
  <c r="Z28" i="22" s="1"/>
  <c r="BZ28" i="20" a="1"/>
  <c r="BZ28" i="20" s="1"/>
  <c r="AY28" i="22" s="1"/>
  <c r="CH28" i="20"/>
  <c r="BG28" i="22" s="1"/>
  <c r="AX28" i="20"/>
  <c r="W28" i="22" s="1"/>
  <c r="BO28" i="20"/>
  <c r="AN28" i="22" s="1"/>
  <c r="CB28" i="20" a="1"/>
  <c r="CB28" i="20" s="1"/>
  <c r="BA28" i="22" s="1"/>
  <c r="BT28" i="20"/>
  <c r="AS28" i="22" s="1"/>
  <c r="F28" i="22"/>
  <c r="CA28" i="20" a="1"/>
  <c r="CA28" i="20" s="1"/>
  <c r="AZ28" i="22" s="1"/>
  <c r="AU28" i="20"/>
  <c r="T28" i="22" s="1"/>
  <c r="BB28" i="20"/>
  <c r="AA28" i="22" s="1"/>
  <c r="AW28" i="20"/>
  <c r="V28" i="22" s="1"/>
  <c r="AY28" i="20"/>
  <c r="X28" i="22" s="1"/>
  <c r="CE28" i="20"/>
  <c r="BD28" i="22" s="1"/>
  <c r="AQ28" i="20"/>
  <c r="P28" i="22" s="1"/>
  <c r="BR28" i="20"/>
  <c r="AQ28" i="22" s="1"/>
  <c r="AT28" i="20"/>
  <c r="S28" i="22" s="1"/>
  <c r="CF28" i="20"/>
  <c r="BE28" i="22" s="1"/>
  <c r="BK28" i="20"/>
  <c r="AJ28" i="22" s="1"/>
  <c r="BW28" i="20" a="1"/>
  <c r="BW28" i="20" s="1"/>
  <c r="AV28" i="22" s="1"/>
  <c r="BU28" i="20"/>
  <c r="AT28" i="22" s="1"/>
  <c r="CC28" i="20" a="1"/>
  <c r="CC28" i="20" s="1"/>
  <c r="BB28" i="22" s="1"/>
  <c r="AK28" i="20"/>
  <c r="J28" i="22" s="1"/>
  <c r="AZ28" i="20"/>
  <c r="Y28" i="22" s="1"/>
  <c r="AF9" i="8"/>
  <c r="D30" i="9"/>
  <c r="D30" i="10" s="1"/>
  <c r="A30" i="9"/>
  <c r="A30" i="10" s="1"/>
  <c r="C30" i="10"/>
  <c r="C31" i="9"/>
  <c r="D27" i="22"/>
  <c r="B27" i="22" s="1" a="1"/>
  <c r="B27" i="22" s="1"/>
  <c r="D31" i="9" l="1"/>
  <c r="D31" i="10" s="1"/>
  <c r="C31" i="10"/>
  <c r="A31" i="9"/>
  <c r="A31" i="10" s="1"/>
  <c r="C32" i="9"/>
  <c r="D28" i="22"/>
  <c r="B28" i="22" s="1" a="1"/>
  <c r="B28" i="22" s="1"/>
  <c r="CF29" i="20"/>
  <c r="BE29" i="22" s="1"/>
  <c r="CA29" i="20" a="1"/>
  <c r="CA29" i="20" s="1"/>
  <c r="AZ29" i="22" s="1"/>
  <c r="AM29" i="20"/>
  <c r="L29" i="22" s="1"/>
  <c r="BQ29" i="20"/>
  <c r="AP29" i="22" s="1"/>
  <c r="BB29" i="20"/>
  <c r="AA29" i="22" s="1"/>
  <c r="CB29" i="20" a="1"/>
  <c r="CB29" i="20" s="1"/>
  <c r="BA29" i="22" s="1"/>
  <c r="F29" i="22"/>
  <c r="BJ29" i="20"/>
  <c r="AI29" i="22" s="1"/>
  <c r="BZ29" i="20" a="1"/>
  <c r="BZ29" i="20" s="1"/>
  <c r="AY29" i="22" s="1"/>
  <c r="AL29" i="20"/>
  <c r="K29" i="22" s="1"/>
  <c r="BS29" i="20"/>
  <c r="AR29" i="22" s="1"/>
  <c r="BO29" i="20"/>
  <c r="AN29" i="22" s="1"/>
  <c r="AX29" i="20"/>
  <c r="W29" i="22" s="1"/>
  <c r="BK29" i="20"/>
  <c r="AJ29" i="22" s="1"/>
  <c r="AW29" i="20"/>
  <c r="V29" i="22" s="1"/>
  <c r="AP29" i="20"/>
  <c r="O29" i="22" s="1"/>
  <c r="BI29" i="20"/>
  <c r="AH29" i="22" s="1"/>
  <c r="BL29" i="20"/>
  <c r="AK29" i="22" s="1"/>
  <c r="BN29" i="20"/>
  <c r="AM29" i="22" s="1"/>
  <c r="AZ29" i="20"/>
  <c r="Y29" i="22" s="1"/>
  <c r="CI29" i="20" a="1"/>
  <c r="CI29" i="20" s="1"/>
  <c r="BH29" i="22" s="1"/>
  <c r="AV29" i="20"/>
  <c r="U29" i="22" s="1"/>
  <c r="AN29" i="20"/>
  <c r="M29" i="22" s="1"/>
  <c r="BT29" i="20"/>
  <c r="AS29" i="22" s="1"/>
  <c r="AS29" i="20"/>
  <c r="R29" i="22" s="1"/>
  <c r="AU29" i="20"/>
  <c r="T29" i="22" s="1"/>
  <c r="CE29" i="20"/>
  <c r="BD29" i="22" s="1"/>
  <c r="CC29" i="20" a="1"/>
  <c r="CC29" i="20" s="1"/>
  <c r="BB29" i="22" s="1"/>
  <c r="BA29" i="20"/>
  <c r="Z29" i="22" s="1"/>
  <c r="BG29" i="20"/>
  <c r="AF29" i="22" s="1"/>
  <c r="AK29" i="20"/>
  <c r="J29" i="22" s="1"/>
  <c r="AT29" i="20"/>
  <c r="S29" i="22" s="1"/>
  <c r="BY29" i="20" a="1"/>
  <c r="BY29" i="20" s="1"/>
  <c r="AX29" i="22" s="1"/>
  <c r="BC29" i="20"/>
  <c r="AB29" i="22" s="1"/>
  <c r="BM29" i="20"/>
  <c r="AL29" i="22" s="1"/>
  <c r="BH29" i="20"/>
  <c r="AG29" i="22" s="1"/>
  <c r="BR29" i="20"/>
  <c r="AQ29" i="22" s="1"/>
  <c r="BU29" i="20"/>
  <c r="AT29" i="22" s="1"/>
  <c r="CH29" i="20"/>
  <c r="BG29" i="22" s="1"/>
  <c r="CG29" i="20"/>
  <c r="BF29" i="22" s="1"/>
  <c r="BV29" i="20"/>
  <c r="AU29" i="22" s="1"/>
  <c r="AQ29" i="20"/>
  <c r="P29" i="22" s="1"/>
  <c r="BF29" i="20"/>
  <c r="AE29" i="22" s="1"/>
  <c r="BE29" i="20"/>
  <c r="AD29" i="22" s="1"/>
  <c r="AO29" i="20"/>
  <c r="N29" i="22" s="1"/>
  <c r="AY29" i="20"/>
  <c r="X29" i="22" s="1"/>
  <c r="BW29" i="20" a="1"/>
  <c r="BW29" i="20" s="1"/>
  <c r="AV29" i="22" s="1"/>
  <c r="AF10" i="8"/>
  <c r="G30" i="22"/>
  <c r="A30" i="20"/>
  <c r="B31" i="20"/>
  <c r="CH30" i="10"/>
  <c r="AT30" i="10"/>
  <c r="BC30" i="10"/>
  <c r="BR30" i="10"/>
  <c r="BZ30" i="10" a="1"/>
  <c r="BZ30" i="10" s="1"/>
  <c r="AO30" i="10"/>
  <c r="CI30" i="10"/>
  <c r="CG30" i="10"/>
  <c r="BJ30" i="10"/>
  <c r="AP30" i="10"/>
  <c r="AM30" i="10"/>
  <c r="BS30" i="10"/>
  <c r="BV30" i="10"/>
  <c r="CC30" i="10" a="1"/>
  <c r="CC30" i="10" s="1"/>
  <c r="BX30" i="10" a="1"/>
  <c r="BX30" i="10" s="1"/>
  <c r="AN30" i="10"/>
  <c r="CF30" i="10"/>
  <c r="BP30" i="10"/>
  <c r="BO30" i="10"/>
  <c r="AR30" i="10"/>
  <c r="CB30" i="10" a="1"/>
  <c r="CB30" i="10" s="1"/>
  <c r="AL30" i="10"/>
  <c r="AQ30" i="10"/>
  <c r="AX30" i="10"/>
  <c r="BG30" i="10"/>
  <c r="BU30" i="10"/>
  <c r="CJ30" i="10" a="1"/>
  <c r="CJ30" i="10" s="1"/>
  <c r="BN30" i="10"/>
  <c r="AV30" i="10"/>
  <c r="BW30" i="10"/>
  <c r="BI30" i="10"/>
  <c r="AZ30" i="10"/>
  <c r="BL30" i="10"/>
  <c r="BT30" i="10"/>
  <c r="BK30" i="10"/>
  <c r="CD30" i="10" a="1"/>
  <c r="CD30" i="10" s="1"/>
  <c r="BM30" i="10"/>
  <c r="BD30" i="10"/>
  <c r="AU30" i="10"/>
  <c r="AW30" i="10"/>
  <c r="BB30" i="10"/>
  <c r="BA30" i="10"/>
  <c r="CA30" i="10" a="1"/>
  <c r="CA30" i="10" s="1"/>
  <c r="AY30" i="10"/>
  <c r="BH30" i="10"/>
  <c r="BF30" i="10"/>
  <c r="D30" i="13"/>
  <c r="B31" i="13"/>
  <c r="E29" i="13"/>
  <c r="A29" i="13"/>
  <c r="AF11" i="8" l="1"/>
  <c r="B32" i="13"/>
  <c r="D31" i="13"/>
  <c r="A30" i="13"/>
  <c r="E30" i="13"/>
  <c r="D29" i="22"/>
  <c r="B29" i="22" s="1" a="1"/>
  <c r="B29" i="22" s="1"/>
  <c r="C32" i="10"/>
  <c r="C33" i="9"/>
  <c r="D32" i="9"/>
  <c r="D32" i="10" s="1"/>
  <c r="A32" i="9"/>
  <c r="A32" i="10" s="1"/>
  <c r="BJ31" i="10"/>
  <c r="CA31" i="10" a="1"/>
  <c r="CA31" i="10" s="1"/>
  <c r="AM31" i="10"/>
  <c r="BO31" i="10"/>
  <c r="CD31" i="10" a="1"/>
  <c r="CD31" i="10" s="1"/>
  <c r="BA31" i="10"/>
  <c r="AX31" i="10"/>
  <c r="AR31" i="10"/>
  <c r="BN31" i="10"/>
  <c r="BI31" i="10"/>
  <c r="AY31" i="10"/>
  <c r="CF31" i="10"/>
  <c r="BZ31" i="10" a="1"/>
  <c r="BZ31" i="10" s="1"/>
  <c r="AW31" i="10"/>
  <c r="CB31" i="10" a="1"/>
  <c r="CB31" i="10" s="1"/>
  <c r="BT31" i="10"/>
  <c r="BW31" i="10"/>
  <c r="CG31" i="10"/>
  <c r="CI31" i="10"/>
  <c r="BL31" i="10"/>
  <c r="BU31" i="10"/>
  <c r="CC31" i="10" a="1"/>
  <c r="CC31" i="10" s="1"/>
  <c r="AZ31" i="10"/>
  <c r="BD31" i="10"/>
  <c r="CH31" i="10"/>
  <c r="BF31" i="10"/>
  <c r="BR31" i="10"/>
  <c r="BC31" i="10"/>
  <c r="BB31" i="10"/>
  <c r="BV31" i="10"/>
  <c r="AL31" i="10"/>
  <c r="AT31" i="10"/>
  <c r="AQ31" i="10"/>
  <c r="AO31" i="10"/>
  <c r="AP31" i="10"/>
  <c r="AN31" i="10"/>
  <c r="BS31" i="10"/>
  <c r="AV31" i="10"/>
  <c r="BH31" i="10"/>
  <c r="CJ31" i="10" a="1"/>
  <c r="CJ31" i="10" s="1"/>
  <c r="BG31" i="10"/>
  <c r="AU31" i="10"/>
  <c r="BM31" i="10"/>
  <c r="BK31" i="10"/>
  <c r="BP31" i="10"/>
  <c r="BX31" i="10" a="1"/>
  <c r="BX31" i="10" s="1"/>
  <c r="A31" i="20"/>
  <c r="B32" i="20"/>
  <c r="G31" i="22"/>
  <c r="CH30" i="20"/>
  <c r="BG30" i="22" s="1"/>
  <c r="CI30" i="20" a="1"/>
  <c r="CI30" i="20" s="1"/>
  <c r="BH30" i="22" s="1"/>
  <c r="BK30" i="20"/>
  <c r="AJ30" i="22" s="1"/>
  <c r="CC30" i="20" a="1"/>
  <c r="CC30" i="20" s="1"/>
  <c r="BB30" i="22" s="1"/>
  <c r="AT30" i="20"/>
  <c r="S30" i="22" s="1"/>
  <c r="AY30" i="20"/>
  <c r="X30" i="22" s="1"/>
  <c r="CE30" i="20"/>
  <c r="BD30" i="22" s="1"/>
  <c r="BN30" i="20"/>
  <c r="AM30" i="22" s="1"/>
  <c r="BM30" i="20"/>
  <c r="AL30" i="22" s="1"/>
  <c r="AO30" i="20"/>
  <c r="N30" i="22" s="1"/>
  <c r="BE30" i="20"/>
  <c r="AD30" i="22" s="1"/>
  <c r="BH30" i="20"/>
  <c r="AG30" i="22" s="1"/>
  <c r="BJ30" i="20"/>
  <c r="AI30" i="22" s="1"/>
  <c r="BQ30" i="20"/>
  <c r="AP30" i="22" s="1"/>
  <c r="BV30" i="20"/>
  <c r="AU30" i="22" s="1"/>
  <c r="BT30" i="20"/>
  <c r="AS30" i="22" s="1"/>
  <c r="BC30" i="20"/>
  <c r="AB30" i="22" s="1"/>
  <c r="BW30" i="20" a="1"/>
  <c r="BW30" i="20" s="1"/>
  <c r="AV30" i="22" s="1"/>
  <c r="AV30" i="20"/>
  <c r="U30" i="22" s="1"/>
  <c r="AP30" i="20"/>
  <c r="O30" i="22" s="1"/>
  <c r="BO30" i="20"/>
  <c r="AN30" i="22" s="1"/>
  <c r="AQ30" i="20"/>
  <c r="P30" i="22" s="1"/>
  <c r="BG30" i="20"/>
  <c r="AF30" i="22" s="1"/>
  <c r="BU30" i="20"/>
  <c r="AT30" i="22" s="1"/>
  <c r="AN30" i="20"/>
  <c r="M30" i="22" s="1"/>
  <c r="CA30" i="20" a="1"/>
  <c r="CA30" i="20" s="1"/>
  <c r="AZ30" i="22" s="1"/>
  <c r="AL30" i="20"/>
  <c r="K30" i="22" s="1"/>
  <c r="BF30" i="20"/>
  <c r="AE30" i="22" s="1"/>
  <c r="BL30" i="20"/>
  <c r="AK30" i="22" s="1"/>
  <c r="CG30" i="20"/>
  <c r="BF30" i="22" s="1"/>
  <c r="AS30" i="20"/>
  <c r="R30" i="22" s="1"/>
  <c r="AK30" i="20"/>
  <c r="J30" i="22" s="1"/>
  <c r="CB30" i="20" a="1"/>
  <c r="CB30" i="20" s="1"/>
  <c r="BA30" i="22" s="1"/>
  <c r="BZ30" i="20" a="1"/>
  <c r="BZ30" i="20" s="1"/>
  <c r="AY30" i="22" s="1"/>
  <c r="BR30" i="20"/>
  <c r="AQ30" i="22" s="1"/>
  <c r="CF30" i="20"/>
  <c r="BE30" i="22" s="1"/>
  <c r="AW30" i="20"/>
  <c r="V30" i="22" s="1"/>
  <c r="F30" i="22"/>
  <c r="BB30" i="20"/>
  <c r="AA30" i="22" s="1"/>
  <c r="BA30" i="20"/>
  <c r="Z30" i="22" s="1"/>
  <c r="AX30" i="20"/>
  <c r="W30" i="22" s="1"/>
  <c r="AM30" i="20"/>
  <c r="L30" i="22" s="1"/>
  <c r="BI30" i="20"/>
  <c r="AH30" i="22" s="1"/>
  <c r="AU30" i="20"/>
  <c r="T30" i="22" s="1"/>
  <c r="BS30" i="20"/>
  <c r="AR30" i="22" s="1"/>
  <c r="AZ30" i="20"/>
  <c r="Y30" i="22" s="1"/>
  <c r="BY30" i="20" a="1"/>
  <c r="BY30" i="20" s="1"/>
  <c r="AX30" i="22" s="1"/>
  <c r="E31" i="13" l="1"/>
  <c r="A31" i="13"/>
  <c r="G32" i="22"/>
  <c r="B33" i="20"/>
  <c r="A32" i="20"/>
  <c r="CH32" i="10"/>
  <c r="AQ32" i="10"/>
  <c r="BI32" i="10"/>
  <c r="BL32" i="10"/>
  <c r="BN32" i="10"/>
  <c r="AM32" i="10"/>
  <c r="CJ32" i="10" a="1"/>
  <c r="CJ32" i="10" s="1"/>
  <c r="AL32" i="10"/>
  <c r="AO32" i="10"/>
  <c r="CF32" i="10"/>
  <c r="AV32" i="10"/>
  <c r="AT32" i="10"/>
  <c r="AZ32" i="10"/>
  <c r="BK32" i="10"/>
  <c r="BR32" i="10"/>
  <c r="BZ32" i="10" a="1"/>
  <c r="BZ32" i="10" s="1"/>
  <c r="AU32" i="10"/>
  <c r="AR32" i="10"/>
  <c r="BG32" i="10"/>
  <c r="BO32" i="10"/>
  <c r="CI32" i="10"/>
  <c r="BH32" i="10"/>
  <c r="BW32" i="10"/>
  <c r="AX32" i="10"/>
  <c r="CB32" i="10" a="1"/>
  <c r="CB32" i="10" s="1"/>
  <c r="BD32" i="10"/>
  <c r="AN32" i="10"/>
  <c r="CC32" i="10" a="1"/>
  <c r="CC32" i="10" s="1"/>
  <c r="CG32" i="10"/>
  <c r="BF32" i="10"/>
  <c r="AY32" i="10"/>
  <c r="BA32" i="10"/>
  <c r="CD32" i="10" a="1"/>
  <c r="CD32" i="10" s="1"/>
  <c r="BB32" i="10"/>
  <c r="BP32" i="10"/>
  <c r="BT32" i="10"/>
  <c r="BM32" i="10"/>
  <c r="BC32" i="10"/>
  <c r="AP32" i="10"/>
  <c r="BV32" i="10"/>
  <c r="BX32" i="10" a="1"/>
  <c r="BX32" i="10" s="1"/>
  <c r="BU32" i="10"/>
  <c r="CA32" i="10" a="1"/>
  <c r="CA32" i="10" s="1"/>
  <c r="AW32" i="10"/>
  <c r="BS32" i="10"/>
  <c r="BJ32" i="10"/>
  <c r="B33" i="13"/>
  <c r="D32" i="13"/>
  <c r="D30" i="22"/>
  <c r="B30" i="22" s="1" a="1"/>
  <c r="B30" i="22" s="1"/>
  <c r="BV31" i="20"/>
  <c r="AU31" i="22" s="1"/>
  <c r="BB31" i="20"/>
  <c r="AA31" i="22" s="1"/>
  <c r="AT31" i="20"/>
  <c r="S31" i="22" s="1"/>
  <c r="BF31" i="20"/>
  <c r="AE31" i="22" s="1"/>
  <c r="AX31" i="20"/>
  <c r="W31" i="22" s="1"/>
  <c r="CI31" i="20" a="1"/>
  <c r="CI31" i="20" s="1"/>
  <c r="BH31" i="22" s="1"/>
  <c r="AO31" i="20"/>
  <c r="N31" i="22" s="1"/>
  <c r="CG31" i="20"/>
  <c r="BF31" i="22" s="1"/>
  <c r="AV31" i="20"/>
  <c r="U31" i="22" s="1"/>
  <c r="BC31" i="20"/>
  <c r="AB31" i="22" s="1"/>
  <c r="BH31" i="20"/>
  <c r="AG31" i="22" s="1"/>
  <c r="BE31" i="20"/>
  <c r="AD31" i="22" s="1"/>
  <c r="BY31" i="20" a="1"/>
  <c r="BY31" i="20" s="1"/>
  <c r="AX31" i="22" s="1"/>
  <c r="CE31" i="20"/>
  <c r="BD31" i="22" s="1"/>
  <c r="BL31" i="20"/>
  <c r="AK31" i="22" s="1"/>
  <c r="AW31" i="20"/>
  <c r="V31" i="22" s="1"/>
  <c r="AL31" i="20"/>
  <c r="K31" i="22" s="1"/>
  <c r="BT31" i="20"/>
  <c r="AS31" i="22" s="1"/>
  <c r="CB31" i="20" a="1"/>
  <c r="CB31" i="20" s="1"/>
  <c r="BA31" i="22" s="1"/>
  <c r="CH31" i="20"/>
  <c r="BG31" i="22" s="1"/>
  <c r="BJ31" i="20"/>
  <c r="AI31" i="22" s="1"/>
  <c r="BI31" i="20"/>
  <c r="AH31" i="22" s="1"/>
  <c r="BO31" i="20"/>
  <c r="AN31" i="22" s="1"/>
  <c r="BZ31" i="20" a="1"/>
  <c r="BZ31" i="20" s="1"/>
  <c r="AY31" i="22" s="1"/>
  <c r="BA31" i="20"/>
  <c r="Z31" i="22" s="1"/>
  <c r="AU31" i="20"/>
  <c r="T31" i="22" s="1"/>
  <c r="AK31" i="20"/>
  <c r="J31" i="22" s="1"/>
  <c r="AY31" i="20"/>
  <c r="X31" i="22" s="1"/>
  <c r="AN31" i="20"/>
  <c r="M31" i="22" s="1"/>
  <c r="BN31" i="20"/>
  <c r="AM31" i="22" s="1"/>
  <c r="BQ31" i="20"/>
  <c r="AP31" i="22" s="1"/>
  <c r="AQ31" i="20"/>
  <c r="P31" i="22" s="1"/>
  <c r="F31" i="22"/>
  <c r="BU31" i="20"/>
  <c r="AT31" i="22" s="1"/>
  <c r="BM31" i="20"/>
  <c r="AL31" i="22" s="1"/>
  <c r="CA31" i="20" a="1"/>
  <c r="CA31" i="20" s="1"/>
  <c r="AZ31" i="22" s="1"/>
  <c r="BG31" i="20"/>
  <c r="AF31" i="22" s="1"/>
  <c r="CC31" i="20" a="1"/>
  <c r="CC31" i="20" s="1"/>
  <c r="BB31" i="22" s="1"/>
  <c r="CF31" i="20"/>
  <c r="BE31" i="22" s="1"/>
  <c r="BR31" i="20"/>
  <c r="AQ31" i="22" s="1"/>
  <c r="BS31" i="20"/>
  <c r="AR31" i="22" s="1"/>
  <c r="BK31" i="20"/>
  <c r="AJ31" i="22" s="1"/>
  <c r="AZ31" i="20"/>
  <c r="Y31" i="22" s="1"/>
  <c r="BW31" i="20" a="1"/>
  <c r="BW31" i="20" s="1"/>
  <c r="AV31" i="22" s="1"/>
  <c r="AS31" i="20"/>
  <c r="R31" i="22" s="1"/>
  <c r="AP31" i="20"/>
  <c r="O31" i="22" s="1"/>
  <c r="AM31" i="20"/>
  <c r="L31" i="22" s="1"/>
  <c r="C33" i="10"/>
  <c r="D33" i="9"/>
  <c r="D33" i="10" s="1"/>
  <c r="C34" i="9"/>
  <c r="A33" i="9"/>
  <c r="A33" i="10" s="1"/>
  <c r="AF12" i="8"/>
  <c r="E32" i="13" l="1"/>
  <c r="A32" i="13"/>
  <c r="CF32" i="20"/>
  <c r="BE32" i="22" s="1"/>
  <c r="BJ32" i="20"/>
  <c r="AI32" i="22" s="1"/>
  <c r="BV32" i="20"/>
  <c r="AU32" i="22" s="1"/>
  <c r="AN32" i="20"/>
  <c r="M32" i="22" s="1"/>
  <c r="BG32" i="20"/>
  <c r="AF32" i="22" s="1"/>
  <c r="BC32" i="20"/>
  <c r="AB32" i="22" s="1"/>
  <c r="CG32" i="20"/>
  <c r="BF32" i="22" s="1"/>
  <c r="AZ32" i="20"/>
  <c r="Y32" i="22" s="1"/>
  <c r="F32" i="22"/>
  <c r="AM32" i="20"/>
  <c r="L32" i="22" s="1"/>
  <c r="AL32" i="20"/>
  <c r="K32" i="22" s="1"/>
  <c r="AW32" i="20"/>
  <c r="V32" i="22" s="1"/>
  <c r="BH32" i="20"/>
  <c r="AG32" i="22" s="1"/>
  <c r="AP32" i="20"/>
  <c r="O32" i="22" s="1"/>
  <c r="CH32" i="20"/>
  <c r="BG32" i="22" s="1"/>
  <c r="BA32" i="20"/>
  <c r="Z32" i="22" s="1"/>
  <c r="AX32" i="20"/>
  <c r="W32" i="22" s="1"/>
  <c r="BS32" i="20"/>
  <c r="AR32" i="22" s="1"/>
  <c r="CI32" i="20" a="1"/>
  <c r="CI32" i="20" s="1"/>
  <c r="BH32" i="22" s="1"/>
  <c r="AU32" i="20"/>
  <c r="T32" i="22" s="1"/>
  <c r="BF32" i="20"/>
  <c r="AE32" i="22" s="1"/>
  <c r="CE32" i="20"/>
  <c r="BD32" i="22" s="1"/>
  <c r="CC32" i="20" a="1"/>
  <c r="CC32" i="20" s="1"/>
  <c r="BB32" i="22" s="1"/>
  <c r="AV32" i="20"/>
  <c r="U32" i="22" s="1"/>
  <c r="AO32" i="20"/>
  <c r="N32" i="22" s="1"/>
  <c r="BO32" i="20"/>
  <c r="AN32" i="22" s="1"/>
  <c r="CB32" i="20" a="1"/>
  <c r="CB32" i="20" s="1"/>
  <c r="BA32" i="22" s="1"/>
  <c r="BE32" i="20"/>
  <c r="AD32" i="22" s="1"/>
  <c r="BK32" i="20"/>
  <c r="AJ32" i="22" s="1"/>
  <c r="BL32" i="20"/>
  <c r="AK32" i="22" s="1"/>
  <c r="BM32" i="20"/>
  <c r="AL32" i="22" s="1"/>
  <c r="AT32" i="20"/>
  <c r="S32" i="22" s="1"/>
  <c r="BR32" i="20"/>
  <c r="AQ32" i="22" s="1"/>
  <c r="AQ32" i="20"/>
  <c r="P32" i="22" s="1"/>
  <c r="BU32" i="20"/>
  <c r="AT32" i="22" s="1"/>
  <c r="BN32" i="20"/>
  <c r="AM32" i="22" s="1"/>
  <c r="AS32" i="20"/>
  <c r="R32" i="22" s="1"/>
  <c r="BZ32" i="20" a="1"/>
  <c r="BZ32" i="20" s="1"/>
  <c r="AY32" i="22" s="1"/>
  <c r="BI32" i="20"/>
  <c r="AH32" i="22" s="1"/>
  <c r="AK32" i="20"/>
  <c r="J32" i="22" s="1"/>
  <c r="BQ32" i="20"/>
  <c r="AP32" i="22" s="1"/>
  <c r="AY32" i="20"/>
  <c r="X32" i="22" s="1"/>
  <c r="BW32" i="20" a="1"/>
  <c r="BW32" i="20" s="1"/>
  <c r="AV32" i="22" s="1"/>
  <c r="BB32" i="20"/>
  <c r="AA32" i="22" s="1"/>
  <c r="CA32" i="20" a="1"/>
  <c r="CA32" i="20" s="1"/>
  <c r="AZ32" i="22" s="1"/>
  <c r="BY32" i="20" a="1"/>
  <c r="BY32" i="20" s="1"/>
  <c r="AX32" i="22" s="1"/>
  <c r="BT32" i="20"/>
  <c r="AS32" i="22" s="1"/>
  <c r="D33" i="13"/>
  <c r="B34" i="13"/>
  <c r="G33" i="22"/>
  <c r="B34" i="20"/>
  <c r="A33" i="20"/>
  <c r="D31" i="22"/>
  <c r="B31" i="22" s="1" a="1"/>
  <c r="B31" i="22" s="1"/>
  <c r="AF13" i="8"/>
  <c r="CF33" i="10"/>
  <c r="BO33" i="10"/>
  <c r="BW33" i="10"/>
  <c r="AY33" i="10"/>
  <c r="BX33" i="10" a="1"/>
  <c r="BX33" i="10" s="1"/>
  <c r="BI33" i="10"/>
  <c r="BV33" i="10"/>
  <c r="CA33" i="10" a="1"/>
  <c r="CA33" i="10" s="1"/>
  <c r="BA33" i="10"/>
  <c r="CG33" i="10"/>
  <c r="AM33" i="10"/>
  <c r="BM33" i="10"/>
  <c r="AN33" i="10"/>
  <c r="BP33" i="10"/>
  <c r="BN33" i="10"/>
  <c r="AO33" i="10"/>
  <c r="BS33" i="10"/>
  <c r="AR33" i="10"/>
  <c r="AW33" i="10"/>
  <c r="CI33" i="10"/>
  <c r="BK33" i="10"/>
  <c r="AT33" i="10"/>
  <c r="BZ33" i="10" a="1"/>
  <c r="BZ33" i="10" s="1"/>
  <c r="BH33" i="10"/>
  <c r="BR33" i="10"/>
  <c r="BT33" i="10"/>
  <c r="BG33" i="10"/>
  <c r="BF33" i="10"/>
  <c r="AQ33" i="10"/>
  <c r="CH33" i="10"/>
  <c r="CJ33" i="10" a="1"/>
  <c r="CJ33" i="10" s="1"/>
  <c r="BC33" i="10"/>
  <c r="CB33" i="10" a="1"/>
  <c r="CB33" i="10" s="1"/>
  <c r="BB33" i="10"/>
  <c r="AV33" i="10"/>
  <c r="AU33" i="10"/>
  <c r="CC33" i="10" a="1"/>
  <c r="CC33" i="10" s="1"/>
  <c r="AZ33" i="10"/>
  <c r="AX33" i="10"/>
  <c r="BU33" i="10"/>
  <c r="BD33" i="10"/>
  <c r="AL33" i="10"/>
  <c r="BL33" i="10"/>
  <c r="BJ33" i="10"/>
  <c r="AP33" i="10"/>
  <c r="CD33" i="10" a="1"/>
  <c r="CD33" i="10" s="1"/>
  <c r="C35" i="9"/>
  <c r="A34" i="9"/>
  <c r="A34" i="10" s="1"/>
  <c r="C34" i="10"/>
  <c r="D34" i="9"/>
  <c r="D34" i="10" s="1"/>
  <c r="CE33" i="20" l="1"/>
  <c r="BD33" i="22" s="1"/>
  <c r="AV33" i="20"/>
  <c r="U33" i="22" s="1"/>
  <c r="BL33" i="20"/>
  <c r="AK33" i="22" s="1"/>
  <c r="AZ33" i="20"/>
  <c r="Y33" i="22" s="1"/>
  <c r="AQ33" i="20"/>
  <c r="P33" i="22" s="1"/>
  <c r="AU33" i="20"/>
  <c r="T33" i="22" s="1"/>
  <c r="BZ33" i="20" a="1"/>
  <c r="BZ33" i="20" s="1"/>
  <c r="AY33" i="22" s="1"/>
  <c r="F33" i="22"/>
  <c r="BQ33" i="20"/>
  <c r="AP33" i="22" s="1"/>
  <c r="CH33" i="20"/>
  <c r="BG33" i="22" s="1"/>
  <c r="BM33" i="20"/>
  <c r="AL33" i="22" s="1"/>
  <c r="AX33" i="20"/>
  <c r="W33" i="22" s="1"/>
  <c r="AO33" i="20"/>
  <c r="N33" i="22" s="1"/>
  <c r="AT33" i="20"/>
  <c r="S33" i="22" s="1"/>
  <c r="BR33" i="20"/>
  <c r="AQ33" i="22" s="1"/>
  <c r="AM33" i="20"/>
  <c r="L33" i="22" s="1"/>
  <c r="AN33" i="20"/>
  <c r="M33" i="22" s="1"/>
  <c r="BV33" i="20"/>
  <c r="AU33" i="22" s="1"/>
  <c r="BY33" i="20" a="1"/>
  <c r="BY33" i="20" s="1"/>
  <c r="AX33" i="22" s="1"/>
  <c r="BA33" i="20"/>
  <c r="Z33" i="22" s="1"/>
  <c r="BE33" i="20"/>
  <c r="AD33" i="22" s="1"/>
  <c r="AL33" i="20"/>
  <c r="K33" i="22" s="1"/>
  <c r="BB33" i="20"/>
  <c r="AA33" i="22" s="1"/>
  <c r="CG33" i="20"/>
  <c r="BF33" i="22" s="1"/>
  <c r="BS33" i="20"/>
  <c r="AR33" i="22" s="1"/>
  <c r="CA33" i="20" a="1"/>
  <c r="CA33" i="20" s="1"/>
  <c r="AZ33" i="22" s="1"/>
  <c r="AY33" i="20"/>
  <c r="X33" i="22" s="1"/>
  <c r="BT33" i="20"/>
  <c r="AS33" i="22" s="1"/>
  <c r="AS33" i="20"/>
  <c r="R33" i="22" s="1"/>
  <c r="BF33" i="20"/>
  <c r="AE33" i="22" s="1"/>
  <c r="CB33" i="20" a="1"/>
  <c r="CB33" i="20" s="1"/>
  <c r="BA33" i="22" s="1"/>
  <c r="AW33" i="20"/>
  <c r="V33" i="22" s="1"/>
  <c r="AK33" i="20"/>
  <c r="J33" i="22" s="1"/>
  <c r="BK33" i="20"/>
  <c r="AJ33" i="22" s="1"/>
  <c r="BN33" i="20"/>
  <c r="AM33" i="22" s="1"/>
  <c r="AP33" i="20"/>
  <c r="O33" i="22" s="1"/>
  <c r="BJ33" i="20"/>
  <c r="AI33" i="22" s="1"/>
  <c r="BW33" i="20" a="1"/>
  <c r="BW33" i="20" s="1"/>
  <c r="AV33" i="22" s="1"/>
  <c r="BO33" i="20"/>
  <c r="AN33" i="22" s="1"/>
  <c r="BU33" i="20"/>
  <c r="AT33" i="22" s="1"/>
  <c r="BI33" i="20"/>
  <c r="AH33" i="22" s="1"/>
  <c r="CF33" i="20"/>
  <c r="BE33" i="22" s="1"/>
  <c r="BH33" i="20"/>
  <c r="AG33" i="22" s="1"/>
  <c r="CC33" i="20" a="1"/>
  <c r="CC33" i="20" s="1"/>
  <c r="BB33" i="22" s="1"/>
  <c r="BC33" i="20"/>
  <c r="AB33" i="22" s="1"/>
  <c r="BG33" i="20"/>
  <c r="AF33" i="22" s="1"/>
  <c r="CI33" i="20" a="1"/>
  <c r="CI33" i="20" s="1"/>
  <c r="BH33" i="22" s="1"/>
  <c r="AF14" i="8"/>
  <c r="C35" i="10"/>
  <c r="A35" i="9"/>
  <c r="A35" i="10" s="1"/>
  <c r="D35" i="9"/>
  <c r="D35" i="10" s="1"/>
  <c r="C36" i="9"/>
  <c r="A34" i="20"/>
  <c r="B35" i="20"/>
  <c r="G34" i="22"/>
  <c r="B35" i="13"/>
  <c r="D34" i="13"/>
  <c r="CG34" i="10"/>
  <c r="CD34" i="10" a="1"/>
  <c r="CD34" i="10" s="1"/>
  <c r="AR34" i="10"/>
  <c r="AN34" i="10"/>
  <c r="AL34" i="10"/>
  <c r="AV34" i="10"/>
  <c r="BI34" i="10"/>
  <c r="BG34" i="10"/>
  <c r="CH34" i="10"/>
  <c r="BJ34" i="10"/>
  <c r="CC34" i="10" a="1"/>
  <c r="CC34" i="10" s="1"/>
  <c r="BA34" i="10"/>
  <c r="BT34" i="10"/>
  <c r="AU34" i="10"/>
  <c r="BD34" i="10"/>
  <c r="BR34" i="10"/>
  <c r="AQ34" i="10"/>
  <c r="CF34" i="10"/>
  <c r="BU34" i="10"/>
  <c r="BX34" i="10" a="1"/>
  <c r="BX34" i="10" s="1"/>
  <c r="BS34" i="10"/>
  <c r="BN34" i="10"/>
  <c r="AW34" i="10"/>
  <c r="BO34" i="10"/>
  <c r="BK34" i="10"/>
  <c r="CJ34" i="10" a="1"/>
  <c r="CJ34" i="10" s="1"/>
  <c r="BP34" i="10"/>
  <c r="BB34" i="10"/>
  <c r="BL34" i="10"/>
  <c r="BV34" i="10"/>
  <c r="BF34" i="10"/>
  <c r="CI34" i="10"/>
  <c r="AY34" i="10"/>
  <c r="AX34" i="10"/>
  <c r="AM34" i="10"/>
  <c r="AO34" i="10"/>
  <c r="AP34" i="10"/>
  <c r="BM34" i="10"/>
  <c r="BC34" i="10"/>
  <c r="BZ34" i="10" a="1"/>
  <c r="BZ34" i="10" s="1"/>
  <c r="AZ34" i="10"/>
  <c r="CB34" i="10" a="1"/>
  <c r="CB34" i="10" s="1"/>
  <c r="CA34" i="10" a="1"/>
  <c r="CA34" i="10" s="1"/>
  <c r="BW34" i="10"/>
  <c r="AT34" i="10"/>
  <c r="BH34" i="10"/>
  <c r="E33" i="13"/>
  <c r="A33" i="13"/>
  <c r="D32" i="22"/>
  <c r="B32" i="22" s="1" a="1"/>
  <c r="B32" i="22" s="1"/>
  <c r="AF15" i="8" l="1"/>
  <c r="D36" i="9"/>
  <c r="D36" i="10" s="1"/>
  <c r="C36" i="10"/>
  <c r="C37" i="9"/>
  <c r="A36" i="9"/>
  <c r="A36" i="10" s="1"/>
  <c r="B36" i="13"/>
  <c r="D35" i="13"/>
  <c r="CI35" i="10"/>
  <c r="BP35" i="10"/>
  <c r="BX35" i="10" a="1"/>
  <c r="BX35" i="10" s="1"/>
  <c r="AV35" i="10"/>
  <c r="CC35" i="10" a="1"/>
  <c r="CC35" i="10" s="1"/>
  <c r="CA35" i="10" a="1"/>
  <c r="CA35" i="10" s="1"/>
  <c r="BU35" i="10"/>
  <c r="AN35" i="10"/>
  <c r="CG35" i="10"/>
  <c r="AT35" i="10"/>
  <c r="BW35" i="10"/>
  <c r="BA35" i="10"/>
  <c r="AP35" i="10"/>
  <c r="AQ35" i="10"/>
  <c r="CF35" i="10"/>
  <c r="BH35" i="10"/>
  <c r="AZ35" i="10"/>
  <c r="AX35" i="10"/>
  <c r="BR35" i="10"/>
  <c r="BB35" i="10"/>
  <c r="AW35" i="10"/>
  <c r="AL35" i="10"/>
  <c r="BV35" i="10"/>
  <c r="BT35" i="10"/>
  <c r="BZ35" i="10" a="1"/>
  <c r="BZ35" i="10" s="1"/>
  <c r="CH35" i="10"/>
  <c r="BF35" i="10"/>
  <c r="BJ35" i="10"/>
  <c r="BN35" i="10"/>
  <c r="BD35" i="10"/>
  <c r="AR35" i="10"/>
  <c r="CJ35" i="10" a="1"/>
  <c r="CJ35" i="10" s="1"/>
  <c r="BL35" i="10"/>
  <c r="CD35" i="10" a="1"/>
  <c r="CD35" i="10" s="1"/>
  <c r="BC35" i="10"/>
  <c r="CB35" i="10" a="1"/>
  <c r="CB35" i="10" s="1"/>
  <c r="BI35" i="10"/>
  <c r="BS35" i="10"/>
  <c r="BM35" i="10"/>
  <c r="BG35" i="10"/>
  <c r="BK35" i="10"/>
  <c r="AU35" i="10"/>
  <c r="BO35" i="10"/>
  <c r="AO35" i="10"/>
  <c r="AY35" i="10"/>
  <c r="AM35" i="10"/>
  <c r="E34" i="13"/>
  <c r="A34" i="13"/>
  <c r="G35" i="22"/>
  <c r="B36" i="20"/>
  <c r="A35" i="20"/>
  <c r="AM34" i="20"/>
  <c r="L34" i="22" s="1"/>
  <c r="BB34" i="20"/>
  <c r="AA34" i="22" s="1"/>
  <c r="AQ34" i="20"/>
  <c r="P34" i="22" s="1"/>
  <c r="BE34" i="20"/>
  <c r="AD34" i="22" s="1"/>
  <c r="BY34" i="20" a="1"/>
  <c r="BY34" i="20" s="1"/>
  <c r="AX34" i="22" s="1"/>
  <c r="AZ34" i="20"/>
  <c r="Y34" i="22" s="1"/>
  <c r="CI34" i="20" a="1"/>
  <c r="CI34" i="20" s="1"/>
  <c r="BH34" i="22" s="1"/>
  <c r="AW34" i="20"/>
  <c r="V34" i="22" s="1"/>
  <c r="AP34" i="20"/>
  <c r="O34" i="22" s="1"/>
  <c r="BR34" i="20"/>
  <c r="AQ34" i="22" s="1"/>
  <c r="CG34" i="20"/>
  <c r="BF34" i="22" s="1"/>
  <c r="AN34" i="20"/>
  <c r="M34" i="22" s="1"/>
  <c r="BC34" i="20"/>
  <c r="AB34" i="22" s="1"/>
  <c r="BG34" i="20"/>
  <c r="AF34" i="22" s="1"/>
  <c r="CA34" i="20" a="1"/>
  <c r="CA34" i="20" s="1"/>
  <c r="AZ34" i="22" s="1"/>
  <c r="AU34" i="20"/>
  <c r="T34" i="22" s="1"/>
  <c r="BJ34" i="20"/>
  <c r="AI34" i="22" s="1"/>
  <c r="BZ34" i="20" a="1"/>
  <c r="BZ34" i="20" s="1"/>
  <c r="AY34" i="22" s="1"/>
  <c r="BV34" i="20"/>
  <c r="AU34" i="22" s="1"/>
  <c r="BT34" i="20"/>
  <c r="AS34" i="22" s="1"/>
  <c r="BS34" i="20"/>
  <c r="AR34" i="22" s="1"/>
  <c r="CF34" i="20"/>
  <c r="BE34" i="22" s="1"/>
  <c r="BU34" i="20"/>
  <c r="AT34" i="22" s="1"/>
  <c r="BN34" i="20"/>
  <c r="AM34" i="22" s="1"/>
  <c r="AT34" i="20"/>
  <c r="S34" i="22" s="1"/>
  <c r="BL34" i="20"/>
  <c r="AK34" i="22" s="1"/>
  <c r="BH34" i="20"/>
  <c r="AG34" i="22" s="1"/>
  <c r="CC34" i="20" a="1"/>
  <c r="CC34" i="20" s="1"/>
  <c r="BB34" i="22" s="1"/>
  <c r="CH34" i="20"/>
  <c r="BG34" i="22" s="1"/>
  <c r="BQ34" i="20"/>
  <c r="AP34" i="22" s="1"/>
  <c r="AL34" i="20"/>
  <c r="K34" i="22" s="1"/>
  <c r="BM34" i="20"/>
  <c r="AL34" i="22" s="1"/>
  <c r="AX34" i="20"/>
  <c r="W34" i="22" s="1"/>
  <c r="AO34" i="20"/>
  <c r="N34" i="22" s="1"/>
  <c r="CE34" i="20"/>
  <c r="BD34" i="22" s="1"/>
  <c r="CB34" i="20" a="1"/>
  <c r="CB34" i="20" s="1"/>
  <c r="BA34" i="22" s="1"/>
  <c r="BF34" i="20"/>
  <c r="AE34" i="22" s="1"/>
  <c r="BO34" i="20"/>
  <c r="AN34" i="22" s="1"/>
  <c r="F34" i="22"/>
  <c r="BK34" i="20"/>
  <c r="AJ34" i="22" s="1"/>
  <c r="AK34" i="20"/>
  <c r="J34" i="22" s="1"/>
  <c r="BI34" i="20"/>
  <c r="AH34" i="22" s="1"/>
  <c r="AS34" i="20"/>
  <c r="R34" i="22" s="1"/>
  <c r="BW34" i="20" a="1"/>
  <c r="BW34" i="20" s="1"/>
  <c r="AV34" i="22" s="1"/>
  <c r="BA34" i="20"/>
  <c r="Z34" i="22" s="1"/>
  <c r="AY34" i="20"/>
  <c r="X34" i="22" s="1"/>
  <c r="AV34" i="20"/>
  <c r="U34" i="22" s="1"/>
  <c r="D33" i="22"/>
  <c r="B33" i="22" s="1" a="1"/>
  <c r="B33" i="22" s="1"/>
  <c r="E35" i="13" l="1"/>
  <c r="A35" i="13"/>
  <c r="D34" i="22"/>
  <c r="B34" i="22" s="1" a="1"/>
  <c r="B34" i="22" s="1"/>
  <c r="B37" i="13"/>
  <c r="D36" i="13"/>
  <c r="CG35" i="20"/>
  <c r="BF35" i="22" s="1"/>
  <c r="BY35" i="20" a="1"/>
  <c r="BY35" i="20" s="1"/>
  <c r="AX35" i="22" s="1"/>
  <c r="BL35" i="20"/>
  <c r="AK35" i="22" s="1"/>
  <c r="AL35" i="20"/>
  <c r="K35" i="22" s="1"/>
  <c r="BI35" i="20"/>
  <c r="AH35" i="22" s="1"/>
  <c r="AP35" i="20"/>
  <c r="O35" i="22" s="1"/>
  <c r="F35" i="22"/>
  <c r="CB35" i="20" a="1"/>
  <c r="CB35" i="20" s="1"/>
  <c r="BA35" i="22" s="1"/>
  <c r="CC35" i="20" a="1"/>
  <c r="CC35" i="20" s="1"/>
  <c r="BB35" i="22" s="1"/>
  <c r="BR35" i="20"/>
  <c r="AQ35" i="22" s="1"/>
  <c r="BQ35" i="20"/>
  <c r="AP35" i="22" s="1"/>
  <c r="AO35" i="20"/>
  <c r="N35" i="22" s="1"/>
  <c r="BK35" i="20"/>
  <c r="AJ35" i="22" s="1"/>
  <c r="AQ35" i="20"/>
  <c r="P35" i="22" s="1"/>
  <c r="AW35" i="20"/>
  <c r="V35" i="22" s="1"/>
  <c r="AX35" i="20"/>
  <c r="W35" i="22" s="1"/>
  <c r="CH35" i="20"/>
  <c r="BG35" i="22" s="1"/>
  <c r="BH35" i="20"/>
  <c r="AG35" i="22" s="1"/>
  <c r="BC35" i="20"/>
  <c r="AB35" i="22" s="1"/>
  <c r="AM35" i="20"/>
  <c r="L35" i="22" s="1"/>
  <c r="BN35" i="20"/>
  <c r="AM35" i="22" s="1"/>
  <c r="BO35" i="20"/>
  <c r="AN35" i="22" s="1"/>
  <c r="AU35" i="20"/>
  <c r="T35" i="22" s="1"/>
  <c r="BF35" i="20"/>
  <c r="AE35" i="22" s="1"/>
  <c r="BM35" i="20"/>
  <c r="AL35" i="22" s="1"/>
  <c r="BG35" i="20"/>
  <c r="AF35" i="22" s="1"/>
  <c r="BE35" i="20"/>
  <c r="AD35" i="22" s="1"/>
  <c r="BT35" i="20"/>
  <c r="AS35" i="22" s="1"/>
  <c r="AY35" i="20"/>
  <c r="X35" i="22" s="1"/>
  <c r="AK35" i="20"/>
  <c r="J35" i="22" s="1"/>
  <c r="BW35" i="20" a="1"/>
  <c r="BW35" i="20" s="1"/>
  <c r="AV35" i="22" s="1"/>
  <c r="BB35" i="20"/>
  <c r="AA35" i="22" s="1"/>
  <c r="AZ35" i="20"/>
  <c r="Y35" i="22" s="1"/>
  <c r="AV35" i="20"/>
  <c r="U35" i="22" s="1"/>
  <c r="BZ35" i="20" a="1"/>
  <c r="BZ35" i="20" s="1"/>
  <c r="AY35" i="22" s="1"/>
  <c r="BV35" i="20"/>
  <c r="AU35" i="22" s="1"/>
  <c r="CE35" i="20"/>
  <c r="BD35" i="22" s="1"/>
  <c r="AN35" i="20"/>
  <c r="M35" i="22" s="1"/>
  <c r="BJ35" i="20"/>
  <c r="AI35" i="22" s="1"/>
  <c r="AS35" i="20"/>
  <c r="R35" i="22" s="1"/>
  <c r="CI35" i="20" a="1"/>
  <c r="CI35" i="20" s="1"/>
  <c r="BH35" i="22" s="1"/>
  <c r="BA35" i="20"/>
  <c r="Z35" i="22" s="1"/>
  <c r="CA35" i="20" a="1"/>
  <c r="CA35" i="20" s="1"/>
  <c r="AZ35" i="22" s="1"/>
  <c r="AT35" i="20"/>
  <c r="S35" i="22" s="1"/>
  <c r="CF35" i="20"/>
  <c r="BE35" i="22" s="1"/>
  <c r="BS35" i="20"/>
  <c r="AR35" i="22" s="1"/>
  <c r="BU35" i="20"/>
  <c r="AT35" i="22" s="1"/>
  <c r="CF36" i="10"/>
  <c r="BC36" i="10"/>
  <c r="BK36" i="10"/>
  <c r="CD36" i="10" a="1"/>
  <c r="CD36" i="10" s="1"/>
  <c r="BB36" i="10"/>
  <c r="BU36" i="10"/>
  <c r="CI36" i="10"/>
  <c r="BS36" i="10"/>
  <c r="BG36" i="10"/>
  <c r="BW36" i="10"/>
  <c r="BR36" i="10"/>
  <c r="AU36" i="10"/>
  <c r="BZ36" i="10" a="1"/>
  <c r="BZ36" i="10" s="1"/>
  <c r="BX36" i="10" a="1"/>
  <c r="BX36" i="10" s="1"/>
  <c r="CH36" i="10"/>
  <c r="AN36" i="10"/>
  <c r="BH36" i="10"/>
  <c r="AQ36" i="10"/>
  <c r="AP36" i="10"/>
  <c r="AL36" i="10"/>
  <c r="BF36" i="10"/>
  <c r="BM36" i="10"/>
  <c r="CJ36" i="10" a="1"/>
  <c r="CJ36" i="10" s="1"/>
  <c r="BN36" i="10"/>
  <c r="CA36" i="10" a="1"/>
  <c r="CA36" i="10" s="1"/>
  <c r="BL36" i="10"/>
  <c r="BT36" i="10"/>
  <c r="BD36" i="10"/>
  <c r="AZ36" i="10"/>
  <c r="BI36" i="10"/>
  <c r="BO36" i="10"/>
  <c r="CC36" i="10" a="1"/>
  <c r="CC36" i="10" s="1"/>
  <c r="AW36" i="10"/>
  <c r="AT36" i="10"/>
  <c r="CG36" i="10"/>
  <c r="BP36" i="10"/>
  <c r="AY36" i="10"/>
  <c r="AX36" i="10"/>
  <c r="AO36" i="10"/>
  <c r="AR36" i="10"/>
  <c r="BA36" i="10"/>
  <c r="AM36" i="10"/>
  <c r="AV36" i="10"/>
  <c r="CB36" i="10" a="1"/>
  <c r="CB36" i="10" s="1"/>
  <c r="BJ36" i="10"/>
  <c r="BV36" i="10"/>
  <c r="A36" i="20"/>
  <c r="B37" i="20"/>
  <c r="G36" i="22"/>
  <c r="C37" i="10"/>
  <c r="A37" i="9"/>
  <c r="A37" i="10" s="1"/>
  <c r="C38" i="9"/>
  <c r="D37" i="9"/>
  <c r="D37" i="10" s="1"/>
  <c r="AF16" i="8"/>
  <c r="C39" i="9" l="1"/>
  <c r="A38" i="9"/>
  <c r="A38" i="10" s="1"/>
  <c r="C38" i="10"/>
  <c r="D38" i="9"/>
  <c r="D38" i="10" s="1"/>
  <c r="AF17" i="8"/>
  <c r="E36" i="13"/>
  <c r="A36" i="13"/>
  <c r="B38" i="13"/>
  <c r="D37" i="13"/>
  <c r="A37" i="20"/>
  <c r="B38" i="20"/>
  <c r="G37" i="22"/>
  <c r="AU37" i="10"/>
  <c r="AN37" i="10"/>
  <c r="CI37" i="10"/>
  <c r="BH37" i="10"/>
  <c r="BZ37" i="10" a="1"/>
  <c r="BZ37" i="10" s="1"/>
  <c r="AZ37" i="10"/>
  <c r="AW37" i="10"/>
  <c r="CA37" i="10" a="1"/>
  <c r="CA37" i="10" s="1"/>
  <c r="CC37" i="10" a="1"/>
  <c r="CC37" i="10" s="1"/>
  <c r="BW37" i="10"/>
  <c r="AV37" i="10"/>
  <c r="BV37" i="10"/>
  <c r="CG37" i="10"/>
  <c r="BI37" i="10"/>
  <c r="BU37" i="10"/>
  <c r="BN37" i="10"/>
  <c r="BL37" i="10"/>
  <c r="AL37" i="10"/>
  <c r="CF37" i="10"/>
  <c r="BG37" i="10"/>
  <c r="BC37" i="10"/>
  <c r="AX37" i="10"/>
  <c r="AY37" i="10"/>
  <c r="AR37" i="10"/>
  <c r="BJ37" i="10"/>
  <c r="CD37" i="10" a="1"/>
  <c r="CD37" i="10" s="1"/>
  <c r="BA37" i="10"/>
  <c r="AT37" i="10"/>
  <c r="CH37" i="10"/>
  <c r="BK37" i="10"/>
  <c r="BP37" i="10"/>
  <c r="BX37" i="10" a="1"/>
  <c r="BX37" i="10" s="1"/>
  <c r="BM37" i="10"/>
  <c r="BD37" i="10"/>
  <c r="AO37" i="10"/>
  <c r="BT37" i="10"/>
  <c r="BS37" i="10"/>
  <c r="AM37" i="10"/>
  <c r="AQ37" i="10"/>
  <c r="CB37" i="10" a="1"/>
  <c r="CB37" i="10" s="1"/>
  <c r="AP37" i="10"/>
  <c r="BF37" i="10"/>
  <c r="CJ37" i="10" a="1"/>
  <c r="CJ37" i="10" s="1"/>
  <c r="BR37" i="10"/>
  <c r="BO37" i="10"/>
  <c r="BB37" i="10"/>
  <c r="CE36" i="20"/>
  <c r="BD36" i="22" s="1"/>
  <c r="AV36" i="20"/>
  <c r="U36" i="22" s="1"/>
  <c r="AL36" i="20"/>
  <c r="K36" i="22" s="1"/>
  <c r="AN36" i="20"/>
  <c r="M36" i="22" s="1"/>
  <c r="AK36" i="20"/>
  <c r="J36" i="22" s="1"/>
  <c r="BY36" i="20" a="1"/>
  <c r="BY36" i="20" s="1"/>
  <c r="AX36" i="22" s="1"/>
  <c r="AO36" i="20"/>
  <c r="N36" i="22" s="1"/>
  <c r="CH36" i="20"/>
  <c r="BG36" i="22" s="1"/>
  <c r="CA36" i="20" a="1"/>
  <c r="CA36" i="20" s="1"/>
  <c r="AZ36" i="22" s="1"/>
  <c r="AU36" i="20"/>
  <c r="T36" i="22" s="1"/>
  <c r="AX36" i="20"/>
  <c r="W36" i="22" s="1"/>
  <c r="AM36" i="20"/>
  <c r="L36" i="22" s="1"/>
  <c r="AZ36" i="20"/>
  <c r="Y36" i="22" s="1"/>
  <c r="BJ36" i="20"/>
  <c r="AI36" i="22" s="1"/>
  <c r="F36" i="22"/>
  <c r="CG36" i="20"/>
  <c r="BF36" i="22" s="1"/>
  <c r="BR36" i="20"/>
  <c r="AQ36" i="22" s="1"/>
  <c r="AS36" i="20"/>
  <c r="R36" i="22" s="1"/>
  <c r="BK36" i="20"/>
  <c r="AJ36" i="22" s="1"/>
  <c r="BG36" i="20"/>
  <c r="AF36" i="22" s="1"/>
  <c r="AP36" i="20"/>
  <c r="O36" i="22" s="1"/>
  <c r="BB36" i="20"/>
  <c r="AA36" i="22" s="1"/>
  <c r="BM36" i="20"/>
  <c r="AL36" i="22" s="1"/>
  <c r="BF36" i="20"/>
  <c r="AE36" i="22" s="1"/>
  <c r="BQ36" i="20"/>
  <c r="AP36" i="22" s="1"/>
  <c r="BC36" i="20"/>
  <c r="AB36" i="22" s="1"/>
  <c r="BW36" i="20" a="1"/>
  <c r="BW36" i="20" s="1"/>
  <c r="AV36" i="22" s="1"/>
  <c r="BE36" i="20"/>
  <c r="AD36" i="22" s="1"/>
  <c r="AY36" i="20"/>
  <c r="X36" i="22" s="1"/>
  <c r="BH36" i="20"/>
  <c r="AG36" i="22" s="1"/>
  <c r="CC36" i="20" a="1"/>
  <c r="CC36" i="20" s="1"/>
  <c r="BB36" i="22" s="1"/>
  <c r="AT36" i="20"/>
  <c r="S36" i="22" s="1"/>
  <c r="BL36" i="20"/>
  <c r="AK36" i="22" s="1"/>
  <c r="CB36" i="20" a="1"/>
  <c r="CB36" i="20" s="1"/>
  <c r="BA36" i="22" s="1"/>
  <c r="BA36" i="20"/>
  <c r="Z36" i="22" s="1"/>
  <c r="BN36" i="20"/>
  <c r="AM36" i="22" s="1"/>
  <c r="AQ36" i="20"/>
  <c r="P36" i="22" s="1"/>
  <c r="BV36" i="20"/>
  <c r="AU36" i="22" s="1"/>
  <c r="BT36" i="20"/>
  <c r="AS36" i="22" s="1"/>
  <c r="AW36" i="20"/>
  <c r="V36" i="22" s="1"/>
  <c r="BZ36" i="20" a="1"/>
  <c r="BZ36" i="20" s="1"/>
  <c r="AY36" i="22" s="1"/>
  <c r="BU36" i="20"/>
  <c r="AT36" i="22" s="1"/>
  <c r="BS36" i="20"/>
  <c r="AR36" i="22" s="1"/>
  <c r="BI36" i="20"/>
  <c r="AH36" i="22" s="1"/>
  <c r="CI36" i="20" a="1"/>
  <c r="CI36" i="20" s="1"/>
  <c r="BH36" i="22" s="1"/>
  <c r="CF36" i="20"/>
  <c r="BE36" i="22" s="1"/>
  <c r="BO36" i="20"/>
  <c r="AN36" i="22" s="1"/>
  <c r="D35" i="22"/>
  <c r="B35" i="22" s="1" a="1"/>
  <c r="B35" i="22" s="1"/>
  <c r="AF18" i="8" l="1"/>
  <c r="A38" i="20"/>
  <c r="G38" i="22"/>
  <c r="B39" i="20"/>
  <c r="D36" i="22"/>
  <c r="B36" i="22" s="1" a="1"/>
  <c r="B36" i="22" s="1"/>
  <c r="AP37" i="20"/>
  <c r="O37" i="22" s="1"/>
  <c r="AZ37" i="20"/>
  <c r="Y37" i="22" s="1"/>
  <c r="BC37" i="20"/>
  <c r="AB37" i="22" s="1"/>
  <c r="BU37" i="20"/>
  <c r="AT37" i="22" s="1"/>
  <c r="BR37" i="20"/>
  <c r="AQ37" i="22" s="1"/>
  <c r="BT37" i="20"/>
  <c r="AS37" i="22" s="1"/>
  <c r="BL37" i="20"/>
  <c r="AK37" i="22" s="1"/>
  <c r="BI37" i="20"/>
  <c r="AH37" i="22" s="1"/>
  <c r="CB37" i="20" a="1"/>
  <c r="CB37" i="20" s="1"/>
  <c r="BA37" i="22" s="1"/>
  <c r="CH37" i="20"/>
  <c r="BG37" i="22" s="1"/>
  <c r="BK37" i="20"/>
  <c r="AJ37" i="22" s="1"/>
  <c r="AY37" i="20"/>
  <c r="X37" i="22" s="1"/>
  <c r="BJ37" i="20"/>
  <c r="AI37" i="22" s="1"/>
  <c r="AU37" i="20"/>
  <c r="T37" i="22" s="1"/>
  <c r="AT37" i="20"/>
  <c r="S37" i="22" s="1"/>
  <c r="BA37" i="20"/>
  <c r="Z37" i="22" s="1"/>
  <c r="BG37" i="20"/>
  <c r="AF37" i="22" s="1"/>
  <c r="CC37" i="20" a="1"/>
  <c r="CC37" i="20" s="1"/>
  <c r="BB37" i="22" s="1"/>
  <c r="BY37" i="20" a="1"/>
  <c r="BY37" i="20" s="1"/>
  <c r="AX37" i="22" s="1"/>
  <c r="AX37" i="20"/>
  <c r="W37" i="22" s="1"/>
  <c r="BB37" i="20"/>
  <c r="AA37" i="22" s="1"/>
  <c r="AN37" i="20"/>
  <c r="M37" i="22" s="1"/>
  <c r="BE37" i="20"/>
  <c r="AD37" i="22" s="1"/>
  <c r="BS37" i="20"/>
  <c r="AR37" i="22" s="1"/>
  <c r="CE37" i="20"/>
  <c r="BD37" i="22" s="1"/>
  <c r="BW37" i="20" a="1"/>
  <c r="BW37" i="20" s="1"/>
  <c r="AV37" i="22" s="1"/>
  <c r="BH37" i="20"/>
  <c r="AG37" i="22" s="1"/>
  <c r="AQ37" i="20"/>
  <c r="P37" i="22" s="1"/>
  <c r="AV37" i="20"/>
  <c r="U37" i="22" s="1"/>
  <c r="BO37" i="20"/>
  <c r="AN37" i="22" s="1"/>
  <c r="BM37" i="20"/>
  <c r="AL37" i="22" s="1"/>
  <c r="F37" i="22"/>
  <c r="CA37" i="20" a="1"/>
  <c r="CA37" i="20" s="1"/>
  <c r="AZ37" i="22" s="1"/>
  <c r="BZ37" i="20" a="1"/>
  <c r="BZ37" i="20" s="1"/>
  <c r="AY37" i="22" s="1"/>
  <c r="BQ37" i="20"/>
  <c r="AP37" i="22" s="1"/>
  <c r="AM37" i="20"/>
  <c r="L37" i="22" s="1"/>
  <c r="BF37" i="20"/>
  <c r="AE37" i="22" s="1"/>
  <c r="AO37" i="20"/>
  <c r="N37" i="22" s="1"/>
  <c r="CG37" i="20"/>
  <c r="BF37" i="22" s="1"/>
  <c r="BV37" i="20"/>
  <c r="AU37" i="22" s="1"/>
  <c r="AS37" i="20"/>
  <c r="R37" i="22" s="1"/>
  <c r="CF37" i="20"/>
  <c r="BE37" i="22" s="1"/>
  <c r="AK37" i="20"/>
  <c r="J37" i="22" s="1"/>
  <c r="AL37" i="20"/>
  <c r="K37" i="22" s="1"/>
  <c r="BN37" i="20"/>
  <c r="AM37" i="22" s="1"/>
  <c r="AW37" i="20"/>
  <c r="V37" i="22" s="1"/>
  <c r="CI37" i="20" a="1"/>
  <c r="CI37" i="20" s="1"/>
  <c r="BH37" i="22" s="1"/>
  <c r="A37" i="13"/>
  <c r="E37" i="13"/>
  <c r="D38" i="13"/>
  <c r="B39" i="13"/>
  <c r="AO38" i="10"/>
  <c r="AW38" i="10"/>
  <c r="AU38" i="10"/>
  <c r="CF38" i="10"/>
  <c r="BI38" i="10"/>
  <c r="BM38" i="10"/>
  <c r="AR38" i="10"/>
  <c r="AX38" i="10"/>
  <c r="CA38" i="10" a="1"/>
  <c r="CA38" i="10" s="1"/>
  <c r="BZ38" i="10" a="1"/>
  <c r="BZ38" i="10" s="1"/>
  <c r="BX38" i="10" a="1"/>
  <c r="BX38" i="10" s="1"/>
  <c r="BV38" i="10"/>
  <c r="AN38" i="10"/>
  <c r="BN38" i="10"/>
  <c r="CJ38" i="10" a="1"/>
  <c r="CJ38" i="10" s="1"/>
  <c r="AM38" i="10"/>
  <c r="BA38" i="10"/>
  <c r="CD38" i="10" a="1"/>
  <c r="CD38" i="10" s="1"/>
  <c r="BD38" i="10"/>
  <c r="AT38" i="10"/>
  <c r="BC38" i="10"/>
  <c r="BT38" i="10"/>
  <c r="BF38" i="10"/>
  <c r="BU38" i="10"/>
  <c r="AZ38" i="10"/>
  <c r="BB38" i="10"/>
  <c r="CH38" i="10"/>
  <c r="BW38" i="10"/>
  <c r="BL38" i="10"/>
  <c r="BR38" i="10"/>
  <c r="AP38" i="10"/>
  <c r="AV38" i="10"/>
  <c r="BO38" i="10"/>
  <c r="BS38" i="10"/>
  <c r="BG38" i="10"/>
  <c r="AL38" i="10"/>
  <c r="BJ38" i="10"/>
  <c r="CG38" i="10"/>
  <c r="AQ38" i="10"/>
  <c r="BP38" i="10"/>
  <c r="AY38" i="10"/>
  <c r="BK38" i="10"/>
  <c r="CB38" i="10" a="1"/>
  <c r="CB38" i="10" s="1"/>
  <c r="CC38" i="10" a="1"/>
  <c r="CC38" i="10" s="1"/>
  <c r="BH38" i="10"/>
  <c r="CI38" i="10"/>
  <c r="A39" i="9"/>
  <c r="A39" i="10" s="1"/>
  <c r="D39" i="9"/>
  <c r="D39" i="10" s="1"/>
  <c r="C39" i="10"/>
  <c r="C40" i="9"/>
  <c r="E38" i="13" l="1"/>
  <c r="A38" i="13"/>
  <c r="G39" i="22"/>
  <c r="B40" i="20"/>
  <c r="A39" i="20"/>
  <c r="C41" i="9"/>
  <c r="C40" i="10"/>
  <c r="A40" i="9"/>
  <c r="A40" i="10" s="1"/>
  <c r="D40" i="9"/>
  <c r="D40" i="10" s="1"/>
  <c r="BV38" i="20"/>
  <c r="AU38" i="22" s="1"/>
  <c r="BO38" i="20"/>
  <c r="AN38" i="22" s="1"/>
  <c r="AO38" i="20"/>
  <c r="N38" i="22" s="1"/>
  <c r="CH38" i="20"/>
  <c r="BG38" i="22" s="1"/>
  <c r="AU38" i="20"/>
  <c r="T38" i="22" s="1"/>
  <c r="AQ38" i="20"/>
  <c r="P38" i="22" s="1"/>
  <c r="BC38" i="20"/>
  <c r="AB38" i="22" s="1"/>
  <c r="BE38" i="20"/>
  <c r="AD38" i="22" s="1"/>
  <c r="AY38" i="20"/>
  <c r="X38" i="22" s="1"/>
  <c r="AV38" i="20"/>
  <c r="U38" i="22" s="1"/>
  <c r="F38" i="22"/>
  <c r="BH38" i="20"/>
  <c r="AG38" i="22" s="1"/>
  <c r="BM38" i="20"/>
  <c r="AL38" i="22" s="1"/>
  <c r="BS38" i="20"/>
  <c r="AR38" i="22" s="1"/>
  <c r="BL38" i="20"/>
  <c r="AK38" i="22" s="1"/>
  <c r="AX38" i="20"/>
  <c r="W38" i="22" s="1"/>
  <c r="BK38" i="20"/>
  <c r="AJ38" i="22" s="1"/>
  <c r="BW38" i="20" a="1"/>
  <c r="BW38" i="20" s="1"/>
  <c r="AV38" i="22" s="1"/>
  <c r="BG38" i="20"/>
  <c r="AF38" i="22" s="1"/>
  <c r="CC38" i="20" a="1"/>
  <c r="CC38" i="20" s="1"/>
  <c r="BB38" i="22" s="1"/>
  <c r="CB38" i="20" a="1"/>
  <c r="CB38" i="20" s="1"/>
  <c r="BA38" i="22" s="1"/>
  <c r="CF38" i="20"/>
  <c r="BE38" i="22" s="1"/>
  <c r="AL38" i="20"/>
  <c r="K38" i="22" s="1"/>
  <c r="AN38" i="20"/>
  <c r="M38" i="22" s="1"/>
  <c r="CA38" i="20" a="1"/>
  <c r="CA38" i="20" s="1"/>
  <c r="AZ38" i="22" s="1"/>
  <c r="BA38" i="20"/>
  <c r="Z38" i="22" s="1"/>
  <c r="BN38" i="20"/>
  <c r="AM38" i="22" s="1"/>
  <c r="AS38" i="20"/>
  <c r="R38" i="22" s="1"/>
  <c r="BJ38" i="20"/>
  <c r="AI38" i="22" s="1"/>
  <c r="CG38" i="20"/>
  <c r="BF38" i="22" s="1"/>
  <c r="BY38" i="20" a="1"/>
  <c r="BY38" i="20" s="1"/>
  <c r="AX38" i="22" s="1"/>
  <c r="CE38" i="20"/>
  <c r="BD38" i="22" s="1"/>
  <c r="BF38" i="20"/>
  <c r="AE38" i="22" s="1"/>
  <c r="BT38" i="20"/>
  <c r="AS38" i="22" s="1"/>
  <c r="BB38" i="20"/>
  <c r="AA38" i="22" s="1"/>
  <c r="CI38" i="20" a="1"/>
  <c r="CI38" i="20" s="1"/>
  <c r="BH38" i="22" s="1"/>
  <c r="AM38" i="20"/>
  <c r="L38" i="22" s="1"/>
  <c r="AW38" i="20"/>
  <c r="V38" i="22" s="1"/>
  <c r="BZ38" i="20" a="1"/>
  <c r="BZ38" i="20" s="1"/>
  <c r="AY38" i="22" s="1"/>
  <c r="BI38" i="20"/>
  <c r="AH38" i="22" s="1"/>
  <c r="BU38" i="20"/>
  <c r="AT38" i="22" s="1"/>
  <c r="BQ38" i="20"/>
  <c r="AP38" i="22" s="1"/>
  <c r="BR38" i="20"/>
  <c r="AQ38" i="22" s="1"/>
  <c r="AP38" i="20"/>
  <c r="O38" i="22" s="1"/>
  <c r="AT38" i="20"/>
  <c r="S38" i="22" s="1"/>
  <c r="AZ38" i="20"/>
  <c r="Y38" i="22" s="1"/>
  <c r="AK38" i="20"/>
  <c r="J38" i="22" s="1"/>
  <c r="BR39" i="10"/>
  <c r="CH39" i="10"/>
  <c r="BW39" i="10"/>
  <c r="BU39" i="10"/>
  <c r="CI39" i="10"/>
  <c r="BO39" i="10"/>
  <c r="AR39" i="10"/>
  <c r="BK39" i="10"/>
  <c r="BD39" i="10"/>
  <c r="BT39" i="10"/>
  <c r="BI39" i="10"/>
  <c r="BF39" i="10"/>
  <c r="BV39" i="10"/>
  <c r="BA39" i="10"/>
  <c r="BX39" i="10" a="1"/>
  <c r="BX39" i="10" s="1"/>
  <c r="AQ39" i="10"/>
  <c r="AT39" i="10"/>
  <c r="BJ39" i="10"/>
  <c r="AL39" i="10"/>
  <c r="BB39" i="10"/>
  <c r="AX39" i="10"/>
  <c r="BG39" i="10"/>
  <c r="BL39" i="10"/>
  <c r="AN39" i="10"/>
  <c r="AO39" i="10"/>
  <c r="BS39" i="10"/>
  <c r="BP39" i="10"/>
  <c r="AU39" i="10"/>
  <c r="BZ39" i="10" a="1"/>
  <c r="BZ39" i="10" s="1"/>
  <c r="CA39" i="10" a="1"/>
  <c r="CA39" i="10" s="1"/>
  <c r="AV39" i="10"/>
  <c r="AZ39" i="10"/>
  <c r="BH39" i="10"/>
  <c r="AM39" i="10"/>
  <c r="BN39" i="10"/>
  <c r="BC39" i="10"/>
  <c r="AP39" i="10"/>
  <c r="AW39" i="10"/>
  <c r="CB39" i="10" a="1"/>
  <c r="CB39" i="10" s="1"/>
  <c r="CC39" i="10" a="1"/>
  <c r="CC39" i="10" s="1"/>
  <c r="CG39" i="10"/>
  <c r="CD39" i="10" a="1"/>
  <c r="CD39" i="10" s="1"/>
  <c r="CJ39" i="10" a="1"/>
  <c r="CJ39" i="10" s="1"/>
  <c r="AY39" i="10"/>
  <c r="CF39" i="10"/>
  <c r="BM39" i="10"/>
  <c r="D39" i="13"/>
  <c r="B40" i="13"/>
  <c r="D37" i="22"/>
  <c r="B37" i="22" s="1" a="1"/>
  <c r="B37" i="22" s="1"/>
  <c r="AF19" i="8"/>
  <c r="CC40" i="10" l="1" a="1"/>
  <c r="CC40" i="10" s="1"/>
  <c r="BB40" i="10"/>
  <c r="AX40" i="10"/>
  <c r="BJ40" i="10"/>
  <c r="AR40" i="10"/>
  <c r="AU40" i="10"/>
  <c r="AW40" i="10"/>
  <c r="BV40" i="10"/>
  <c r="BR40" i="10"/>
  <c r="BO40" i="10"/>
  <c r="CJ40" i="10" a="1"/>
  <c r="CJ40" i="10" s="1"/>
  <c r="AN40" i="10"/>
  <c r="CB40" i="10" a="1"/>
  <c r="CB40" i="10" s="1"/>
  <c r="BP40" i="10"/>
  <c r="BS40" i="10"/>
  <c r="AV40" i="10"/>
  <c r="AM40" i="10"/>
  <c r="AZ40" i="10"/>
  <c r="BM40" i="10"/>
  <c r="CG40" i="10"/>
  <c r="CD40" i="10" a="1"/>
  <c r="CD40" i="10" s="1"/>
  <c r="BF40" i="10"/>
  <c r="BG40" i="10"/>
  <c r="AY40" i="10"/>
  <c r="BI40" i="10"/>
  <c r="BD40" i="10"/>
  <c r="CH40" i="10"/>
  <c r="BL40" i="10"/>
  <c r="AT40" i="10"/>
  <c r="BA40" i="10"/>
  <c r="AL40" i="10"/>
  <c r="AQ40" i="10"/>
  <c r="BK40" i="10"/>
  <c r="BU40" i="10"/>
  <c r="CA40" i="10" a="1"/>
  <c r="CA40" i="10" s="1"/>
  <c r="BT40" i="10"/>
  <c r="BZ40" i="10" a="1"/>
  <c r="BZ40" i="10" s="1"/>
  <c r="AO40" i="10"/>
  <c r="BX40" i="10" a="1"/>
  <c r="BX40" i="10" s="1"/>
  <c r="BN40" i="10"/>
  <c r="CF40" i="10"/>
  <c r="AP40" i="10"/>
  <c r="BW40" i="10"/>
  <c r="BC40" i="10"/>
  <c r="CI40" i="10"/>
  <c r="BH40" i="10"/>
  <c r="A39" i="13"/>
  <c r="E39" i="13"/>
  <c r="D38" i="22"/>
  <c r="B38" i="22" s="1" a="1"/>
  <c r="B38" i="22" s="1"/>
  <c r="A41" i="9"/>
  <c r="A41" i="10" s="1"/>
  <c r="C41" i="10"/>
  <c r="C42" i="9"/>
  <c r="D41" i="9"/>
  <c r="D41" i="10" s="1"/>
  <c r="F39" i="22"/>
  <c r="BB39" i="20"/>
  <c r="AA39" i="22" s="1"/>
  <c r="AP39" i="20"/>
  <c r="O39" i="22" s="1"/>
  <c r="BI39" i="20"/>
  <c r="AH39" i="22" s="1"/>
  <c r="BK39" i="20"/>
  <c r="AJ39" i="22" s="1"/>
  <c r="CH39" i="20"/>
  <c r="BG39" i="22" s="1"/>
  <c r="AQ39" i="20"/>
  <c r="P39" i="22" s="1"/>
  <c r="BS39" i="20"/>
  <c r="AR39" i="22" s="1"/>
  <c r="CG39" i="20"/>
  <c r="BF39" i="22" s="1"/>
  <c r="BT39" i="20"/>
  <c r="AS39" i="22" s="1"/>
  <c r="AM39" i="20"/>
  <c r="L39" i="22" s="1"/>
  <c r="BA39" i="20"/>
  <c r="Z39" i="22" s="1"/>
  <c r="CC39" i="20" a="1"/>
  <c r="CC39" i="20" s="1"/>
  <c r="BB39" i="22" s="1"/>
  <c r="BV39" i="20"/>
  <c r="AU39" i="22" s="1"/>
  <c r="BC39" i="20"/>
  <c r="AB39" i="22" s="1"/>
  <c r="BZ39" i="20" a="1"/>
  <c r="BZ39" i="20" s="1"/>
  <c r="AY39" i="22" s="1"/>
  <c r="BF39" i="20"/>
  <c r="AE39" i="22" s="1"/>
  <c r="BU39" i="20"/>
  <c r="AT39" i="22" s="1"/>
  <c r="BG39" i="20"/>
  <c r="AF39" i="22" s="1"/>
  <c r="BE39" i="20"/>
  <c r="AD39" i="22" s="1"/>
  <c r="AK39" i="20"/>
  <c r="J39" i="22" s="1"/>
  <c r="BN39" i="20"/>
  <c r="AM39" i="22" s="1"/>
  <c r="BL39" i="20"/>
  <c r="AK39" i="22" s="1"/>
  <c r="AZ39" i="20"/>
  <c r="Y39" i="22" s="1"/>
  <c r="AO39" i="20"/>
  <c r="N39" i="22" s="1"/>
  <c r="BY39" i="20" a="1"/>
  <c r="BY39" i="20" s="1"/>
  <c r="AX39" i="22" s="1"/>
  <c r="CA39" i="20" a="1"/>
  <c r="CA39" i="20" s="1"/>
  <c r="AZ39" i="22" s="1"/>
  <c r="BH39" i="20"/>
  <c r="AG39" i="22" s="1"/>
  <c r="AL39" i="20"/>
  <c r="K39" i="22" s="1"/>
  <c r="BQ39" i="20"/>
  <c r="AP39" i="22" s="1"/>
  <c r="CF39" i="20"/>
  <c r="BE39" i="22" s="1"/>
  <c r="BO39" i="20"/>
  <c r="AN39" i="22" s="1"/>
  <c r="BR39" i="20"/>
  <c r="AQ39" i="22" s="1"/>
  <c r="CE39" i="20"/>
  <c r="BD39" i="22" s="1"/>
  <c r="CB39" i="20" a="1"/>
  <c r="CB39" i="20" s="1"/>
  <c r="BA39" i="22" s="1"/>
  <c r="BJ39" i="20"/>
  <c r="AI39" i="22" s="1"/>
  <c r="AX39" i="20"/>
  <c r="W39" i="22" s="1"/>
  <c r="AY39" i="20"/>
  <c r="X39" i="22" s="1"/>
  <c r="AV39" i="20"/>
  <c r="U39" i="22" s="1"/>
  <c r="BW39" i="20" a="1"/>
  <c r="BW39" i="20" s="1"/>
  <c r="AV39" i="22" s="1"/>
  <c r="CI39" i="20" a="1"/>
  <c r="CI39" i="20" s="1"/>
  <c r="BH39" i="22" s="1"/>
  <c r="AN39" i="20"/>
  <c r="M39" i="22" s="1"/>
  <c r="AS39" i="20"/>
  <c r="R39" i="22" s="1"/>
  <c r="AU39" i="20"/>
  <c r="T39" i="22" s="1"/>
  <c r="AT39" i="20"/>
  <c r="S39" i="22" s="1"/>
  <c r="BM39" i="20"/>
  <c r="AL39" i="22" s="1"/>
  <c r="AW39" i="20"/>
  <c r="V39" i="22" s="1"/>
  <c r="D40" i="13"/>
  <c r="B41" i="13"/>
  <c r="G40" i="22"/>
  <c r="A40" i="20"/>
  <c r="B41" i="20"/>
  <c r="AO40" i="20" l="1"/>
  <c r="N40" i="22" s="1"/>
  <c r="CF40" i="20"/>
  <c r="BE40" i="22" s="1"/>
  <c r="CI40" i="20" a="1"/>
  <c r="CI40" i="20" s="1"/>
  <c r="BH40" i="22" s="1"/>
  <c r="BG40" i="20"/>
  <c r="AF40" i="22" s="1"/>
  <c r="BA40" i="20"/>
  <c r="Z40" i="22" s="1"/>
  <c r="AN40" i="20"/>
  <c r="M40" i="22" s="1"/>
  <c r="BR40" i="20"/>
  <c r="AQ40" i="22" s="1"/>
  <c r="BU40" i="20"/>
  <c r="AT40" i="22" s="1"/>
  <c r="AP40" i="20"/>
  <c r="O40" i="22" s="1"/>
  <c r="BZ40" i="20" a="1"/>
  <c r="BZ40" i="20" s="1"/>
  <c r="AY40" i="22" s="1"/>
  <c r="AS40" i="20"/>
  <c r="R40" i="22" s="1"/>
  <c r="BQ40" i="20"/>
  <c r="AP40" i="22" s="1"/>
  <c r="CC40" i="20" a="1"/>
  <c r="CC40" i="20" s="1"/>
  <c r="BB40" i="22" s="1"/>
  <c r="BB40" i="20"/>
  <c r="AA40" i="22" s="1"/>
  <c r="BE40" i="20"/>
  <c r="AD40" i="22" s="1"/>
  <c r="AQ40" i="20"/>
  <c r="P40" i="22" s="1"/>
  <c r="F40" i="22"/>
  <c r="AK40" i="20"/>
  <c r="J40" i="22" s="1"/>
  <c r="BO40" i="20"/>
  <c r="AN40" i="22" s="1"/>
  <c r="BV40" i="20"/>
  <c r="AU40" i="22" s="1"/>
  <c r="AY40" i="20"/>
  <c r="X40" i="22" s="1"/>
  <c r="AV40" i="20"/>
  <c r="U40" i="22" s="1"/>
  <c r="BF40" i="20"/>
  <c r="AE40" i="22" s="1"/>
  <c r="BW40" i="20" a="1"/>
  <c r="BW40" i="20" s="1"/>
  <c r="AV40" i="22" s="1"/>
  <c r="AM40" i="20"/>
  <c r="L40" i="22" s="1"/>
  <c r="BL40" i="20"/>
  <c r="AK40" i="22" s="1"/>
  <c r="BH40" i="20"/>
  <c r="AG40" i="22" s="1"/>
  <c r="AT40" i="20"/>
  <c r="S40" i="22" s="1"/>
  <c r="AZ40" i="20"/>
  <c r="Y40" i="22" s="1"/>
  <c r="AX40" i="20"/>
  <c r="W40" i="22" s="1"/>
  <c r="CB40" i="20" a="1"/>
  <c r="CB40" i="20" s="1"/>
  <c r="BA40" i="22" s="1"/>
  <c r="BY40" i="20" a="1"/>
  <c r="BY40" i="20" s="1"/>
  <c r="AX40" i="22" s="1"/>
  <c r="BS40" i="20"/>
  <c r="AR40" i="22" s="1"/>
  <c r="AL40" i="20"/>
  <c r="K40" i="22" s="1"/>
  <c r="CG40" i="20"/>
  <c r="BF40" i="22" s="1"/>
  <c r="CA40" i="20" a="1"/>
  <c r="CA40" i="20" s="1"/>
  <c r="AZ40" i="22" s="1"/>
  <c r="CE40" i="20"/>
  <c r="BD40" i="22" s="1"/>
  <c r="AU40" i="20"/>
  <c r="T40" i="22" s="1"/>
  <c r="BM40" i="20"/>
  <c r="AL40" i="22" s="1"/>
  <c r="BN40" i="20"/>
  <c r="AM40" i="22" s="1"/>
  <c r="BK40" i="20"/>
  <c r="AJ40" i="22" s="1"/>
  <c r="CH40" i="20"/>
  <c r="BG40" i="22" s="1"/>
  <c r="BC40" i="20"/>
  <c r="AB40" i="22" s="1"/>
  <c r="BI40" i="20"/>
  <c r="AH40" i="22" s="1"/>
  <c r="BJ40" i="20"/>
  <c r="AI40" i="22" s="1"/>
  <c r="BT40" i="20"/>
  <c r="AS40" i="22" s="1"/>
  <c r="AW40" i="20"/>
  <c r="V40" i="22" s="1"/>
  <c r="D41" i="13"/>
  <c r="B42" i="13"/>
  <c r="D42" i="9"/>
  <c r="D42" i="10" s="1"/>
  <c r="C42" i="10"/>
  <c r="C43" i="9"/>
  <c r="A42" i="9"/>
  <c r="A42" i="10" s="1"/>
  <c r="E40" i="13"/>
  <c r="A40" i="13"/>
  <c r="D39" i="22"/>
  <c r="B39" i="22" s="1" a="1"/>
  <c r="B39" i="22" s="1"/>
  <c r="AR41" i="10"/>
  <c r="BW41" i="10"/>
  <c r="CA41" i="10" a="1"/>
  <c r="CA41" i="10" s="1"/>
  <c r="BG41" i="10"/>
  <c r="BC41" i="10"/>
  <c r="AM41" i="10"/>
  <c r="AZ41" i="10"/>
  <c r="BS41" i="10"/>
  <c r="CG41" i="10"/>
  <c r="BK41" i="10"/>
  <c r="BT41" i="10"/>
  <c r="CJ41" i="10" a="1"/>
  <c r="CJ41" i="10" s="1"/>
  <c r="BX41" i="10" a="1"/>
  <c r="BX41" i="10" s="1"/>
  <c r="BJ41" i="10"/>
  <c r="AP41" i="10"/>
  <c r="AU41" i="10"/>
  <c r="AW41" i="10"/>
  <c r="BZ41" i="10" a="1"/>
  <c r="BZ41" i="10" s="1"/>
  <c r="CI41" i="10"/>
  <c r="AN41" i="10"/>
  <c r="BI41" i="10"/>
  <c r="BB41" i="10"/>
  <c r="AV41" i="10"/>
  <c r="BL41" i="10"/>
  <c r="AX41" i="10"/>
  <c r="AL41" i="10"/>
  <c r="BH41" i="10"/>
  <c r="BM41" i="10"/>
  <c r="CF41" i="10"/>
  <c r="BF41" i="10"/>
  <c r="AT41" i="10"/>
  <c r="CB41" i="10" a="1"/>
  <c r="CB41" i="10" s="1"/>
  <c r="BO41" i="10"/>
  <c r="BV41" i="10"/>
  <c r="CD41" i="10" a="1"/>
  <c r="CD41" i="10" s="1"/>
  <c r="BA41" i="10"/>
  <c r="CH41" i="10"/>
  <c r="BN41" i="10"/>
  <c r="CC41" i="10" a="1"/>
  <c r="CC41" i="10" s="1"/>
  <c r="BD41" i="10"/>
  <c r="BP41" i="10"/>
  <c r="AO41" i="10"/>
  <c r="AQ41" i="10"/>
  <c r="BR41" i="10"/>
  <c r="AY41" i="10"/>
  <c r="BU41" i="10"/>
  <c r="B42" i="20"/>
  <c r="A41" i="20"/>
  <c r="G41" i="22"/>
  <c r="A42" i="20" l="1"/>
  <c r="G42" i="22"/>
  <c r="B43" i="20"/>
  <c r="AZ42" i="10"/>
  <c r="BG42" i="10"/>
  <c r="AM42" i="10"/>
  <c r="AQ42" i="10"/>
  <c r="AL42" i="10"/>
  <c r="BD42" i="10"/>
  <c r="BH42" i="10"/>
  <c r="CI42" i="10"/>
  <c r="BW42" i="10"/>
  <c r="BM42" i="10"/>
  <c r="CG42" i="10"/>
  <c r="CD42" i="10" a="1"/>
  <c r="CD42" i="10" s="1"/>
  <c r="AN42" i="10"/>
  <c r="CF42" i="10"/>
  <c r="BR42" i="10"/>
  <c r="BN42" i="10"/>
  <c r="AT42" i="10"/>
  <c r="AX42" i="10"/>
  <c r="BA42" i="10"/>
  <c r="CA42" i="10" a="1"/>
  <c r="CA42" i="10" s="1"/>
  <c r="BP42" i="10"/>
  <c r="BJ42" i="10"/>
  <c r="BO42" i="10"/>
  <c r="BB42" i="10"/>
  <c r="BK42" i="10"/>
  <c r="BX42" i="10" a="1"/>
  <c r="BX42" i="10" s="1"/>
  <c r="AO42" i="10"/>
  <c r="BZ42" i="10" a="1"/>
  <c r="BZ42" i="10" s="1"/>
  <c r="CJ42" i="10" a="1"/>
  <c r="CJ42" i="10" s="1"/>
  <c r="AP42" i="10"/>
  <c r="BF42" i="10"/>
  <c r="BL42" i="10"/>
  <c r="CH42" i="10"/>
  <c r="AY42" i="10"/>
  <c r="AR42" i="10"/>
  <c r="BT42" i="10"/>
  <c r="CC42" i="10" a="1"/>
  <c r="CC42" i="10" s="1"/>
  <c r="BC42" i="10"/>
  <c r="AW42" i="10"/>
  <c r="BS42" i="10"/>
  <c r="BI42" i="10"/>
  <c r="CB42" i="10" a="1"/>
  <c r="CB42" i="10" s="1"/>
  <c r="AV42" i="10"/>
  <c r="BV42" i="10"/>
  <c r="AU42" i="10"/>
  <c r="BU42" i="10"/>
  <c r="A41" i="13"/>
  <c r="E41" i="13"/>
  <c r="BE41" i="20"/>
  <c r="AD41" i="22" s="1"/>
  <c r="BQ41" i="20"/>
  <c r="AP41" i="22" s="1"/>
  <c r="AU41" i="20"/>
  <c r="T41" i="22" s="1"/>
  <c r="AX41" i="20"/>
  <c r="W41" i="22" s="1"/>
  <c r="BO41" i="20"/>
  <c r="AN41" i="22" s="1"/>
  <c r="AS41" i="20"/>
  <c r="R41" i="22" s="1"/>
  <c r="BS41" i="20"/>
  <c r="AR41" i="22" s="1"/>
  <c r="AM41" i="20"/>
  <c r="L41" i="22" s="1"/>
  <c r="BK41" i="20"/>
  <c r="AJ41" i="22" s="1"/>
  <c r="AN41" i="20"/>
  <c r="M41" i="22" s="1"/>
  <c r="BY41" i="20" a="1"/>
  <c r="BY41" i="20" s="1"/>
  <c r="AX41" i="22" s="1"/>
  <c r="BR41" i="20"/>
  <c r="AQ41" i="22" s="1"/>
  <c r="AP41" i="20"/>
  <c r="O41" i="22" s="1"/>
  <c r="CA41" i="20" a="1"/>
  <c r="CA41" i="20" s="1"/>
  <c r="AZ41" i="22" s="1"/>
  <c r="BV41" i="20"/>
  <c r="AU41" i="22" s="1"/>
  <c r="F41" i="22"/>
  <c r="BG41" i="20"/>
  <c r="AF41" i="22" s="1"/>
  <c r="BB41" i="20"/>
  <c r="AA41" i="22" s="1"/>
  <c r="CH41" i="20"/>
  <c r="BG41" i="22" s="1"/>
  <c r="BA41" i="20"/>
  <c r="Z41" i="22" s="1"/>
  <c r="AY41" i="20"/>
  <c r="X41" i="22" s="1"/>
  <c r="CE41" i="20"/>
  <c r="BD41" i="22" s="1"/>
  <c r="CB41" i="20" a="1"/>
  <c r="CB41" i="20" s="1"/>
  <c r="BA41" i="22" s="1"/>
  <c r="AL41" i="20"/>
  <c r="K41" i="22" s="1"/>
  <c r="BW41" i="20" a="1"/>
  <c r="BW41" i="20" s="1"/>
  <c r="AV41" i="22" s="1"/>
  <c r="CG41" i="20"/>
  <c r="BF41" i="22" s="1"/>
  <c r="AW41" i="20"/>
  <c r="V41" i="22" s="1"/>
  <c r="AZ41" i="20"/>
  <c r="Y41" i="22" s="1"/>
  <c r="BM41" i="20"/>
  <c r="AL41" i="22" s="1"/>
  <c r="BJ41" i="20"/>
  <c r="AI41" i="22" s="1"/>
  <c r="BN41" i="20"/>
  <c r="AM41" i="22" s="1"/>
  <c r="AQ41" i="20"/>
  <c r="P41" i="22" s="1"/>
  <c r="AV41" i="20"/>
  <c r="U41" i="22" s="1"/>
  <c r="BL41" i="20"/>
  <c r="AK41" i="22" s="1"/>
  <c r="AK41" i="20"/>
  <c r="J41" i="22" s="1"/>
  <c r="BU41" i="20"/>
  <c r="AT41" i="22" s="1"/>
  <c r="BF41" i="20"/>
  <c r="AE41" i="22" s="1"/>
  <c r="BH41" i="20"/>
  <c r="AG41" i="22" s="1"/>
  <c r="CC41" i="20" a="1"/>
  <c r="CC41" i="20" s="1"/>
  <c r="BB41" i="22" s="1"/>
  <c r="AO41" i="20"/>
  <c r="N41" i="22" s="1"/>
  <c r="CF41" i="20"/>
  <c r="BE41" i="22" s="1"/>
  <c r="BI41" i="20"/>
  <c r="AH41" i="22" s="1"/>
  <c r="AT41" i="20"/>
  <c r="S41" i="22" s="1"/>
  <c r="BT41" i="20"/>
  <c r="AS41" i="22" s="1"/>
  <c r="BZ41" i="20" a="1"/>
  <c r="BZ41" i="20" s="1"/>
  <c r="AY41" i="22" s="1"/>
  <c r="CI41" i="20" a="1"/>
  <c r="CI41" i="20" s="1"/>
  <c r="BH41" i="22" s="1"/>
  <c r="BC41" i="20"/>
  <c r="AB41" i="22" s="1"/>
  <c r="C43" i="10"/>
  <c r="C44" i="9"/>
  <c r="D43" i="9"/>
  <c r="D43" i="10" s="1"/>
  <c r="A43" i="9"/>
  <c r="A43" i="10" s="1"/>
  <c r="D40" i="22"/>
  <c r="B40" i="22" s="1" a="1"/>
  <c r="B40" i="22" s="1"/>
  <c r="D42" i="13"/>
  <c r="B43" i="13"/>
  <c r="D41" i="22" l="1"/>
  <c r="B41" i="22" s="1" a="1"/>
  <c r="B41" i="22" s="1"/>
  <c r="CG43" i="10"/>
  <c r="AZ43" i="10"/>
  <c r="BC43" i="10"/>
  <c r="BN43" i="10"/>
  <c r="BH43" i="10"/>
  <c r="BS43" i="10"/>
  <c r="CC43" i="10" a="1"/>
  <c r="CC43" i="10" s="1"/>
  <c r="CI43" i="10"/>
  <c r="AL43" i="10"/>
  <c r="BL43" i="10"/>
  <c r="BM43" i="10"/>
  <c r="BD43" i="10"/>
  <c r="AP43" i="10"/>
  <c r="CB43" i="10" a="1"/>
  <c r="CB43" i="10" s="1"/>
  <c r="CA43" i="10" a="1"/>
  <c r="CA43" i="10" s="1"/>
  <c r="BV43" i="10"/>
  <c r="CJ43" i="10" a="1"/>
  <c r="CJ43" i="10" s="1"/>
  <c r="AM43" i="10"/>
  <c r="BO43" i="10"/>
  <c r="AO43" i="10"/>
  <c r="BA43" i="10"/>
  <c r="AY43" i="10"/>
  <c r="BB43" i="10"/>
  <c r="CD43" i="10" a="1"/>
  <c r="CD43" i="10" s="1"/>
  <c r="AU43" i="10"/>
  <c r="AX43" i="10"/>
  <c r="AN43" i="10"/>
  <c r="AQ43" i="10"/>
  <c r="BF43" i="10"/>
  <c r="AT43" i="10"/>
  <c r="CH43" i="10"/>
  <c r="BR43" i="10"/>
  <c r="AV43" i="10"/>
  <c r="BW43" i="10"/>
  <c r="BU43" i="10"/>
  <c r="BZ43" i="10" a="1"/>
  <c r="BZ43" i="10" s="1"/>
  <c r="AW43" i="10"/>
  <c r="BP43" i="10"/>
  <c r="BI43" i="10"/>
  <c r="AR43" i="10"/>
  <c r="BK43" i="10"/>
  <c r="BJ43" i="10"/>
  <c r="BX43" i="10" a="1"/>
  <c r="BX43" i="10" s="1"/>
  <c r="BT43" i="10"/>
  <c r="CF43" i="10"/>
  <c r="BG43" i="10"/>
  <c r="C44" i="10"/>
  <c r="A44" i="9"/>
  <c r="A44" i="10" s="1"/>
  <c r="C45" i="9"/>
  <c r="D44" i="9"/>
  <c r="D44" i="10" s="1"/>
  <c r="A42" i="13"/>
  <c r="E42" i="13"/>
  <c r="B44" i="20"/>
  <c r="G43" i="22"/>
  <c r="A43" i="20"/>
  <c r="D43" i="13"/>
  <c r="B44" i="13"/>
  <c r="CB42" i="20" a="1"/>
  <c r="CB42" i="20" s="1"/>
  <c r="BA42" i="22" s="1"/>
  <c r="AU42" i="20"/>
  <c r="T42" i="22" s="1"/>
  <c r="AY42" i="20"/>
  <c r="X42" i="22" s="1"/>
  <c r="AM42" i="20"/>
  <c r="L42" i="22" s="1"/>
  <c r="CI42" i="20" a="1"/>
  <c r="CI42" i="20" s="1"/>
  <c r="BH42" i="22" s="1"/>
  <c r="AV42" i="20"/>
  <c r="U42" i="22" s="1"/>
  <c r="AS42" i="20"/>
  <c r="R42" i="22" s="1"/>
  <c r="BJ42" i="20"/>
  <c r="AI42" i="22" s="1"/>
  <c r="CE42" i="20"/>
  <c r="BD42" i="22" s="1"/>
  <c r="BN42" i="20"/>
  <c r="AM42" i="22" s="1"/>
  <c r="BC42" i="20"/>
  <c r="AB42" i="22" s="1"/>
  <c r="BO42" i="20"/>
  <c r="AN42" i="22" s="1"/>
  <c r="AK42" i="20"/>
  <c r="J42" i="22" s="1"/>
  <c r="BS42" i="20"/>
  <c r="AR42" i="22" s="1"/>
  <c r="AO42" i="20"/>
  <c r="N42" i="22" s="1"/>
  <c r="BH42" i="20"/>
  <c r="AG42" i="22" s="1"/>
  <c r="BZ42" i="20" a="1"/>
  <c r="BZ42" i="20" s="1"/>
  <c r="AY42" i="22" s="1"/>
  <c r="AT42" i="20"/>
  <c r="S42" i="22" s="1"/>
  <c r="BG42" i="20"/>
  <c r="AF42" i="22" s="1"/>
  <c r="AP42" i="20"/>
  <c r="O42" i="22" s="1"/>
  <c r="BI42" i="20"/>
  <c r="AH42" i="22" s="1"/>
  <c r="F42" i="22"/>
  <c r="AL42" i="20"/>
  <c r="K42" i="22" s="1"/>
  <c r="BV42" i="20"/>
  <c r="AU42" i="22" s="1"/>
  <c r="BB42" i="20"/>
  <c r="AA42" i="22" s="1"/>
  <c r="AX42" i="20"/>
  <c r="W42" i="22" s="1"/>
  <c r="AQ42" i="20"/>
  <c r="P42" i="22" s="1"/>
  <c r="BK42" i="20"/>
  <c r="AJ42" i="22" s="1"/>
  <c r="BA42" i="20"/>
  <c r="Z42" i="22" s="1"/>
  <c r="CA42" i="20" a="1"/>
  <c r="CA42" i="20" s="1"/>
  <c r="AZ42" i="22" s="1"/>
  <c r="CG42" i="20"/>
  <c r="BF42" i="22" s="1"/>
  <c r="AZ42" i="20"/>
  <c r="Y42" i="22" s="1"/>
  <c r="BE42" i="20"/>
  <c r="AD42" i="22" s="1"/>
  <c r="CH42" i="20"/>
  <c r="BG42" i="22" s="1"/>
  <c r="BR42" i="20"/>
  <c r="AQ42" i="22" s="1"/>
  <c r="BU42" i="20"/>
  <c r="AT42" i="22" s="1"/>
  <c r="CF42" i="20"/>
  <c r="BE42" i="22" s="1"/>
  <c r="BM42" i="20"/>
  <c r="AL42" i="22" s="1"/>
  <c r="CC42" i="20" a="1"/>
  <c r="CC42" i="20" s="1"/>
  <c r="BB42" i="22" s="1"/>
  <c r="BT42" i="20"/>
  <c r="AS42" i="22" s="1"/>
  <c r="AW42" i="20"/>
  <c r="V42" i="22" s="1"/>
  <c r="BL42" i="20"/>
  <c r="AK42" i="22" s="1"/>
  <c r="AN42" i="20"/>
  <c r="M42" i="22" s="1"/>
  <c r="BF42" i="20"/>
  <c r="AE42" i="22" s="1"/>
  <c r="BY42" i="20" a="1"/>
  <c r="BY42" i="20" s="1"/>
  <c r="AX42" i="22" s="1"/>
  <c r="BQ42" i="20"/>
  <c r="AP42" i="22" s="1"/>
  <c r="BW42" i="20" a="1"/>
  <c r="BW42" i="20" s="1"/>
  <c r="AV42" i="22" s="1"/>
  <c r="CI43" i="20" l="1" a="1"/>
  <c r="CI43" i="20" s="1"/>
  <c r="BH43" i="22" s="1"/>
  <c r="AT43" i="20"/>
  <c r="S43" i="22" s="1"/>
  <c r="BV43" i="20"/>
  <c r="AU43" i="22" s="1"/>
  <c r="CE43" i="20"/>
  <c r="BD43" i="22" s="1"/>
  <c r="CH43" i="20"/>
  <c r="BG43" i="22" s="1"/>
  <c r="BT43" i="20"/>
  <c r="AS43" i="22" s="1"/>
  <c r="AY43" i="20"/>
  <c r="X43" i="22" s="1"/>
  <c r="BA43" i="20"/>
  <c r="Z43" i="22" s="1"/>
  <c r="BR43" i="20"/>
  <c r="AQ43" i="22" s="1"/>
  <c r="BO43" i="20"/>
  <c r="AN43" i="22" s="1"/>
  <c r="F43" i="22"/>
  <c r="AV43" i="20"/>
  <c r="U43" i="22" s="1"/>
  <c r="AX43" i="20"/>
  <c r="W43" i="22" s="1"/>
  <c r="AQ43" i="20"/>
  <c r="P43" i="22" s="1"/>
  <c r="BB43" i="20"/>
  <c r="AA43" i="22" s="1"/>
  <c r="AK43" i="20"/>
  <c r="J43" i="22" s="1"/>
  <c r="BI43" i="20"/>
  <c r="AH43" i="22" s="1"/>
  <c r="AW43" i="20"/>
  <c r="V43" i="22" s="1"/>
  <c r="BM43" i="20"/>
  <c r="AL43" i="22" s="1"/>
  <c r="BL43" i="20"/>
  <c r="AK43" i="22" s="1"/>
  <c r="BU43" i="20"/>
  <c r="AT43" i="22" s="1"/>
  <c r="BC43" i="20"/>
  <c r="AB43" i="22" s="1"/>
  <c r="CC43" i="20" a="1"/>
  <c r="CC43" i="20" s="1"/>
  <c r="BB43" i="22" s="1"/>
  <c r="BF43" i="20"/>
  <c r="AE43" i="22" s="1"/>
  <c r="AL43" i="20"/>
  <c r="K43" i="22" s="1"/>
  <c r="BE43" i="20"/>
  <c r="AD43" i="22" s="1"/>
  <c r="BY43" i="20" a="1"/>
  <c r="BY43" i="20" s="1"/>
  <c r="AX43" i="22" s="1"/>
  <c r="CB43" i="20" a="1"/>
  <c r="CB43" i="20" s="1"/>
  <c r="BA43" i="22" s="1"/>
  <c r="BS43" i="20"/>
  <c r="AR43" i="22" s="1"/>
  <c r="BJ43" i="20"/>
  <c r="AI43" i="22" s="1"/>
  <c r="CG43" i="20"/>
  <c r="BF43" i="22" s="1"/>
  <c r="BZ43" i="20" a="1"/>
  <c r="BZ43" i="20" s="1"/>
  <c r="AY43" i="22" s="1"/>
  <c r="BQ43" i="20"/>
  <c r="AP43" i="22" s="1"/>
  <c r="CA43" i="20" a="1"/>
  <c r="CA43" i="20" s="1"/>
  <c r="AZ43" i="22" s="1"/>
  <c r="BH43" i="20"/>
  <c r="AG43" i="22" s="1"/>
  <c r="BW43" i="20" a="1"/>
  <c r="BW43" i="20" s="1"/>
  <c r="AV43" i="22" s="1"/>
  <c r="AP43" i="20"/>
  <c r="O43" i="22" s="1"/>
  <c r="AM43" i="20"/>
  <c r="L43" i="22" s="1"/>
  <c r="BN43" i="20"/>
  <c r="AM43" i="22" s="1"/>
  <c r="CF43" i="20"/>
  <c r="BE43" i="22" s="1"/>
  <c r="BG43" i="20"/>
  <c r="AF43" i="22" s="1"/>
  <c r="AO43" i="20"/>
  <c r="N43" i="22" s="1"/>
  <c r="AZ43" i="20"/>
  <c r="Y43" i="22" s="1"/>
  <c r="AU43" i="20"/>
  <c r="T43" i="22" s="1"/>
  <c r="AS43" i="20"/>
  <c r="R43" i="22" s="1"/>
  <c r="BK43" i="20"/>
  <c r="AJ43" i="22" s="1"/>
  <c r="AN43" i="20"/>
  <c r="M43" i="22" s="1"/>
  <c r="D42" i="22"/>
  <c r="B42" i="22" s="1" a="1"/>
  <c r="B42" i="22" s="1"/>
  <c r="G44" i="22"/>
  <c r="A44" i="20"/>
  <c r="B45" i="20"/>
  <c r="D44" i="13"/>
  <c r="B45" i="13"/>
  <c r="A45" i="9"/>
  <c r="A45" i="10" s="1"/>
  <c r="C45" i="10"/>
  <c r="C46" i="9"/>
  <c r="D45" i="9"/>
  <c r="D45" i="10" s="1"/>
  <c r="E43" i="13"/>
  <c r="A43" i="13"/>
  <c r="CI44" i="10"/>
  <c r="CC44" i="10" a="1"/>
  <c r="CC44" i="10" s="1"/>
  <c r="BJ44" i="10"/>
  <c r="CB44" i="10" a="1"/>
  <c r="CB44" i="10" s="1"/>
  <c r="BG44" i="10"/>
  <c r="BN44" i="10"/>
  <c r="CF44" i="10"/>
  <c r="CJ44" i="10" a="1"/>
  <c r="CJ44" i="10" s="1"/>
  <c r="BW44" i="10"/>
  <c r="BC44" i="10"/>
  <c r="AU44" i="10"/>
  <c r="AW44" i="10"/>
  <c r="AP44" i="10"/>
  <c r="BV44" i="10"/>
  <c r="AV44" i="10"/>
  <c r="BO44" i="10"/>
  <c r="CA44" i="10" a="1"/>
  <c r="CA44" i="10" s="1"/>
  <c r="BX44" i="10" a="1"/>
  <c r="BX44" i="10" s="1"/>
  <c r="BB44" i="10"/>
  <c r="BU44" i="10"/>
  <c r="BH44" i="10"/>
  <c r="BS44" i="10"/>
  <c r="BM44" i="10"/>
  <c r="CD44" i="10" a="1"/>
  <c r="CD44" i="10" s="1"/>
  <c r="AM44" i="10"/>
  <c r="BF44" i="10"/>
  <c r="AQ44" i="10"/>
  <c r="AN44" i="10"/>
  <c r="AR44" i="10"/>
  <c r="BT44" i="10"/>
  <c r="AO44" i="10"/>
  <c r="BK44" i="10"/>
  <c r="BR44" i="10"/>
  <c r="BD44" i="10"/>
  <c r="BL44" i="10"/>
  <c r="CH44" i="10"/>
  <c r="BI44" i="10"/>
  <c r="AY44" i="10"/>
  <c r="AX44" i="10"/>
  <c r="AT44" i="10"/>
  <c r="BZ44" i="10" a="1"/>
  <c r="BZ44" i="10" s="1"/>
  <c r="BA44" i="10"/>
  <c r="BP44" i="10"/>
  <c r="CG44" i="10"/>
  <c r="AZ44" i="10"/>
  <c r="AL44" i="10"/>
  <c r="D43" i="22" l="1"/>
  <c r="B43" i="22" s="1" a="1"/>
  <c r="B43" i="22" s="1"/>
  <c r="AN45" i="10"/>
  <c r="AZ45" i="10"/>
  <c r="AO45" i="10"/>
  <c r="CA45" i="10" a="1"/>
  <c r="CA45" i="10" s="1"/>
  <c r="BR45" i="10"/>
  <c r="BZ45" i="10" a="1"/>
  <c r="BZ45" i="10" s="1"/>
  <c r="BT45" i="10"/>
  <c r="CJ45" i="10" a="1"/>
  <c r="CJ45" i="10" s="1"/>
  <c r="AV45" i="10"/>
  <c r="BN45" i="10"/>
  <c r="BM45" i="10"/>
  <c r="BX45" i="10" a="1"/>
  <c r="BX45" i="10" s="1"/>
  <c r="CC45" i="10" a="1"/>
  <c r="CC45" i="10" s="1"/>
  <c r="BV45" i="10"/>
  <c r="BG45" i="10"/>
  <c r="AX45" i="10"/>
  <c r="AT45" i="10"/>
  <c r="CF45" i="10"/>
  <c r="BJ45" i="10"/>
  <c r="BL45" i="10"/>
  <c r="BO45" i="10"/>
  <c r="BA45" i="10"/>
  <c r="CD45" i="10" a="1"/>
  <c r="CD45" i="10" s="1"/>
  <c r="AM45" i="10"/>
  <c r="AY45" i="10"/>
  <c r="AL45" i="10"/>
  <c r="BP45" i="10"/>
  <c r="BU45" i="10"/>
  <c r="BK45" i="10"/>
  <c r="BS45" i="10"/>
  <c r="BD45" i="10"/>
  <c r="CG45" i="10"/>
  <c r="BW45" i="10"/>
  <c r="AW45" i="10"/>
  <c r="BF45" i="10"/>
  <c r="BI45" i="10"/>
  <c r="AP45" i="10"/>
  <c r="AQ45" i="10"/>
  <c r="CB45" i="10" a="1"/>
  <c r="CB45" i="10" s="1"/>
  <c r="CI45" i="10"/>
  <c r="BH45" i="10"/>
  <c r="AU45" i="10"/>
  <c r="BB45" i="10"/>
  <c r="BC45" i="10"/>
  <c r="AR45" i="10"/>
  <c r="CH45" i="10"/>
  <c r="C46" i="10"/>
  <c r="D46" i="9"/>
  <c r="D46" i="10" s="1"/>
  <c r="C47" i="9"/>
  <c r="A46" i="9"/>
  <c r="A46" i="10" s="1"/>
  <c r="D45" i="13"/>
  <c r="B46" i="13"/>
  <c r="A44" i="13"/>
  <c r="E44" i="13"/>
  <c r="A45" i="20"/>
  <c r="B46" i="20"/>
  <c r="G45" i="22"/>
  <c r="CB44" i="20" a="1"/>
  <c r="CB44" i="20" s="1"/>
  <c r="BA44" i="22" s="1"/>
  <c r="BL44" i="20"/>
  <c r="AK44" i="22" s="1"/>
  <c r="BK44" i="20"/>
  <c r="AJ44" i="22" s="1"/>
  <c r="BI44" i="20"/>
  <c r="AH44" i="22" s="1"/>
  <c r="BW44" i="20" a="1"/>
  <c r="BW44" i="20" s="1"/>
  <c r="AV44" i="22" s="1"/>
  <c r="AK44" i="20"/>
  <c r="J44" i="22" s="1"/>
  <c r="AV44" i="20"/>
  <c r="U44" i="22" s="1"/>
  <c r="BO44" i="20"/>
  <c r="AN44" i="22" s="1"/>
  <c r="BC44" i="20"/>
  <c r="AB44" i="22" s="1"/>
  <c r="AT44" i="20"/>
  <c r="S44" i="22" s="1"/>
  <c r="BH44" i="20"/>
  <c r="AG44" i="22" s="1"/>
  <c r="CE44" i="20"/>
  <c r="BD44" i="22" s="1"/>
  <c r="BS44" i="20"/>
  <c r="AR44" i="22" s="1"/>
  <c r="BB44" i="20"/>
  <c r="AA44" i="22" s="1"/>
  <c r="BT44" i="20"/>
  <c r="AS44" i="22" s="1"/>
  <c r="BQ44" i="20"/>
  <c r="AP44" i="22" s="1"/>
  <c r="BU44" i="20"/>
  <c r="AT44" i="22" s="1"/>
  <c r="CF44" i="20"/>
  <c r="BE44" i="22" s="1"/>
  <c r="AX44" i="20"/>
  <c r="W44" i="22" s="1"/>
  <c r="AZ44" i="20"/>
  <c r="Y44" i="22" s="1"/>
  <c r="AL44" i="20"/>
  <c r="K44" i="22" s="1"/>
  <c r="CA44" i="20" a="1"/>
  <c r="CA44" i="20" s="1"/>
  <c r="AZ44" i="22" s="1"/>
  <c r="BJ44" i="20"/>
  <c r="AI44" i="22" s="1"/>
  <c r="BV44" i="20"/>
  <c r="AU44" i="22" s="1"/>
  <c r="CG44" i="20"/>
  <c r="BF44" i="22" s="1"/>
  <c r="BE44" i="20"/>
  <c r="AD44" i="22" s="1"/>
  <c r="AU44" i="20"/>
  <c r="T44" i="22" s="1"/>
  <c r="AP44" i="20"/>
  <c r="O44" i="22" s="1"/>
  <c r="BA44" i="20"/>
  <c r="Z44" i="22" s="1"/>
  <c r="F44" i="22"/>
  <c r="CI44" i="20" a="1"/>
  <c r="CI44" i="20" s="1"/>
  <c r="BH44" i="22" s="1"/>
  <c r="AO44" i="20"/>
  <c r="N44" i="22" s="1"/>
  <c r="BN44" i="20"/>
  <c r="AM44" i="22" s="1"/>
  <c r="AW44" i="20"/>
  <c r="V44" i="22" s="1"/>
  <c r="AS44" i="20"/>
  <c r="R44" i="22" s="1"/>
  <c r="BY44" i="20" a="1"/>
  <c r="BY44" i="20" s="1"/>
  <c r="AX44" i="22" s="1"/>
  <c r="AN44" i="20"/>
  <c r="M44" i="22" s="1"/>
  <c r="BM44" i="20"/>
  <c r="AL44" i="22" s="1"/>
  <c r="BF44" i="20"/>
  <c r="AE44" i="22" s="1"/>
  <c r="AM44" i="20"/>
  <c r="L44" i="22" s="1"/>
  <c r="CC44" i="20" a="1"/>
  <c r="CC44" i="20" s="1"/>
  <c r="BB44" i="22" s="1"/>
  <c r="AY44" i="20"/>
  <c r="X44" i="22" s="1"/>
  <c r="BZ44" i="20" a="1"/>
  <c r="BZ44" i="20" s="1"/>
  <c r="AY44" i="22" s="1"/>
  <c r="CH44" i="20"/>
  <c r="BG44" i="22" s="1"/>
  <c r="BG44" i="20"/>
  <c r="AF44" i="22" s="1"/>
  <c r="AQ44" i="20"/>
  <c r="P44" i="22" s="1"/>
  <c r="BR44" i="20"/>
  <c r="AQ44" i="22" s="1"/>
  <c r="A46" i="20" l="1"/>
  <c r="G46" i="22"/>
  <c r="B47" i="20"/>
  <c r="D44" i="22"/>
  <c r="B44" i="22" s="1" a="1"/>
  <c r="B44" i="22" s="1"/>
  <c r="D46" i="13"/>
  <c r="B47" i="13"/>
  <c r="E45" i="13"/>
  <c r="A45" i="13"/>
  <c r="AQ46" i="10"/>
  <c r="AL46" i="10"/>
  <c r="BT46" i="10"/>
  <c r="BP46" i="10"/>
  <c r="BC46" i="10"/>
  <c r="BO46" i="10"/>
  <c r="BB46" i="10"/>
  <c r="BW46" i="10"/>
  <c r="AM46" i="10"/>
  <c r="BU46" i="10"/>
  <c r="BK46" i="10"/>
  <c r="CF46" i="10"/>
  <c r="BX46" i="10" a="1"/>
  <c r="BX46" i="10" s="1"/>
  <c r="BL46" i="10"/>
  <c r="BS46" i="10"/>
  <c r="AP46" i="10"/>
  <c r="AX46" i="10"/>
  <c r="AW46" i="10"/>
  <c r="CC46" i="10" a="1"/>
  <c r="CC46" i="10" s="1"/>
  <c r="CH46" i="10"/>
  <c r="BJ46" i="10"/>
  <c r="BV46" i="10"/>
  <c r="BI46" i="10"/>
  <c r="CG46" i="10"/>
  <c r="BZ46" i="10" a="1"/>
  <c r="BZ46" i="10" s="1"/>
  <c r="AO46" i="10"/>
  <c r="BR46" i="10"/>
  <c r="BD46" i="10"/>
  <c r="AT46" i="10"/>
  <c r="AR46" i="10"/>
  <c r="AN46" i="10"/>
  <c r="CA46" i="10" a="1"/>
  <c r="CA46" i="10" s="1"/>
  <c r="CI46" i="10"/>
  <c r="CB46" i="10" a="1"/>
  <c r="CB46" i="10" s="1"/>
  <c r="BG46" i="10"/>
  <c r="CJ46" i="10" a="1"/>
  <c r="CJ46" i="10" s="1"/>
  <c r="BH46" i="10"/>
  <c r="AY46" i="10"/>
  <c r="AU46" i="10"/>
  <c r="BA46" i="10"/>
  <c r="BF46" i="10"/>
  <c r="BN46" i="10"/>
  <c r="AZ46" i="10"/>
  <c r="AV46" i="10"/>
  <c r="CD46" i="10" a="1"/>
  <c r="CD46" i="10" s="1"/>
  <c r="BM46" i="10"/>
  <c r="CB45" i="20" a="1"/>
  <c r="CB45" i="20" s="1"/>
  <c r="BA45" i="22" s="1"/>
  <c r="AT45" i="20"/>
  <c r="S45" i="22" s="1"/>
  <c r="BU45" i="20"/>
  <c r="AT45" i="22" s="1"/>
  <c r="AM45" i="20"/>
  <c r="L45" i="22" s="1"/>
  <c r="BB45" i="20"/>
  <c r="AA45" i="22" s="1"/>
  <c r="BI45" i="20"/>
  <c r="AH45" i="22" s="1"/>
  <c r="BH45" i="20"/>
  <c r="AG45" i="22" s="1"/>
  <c r="F45" i="22"/>
  <c r="BN45" i="20"/>
  <c r="AM45" i="22" s="1"/>
  <c r="AO45" i="20"/>
  <c r="N45" i="22" s="1"/>
  <c r="AQ45" i="20"/>
  <c r="P45" i="22" s="1"/>
  <c r="BJ45" i="20"/>
  <c r="AI45" i="22" s="1"/>
  <c r="AV45" i="20"/>
  <c r="U45" i="22" s="1"/>
  <c r="CG45" i="20"/>
  <c r="BF45" i="22" s="1"/>
  <c r="CI45" i="20" a="1"/>
  <c r="CI45" i="20" s="1"/>
  <c r="BH45" i="22" s="1"/>
  <c r="AN45" i="20"/>
  <c r="M45" i="22" s="1"/>
  <c r="BK45" i="20"/>
  <c r="AJ45" i="22" s="1"/>
  <c r="AW45" i="20"/>
  <c r="V45" i="22" s="1"/>
  <c r="CE45" i="20"/>
  <c r="BD45" i="22" s="1"/>
  <c r="CF45" i="20"/>
  <c r="BE45" i="22" s="1"/>
  <c r="BF45" i="20"/>
  <c r="AE45" i="22" s="1"/>
  <c r="BZ45" i="20" a="1"/>
  <c r="BZ45" i="20" s="1"/>
  <c r="AY45" i="22" s="1"/>
  <c r="BQ45" i="20"/>
  <c r="AP45" i="22" s="1"/>
  <c r="CH45" i="20"/>
  <c r="BG45" i="22" s="1"/>
  <c r="BE45" i="20"/>
  <c r="AD45" i="22" s="1"/>
  <c r="BA45" i="20"/>
  <c r="Z45" i="22" s="1"/>
  <c r="BR45" i="20"/>
  <c r="AQ45" i="22" s="1"/>
  <c r="BV45" i="20"/>
  <c r="AU45" i="22" s="1"/>
  <c r="BL45" i="20"/>
  <c r="AK45" i="22" s="1"/>
  <c r="BS45" i="20"/>
  <c r="AR45" i="22" s="1"/>
  <c r="AK45" i="20"/>
  <c r="J45" i="22" s="1"/>
  <c r="BY45" i="20" a="1"/>
  <c r="BY45" i="20" s="1"/>
  <c r="AX45" i="22" s="1"/>
  <c r="BG45" i="20"/>
  <c r="AF45" i="22" s="1"/>
  <c r="BT45" i="20"/>
  <c r="AS45" i="22" s="1"/>
  <c r="AS45" i="20"/>
  <c r="R45" i="22" s="1"/>
  <c r="BC45" i="20"/>
  <c r="AB45" i="22" s="1"/>
  <c r="AL45" i="20"/>
  <c r="K45" i="22" s="1"/>
  <c r="AX45" i="20"/>
  <c r="W45" i="22" s="1"/>
  <c r="AY45" i="20"/>
  <c r="X45" i="22" s="1"/>
  <c r="AZ45" i="20"/>
  <c r="Y45" i="22" s="1"/>
  <c r="AP45" i="20"/>
  <c r="O45" i="22" s="1"/>
  <c r="AU45" i="20"/>
  <c r="T45" i="22" s="1"/>
  <c r="BW45" i="20" a="1"/>
  <c r="BW45" i="20" s="1"/>
  <c r="AV45" i="22" s="1"/>
  <c r="BM45" i="20"/>
  <c r="AL45" i="22" s="1"/>
  <c r="BO45" i="20"/>
  <c r="AN45" i="22" s="1"/>
  <c r="CA45" i="20" a="1"/>
  <c r="CA45" i="20" s="1"/>
  <c r="AZ45" i="22" s="1"/>
  <c r="CC45" i="20" a="1"/>
  <c r="CC45" i="20" s="1"/>
  <c r="BB45" i="22" s="1"/>
  <c r="A47" i="9"/>
  <c r="A47" i="10" s="1"/>
  <c r="C47" i="10"/>
  <c r="D47" i="9"/>
  <c r="D47" i="10" s="1"/>
  <c r="C48" i="9"/>
  <c r="B48" i="13" l="1"/>
  <c r="D47" i="13"/>
  <c r="E46" i="13"/>
  <c r="A46" i="13"/>
  <c r="CF47" i="10"/>
  <c r="BJ47" i="10"/>
  <c r="BN47" i="10"/>
  <c r="AR47" i="10"/>
  <c r="AL47" i="10"/>
  <c r="BV47" i="10"/>
  <c r="BG47" i="10"/>
  <c r="BO47" i="10"/>
  <c r="AZ47" i="10"/>
  <c r="BL47" i="10"/>
  <c r="BD47" i="10"/>
  <c r="CH47" i="10"/>
  <c r="AQ47" i="10"/>
  <c r="BA47" i="10"/>
  <c r="BI47" i="10"/>
  <c r="AW47" i="10"/>
  <c r="CB47" i="10" a="1"/>
  <c r="CB47" i="10" s="1"/>
  <c r="BH47" i="10"/>
  <c r="BR47" i="10"/>
  <c r="AU47" i="10"/>
  <c r="BW47" i="10"/>
  <c r="AT47" i="10"/>
  <c r="BU47" i="10"/>
  <c r="BT47" i="10"/>
  <c r="BX47" i="10" a="1"/>
  <c r="BX47" i="10" s="1"/>
  <c r="AN47" i="10"/>
  <c r="AP47" i="10"/>
  <c r="CD47" i="10" a="1"/>
  <c r="CD47" i="10" s="1"/>
  <c r="AY47" i="10"/>
  <c r="BS47" i="10"/>
  <c r="BB47" i="10"/>
  <c r="BM47" i="10"/>
  <c r="AV47" i="10"/>
  <c r="AO47" i="10"/>
  <c r="BC47" i="10"/>
  <c r="BZ47" i="10" a="1"/>
  <c r="BZ47" i="10" s="1"/>
  <c r="BF47" i="10"/>
  <c r="BP47" i="10"/>
  <c r="CA47" i="10" a="1"/>
  <c r="CA47" i="10" s="1"/>
  <c r="AM47" i="10"/>
  <c r="CI47" i="10"/>
  <c r="CC47" i="10" a="1"/>
  <c r="CC47" i="10" s="1"/>
  <c r="BK47" i="10"/>
  <c r="CG47" i="10"/>
  <c r="CJ47" i="10" a="1"/>
  <c r="CJ47" i="10" s="1"/>
  <c r="AX47" i="10"/>
  <c r="D45" i="22"/>
  <c r="B45" i="22" s="1" a="1"/>
  <c r="B45" i="22" s="1"/>
  <c r="A47" i="20"/>
  <c r="G47" i="22"/>
  <c r="B48" i="20"/>
  <c r="C48" i="10"/>
  <c r="A48" i="9"/>
  <c r="A48" i="10" s="1"/>
  <c r="D48" i="9"/>
  <c r="D48" i="10" s="1"/>
  <c r="C49" i="9"/>
  <c r="AZ46" i="20"/>
  <c r="Y46" i="22" s="1"/>
  <c r="AY46" i="20"/>
  <c r="X46" i="22" s="1"/>
  <c r="BG46" i="20"/>
  <c r="AF46" i="22" s="1"/>
  <c r="BC46" i="20"/>
  <c r="AB46" i="22" s="1"/>
  <c r="BA46" i="20"/>
  <c r="Z46" i="22" s="1"/>
  <c r="BY46" i="20" a="1"/>
  <c r="BY46" i="20" s="1"/>
  <c r="AX46" i="22" s="1"/>
  <c r="CH46" i="20"/>
  <c r="BG46" i="22" s="1"/>
  <c r="BV46" i="20"/>
  <c r="AU46" i="22" s="1"/>
  <c r="BO46" i="20"/>
  <c r="AN46" i="22" s="1"/>
  <c r="AM46" i="20"/>
  <c r="L46" i="22" s="1"/>
  <c r="BN46" i="20"/>
  <c r="AM46" i="22" s="1"/>
  <c r="CB46" i="20" a="1"/>
  <c r="CB46" i="20" s="1"/>
  <c r="BA46" i="22" s="1"/>
  <c r="AX46" i="20"/>
  <c r="W46" i="22" s="1"/>
  <c r="AK46" i="20"/>
  <c r="J46" i="22" s="1"/>
  <c r="F46" i="22"/>
  <c r="CE46" i="20"/>
  <c r="BD46" i="22" s="1"/>
  <c r="AW46" i="20"/>
  <c r="V46" i="22" s="1"/>
  <c r="AV46" i="20"/>
  <c r="U46" i="22" s="1"/>
  <c r="BU46" i="20"/>
  <c r="AT46" i="22" s="1"/>
  <c r="BW46" i="20" a="1"/>
  <c r="BW46" i="20" s="1"/>
  <c r="AV46" i="22" s="1"/>
  <c r="BT46" i="20"/>
  <c r="AS46" i="22" s="1"/>
  <c r="BR46" i="20"/>
  <c r="AQ46" i="22" s="1"/>
  <c r="BI46" i="20"/>
  <c r="AH46" i="22" s="1"/>
  <c r="AP46" i="20"/>
  <c r="O46" i="22" s="1"/>
  <c r="BZ46" i="20" a="1"/>
  <c r="BZ46" i="20" s="1"/>
  <c r="AY46" i="22" s="1"/>
  <c r="BL46" i="20"/>
  <c r="AK46" i="22" s="1"/>
  <c r="AQ46" i="20"/>
  <c r="P46" i="22" s="1"/>
  <c r="BH46" i="20"/>
  <c r="AG46" i="22" s="1"/>
  <c r="CF46" i="20"/>
  <c r="BE46" i="22" s="1"/>
  <c r="BS46" i="20"/>
  <c r="AR46" i="22" s="1"/>
  <c r="AN46" i="20"/>
  <c r="M46" i="22" s="1"/>
  <c r="CG46" i="20"/>
  <c r="BF46" i="22" s="1"/>
  <c r="BJ46" i="20"/>
  <c r="AI46" i="22" s="1"/>
  <c r="CA46" i="20" a="1"/>
  <c r="CA46" i="20" s="1"/>
  <c r="AZ46" i="22" s="1"/>
  <c r="CC46" i="20" a="1"/>
  <c r="CC46" i="20" s="1"/>
  <c r="BB46" i="22" s="1"/>
  <c r="BE46" i="20"/>
  <c r="AD46" i="22" s="1"/>
  <c r="AT46" i="20"/>
  <c r="S46" i="22" s="1"/>
  <c r="CI46" i="20" a="1"/>
  <c r="CI46" i="20" s="1"/>
  <c r="BH46" i="22" s="1"/>
  <c r="AO46" i="20"/>
  <c r="N46" i="22" s="1"/>
  <c r="AS46" i="20"/>
  <c r="R46" i="22" s="1"/>
  <c r="BK46" i="20"/>
  <c r="AJ46" i="22" s="1"/>
  <c r="AL46" i="20"/>
  <c r="K46" i="22" s="1"/>
  <c r="AU46" i="20"/>
  <c r="T46" i="22" s="1"/>
  <c r="BM46" i="20"/>
  <c r="AL46" i="22" s="1"/>
  <c r="BF46" i="20"/>
  <c r="AE46" i="22" s="1"/>
  <c r="BB46" i="20"/>
  <c r="AA46" i="22" s="1"/>
  <c r="BQ46" i="20"/>
  <c r="AP46" i="22" s="1"/>
  <c r="CH48" i="10" l="1"/>
  <c r="BV48" i="10"/>
  <c r="CI48" i="10"/>
  <c r="BF48" i="10"/>
  <c r="AV48" i="10"/>
  <c r="CA48" i="10" a="1"/>
  <c r="CA48" i="10" s="1"/>
  <c r="BN48" i="10"/>
  <c r="BC48" i="10"/>
  <c r="BR48" i="10"/>
  <c r="BZ48" i="10" a="1"/>
  <c r="BZ48" i="10" s="1"/>
  <c r="CD48" i="10" a="1"/>
  <c r="CD48" i="10" s="1"/>
  <c r="CB48" i="10" a="1"/>
  <c r="CB48" i="10" s="1"/>
  <c r="AX48" i="10"/>
  <c r="CG48" i="10"/>
  <c r="CC48" i="10" a="1"/>
  <c r="CC48" i="10" s="1"/>
  <c r="AL48" i="10"/>
  <c r="BP48" i="10"/>
  <c r="BB48" i="10"/>
  <c r="BM48" i="10"/>
  <c r="BG48" i="10"/>
  <c r="AO48" i="10"/>
  <c r="AW48" i="10"/>
  <c r="AN48" i="10"/>
  <c r="BJ48" i="10"/>
  <c r="CF48" i="10"/>
  <c r="BD48" i="10"/>
  <c r="AZ48" i="10"/>
  <c r="AR48" i="10"/>
  <c r="BW48" i="10"/>
  <c r="BU48" i="10"/>
  <c r="AT48" i="10"/>
  <c r="AY48" i="10"/>
  <c r="BA48" i="10"/>
  <c r="BK48" i="10"/>
  <c r="BH48" i="10"/>
  <c r="BO48" i="10"/>
  <c r="AM48" i="10"/>
  <c r="BX48" i="10" a="1"/>
  <c r="BX48" i="10" s="1"/>
  <c r="BS48" i="10"/>
  <c r="AP48" i="10"/>
  <c r="AU48" i="10"/>
  <c r="BT48" i="10"/>
  <c r="CJ48" i="10" a="1"/>
  <c r="CJ48" i="10" s="1"/>
  <c r="BL48" i="10"/>
  <c r="AQ48" i="10"/>
  <c r="BI48" i="10"/>
  <c r="D46" i="22"/>
  <c r="B46" i="22" s="1" a="1"/>
  <c r="B46" i="22" s="1"/>
  <c r="A48" i="20"/>
  <c r="G48" i="22"/>
  <c r="B49" i="20"/>
  <c r="CC47" i="20" a="1"/>
  <c r="CC47" i="20" s="1"/>
  <c r="BB47" i="22" s="1"/>
  <c r="AN47" i="20"/>
  <c r="M47" i="22" s="1"/>
  <c r="BN47" i="20"/>
  <c r="AM47" i="22" s="1"/>
  <c r="AL47" i="20"/>
  <c r="K47" i="22" s="1"/>
  <c r="BA47" i="20"/>
  <c r="Z47" i="22" s="1"/>
  <c r="BS47" i="20"/>
  <c r="AR47" i="22" s="1"/>
  <c r="BI47" i="20"/>
  <c r="AH47" i="22" s="1"/>
  <c r="BY47" i="20" a="1"/>
  <c r="BY47" i="20" s="1"/>
  <c r="AX47" i="22" s="1"/>
  <c r="CH47" i="20"/>
  <c r="BG47" i="22" s="1"/>
  <c r="BC47" i="20"/>
  <c r="AB47" i="22" s="1"/>
  <c r="BL47" i="20"/>
  <c r="AK47" i="22" s="1"/>
  <c r="BB47" i="20"/>
  <c r="AA47" i="22" s="1"/>
  <c r="AW47" i="20"/>
  <c r="V47" i="22" s="1"/>
  <c r="BU47" i="20"/>
  <c r="AT47" i="22" s="1"/>
  <c r="AP47" i="20"/>
  <c r="O47" i="22" s="1"/>
  <c r="AQ47" i="20"/>
  <c r="P47" i="22" s="1"/>
  <c r="AX47" i="20"/>
  <c r="W47" i="22" s="1"/>
  <c r="BF47" i="20"/>
  <c r="AE47" i="22" s="1"/>
  <c r="CF47" i="20"/>
  <c r="BE47" i="22" s="1"/>
  <c r="BT47" i="20"/>
  <c r="AS47" i="22" s="1"/>
  <c r="AO47" i="20"/>
  <c r="N47" i="22" s="1"/>
  <c r="BE47" i="20"/>
  <c r="AD47" i="22" s="1"/>
  <c r="AM47" i="20"/>
  <c r="L47" i="22" s="1"/>
  <c r="BR47" i="20"/>
  <c r="AQ47" i="22" s="1"/>
  <c r="AK47" i="20"/>
  <c r="J47" i="22" s="1"/>
  <c r="BJ47" i="20"/>
  <c r="AI47" i="22" s="1"/>
  <c r="CI47" i="20" a="1"/>
  <c r="CI47" i="20" s="1"/>
  <c r="BH47" i="22" s="1"/>
  <c r="BG47" i="20"/>
  <c r="AF47" i="22" s="1"/>
  <c r="BW47" i="20" a="1"/>
  <c r="BW47" i="20" s="1"/>
  <c r="AV47" i="22" s="1"/>
  <c r="BZ47" i="20" a="1"/>
  <c r="BZ47" i="20" s="1"/>
  <c r="AY47" i="22" s="1"/>
  <c r="CB47" i="20" a="1"/>
  <c r="CB47" i="20" s="1"/>
  <c r="BA47" i="22" s="1"/>
  <c r="BK47" i="20"/>
  <c r="AJ47" i="22" s="1"/>
  <c r="F47" i="22"/>
  <c r="AS47" i="20"/>
  <c r="R47" i="22" s="1"/>
  <c r="AZ47" i="20"/>
  <c r="Y47" i="22" s="1"/>
  <c r="BO47" i="20"/>
  <c r="AN47" i="22" s="1"/>
  <c r="BH47" i="20"/>
  <c r="AG47" i="22" s="1"/>
  <c r="CG47" i="20"/>
  <c r="BF47" i="22" s="1"/>
  <c r="AT47" i="20"/>
  <c r="S47" i="22" s="1"/>
  <c r="AV47" i="20"/>
  <c r="U47" i="22" s="1"/>
  <c r="BQ47" i="20"/>
  <c r="AP47" i="22" s="1"/>
  <c r="AU47" i="20"/>
  <c r="T47" i="22" s="1"/>
  <c r="CA47" i="20" a="1"/>
  <c r="CA47" i="20" s="1"/>
  <c r="AZ47" i="22" s="1"/>
  <c r="CE47" i="20"/>
  <c r="BD47" i="22" s="1"/>
  <c r="BV47" i="20"/>
  <c r="AU47" i="22" s="1"/>
  <c r="BM47" i="20"/>
  <c r="AL47" i="22" s="1"/>
  <c r="AY47" i="20"/>
  <c r="X47" i="22" s="1"/>
  <c r="A49" i="9"/>
  <c r="A49" i="10" s="1"/>
  <c r="C49" i="10"/>
  <c r="D49" i="9"/>
  <c r="D49" i="10" s="1"/>
  <c r="C50" i="9"/>
  <c r="E47" i="13"/>
  <c r="A47" i="13"/>
  <c r="D48" i="13"/>
  <c r="B49" i="13"/>
  <c r="BN48" i="20" l="1"/>
  <c r="AM48" i="22" s="1"/>
  <c r="BO48" i="20"/>
  <c r="AN48" i="22" s="1"/>
  <c r="BA48" i="20"/>
  <c r="Z48" i="22" s="1"/>
  <c r="CH48" i="20"/>
  <c r="BG48" i="22" s="1"/>
  <c r="AN48" i="20"/>
  <c r="M48" i="22" s="1"/>
  <c r="CG48" i="20"/>
  <c r="BF48" i="22" s="1"/>
  <c r="BR48" i="20"/>
  <c r="AQ48" i="22" s="1"/>
  <c r="AO48" i="20"/>
  <c r="N48" i="22" s="1"/>
  <c r="AZ48" i="20"/>
  <c r="Y48" i="22" s="1"/>
  <c r="CB48" i="20" a="1"/>
  <c r="CB48" i="20" s="1"/>
  <c r="BA48" i="22" s="1"/>
  <c r="BL48" i="20"/>
  <c r="AK48" i="22" s="1"/>
  <c r="BS48" i="20"/>
  <c r="AR48" i="22" s="1"/>
  <c r="CF48" i="20"/>
  <c r="BE48" i="22" s="1"/>
  <c r="BQ48" i="20"/>
  <c r="AP48" i="22" s="1"/>
  <c r="BY48" i="20" a="1"/>
  <c r="BY48" i="20" s="1"/>
  <c r="AX48" i="22" s="1"/>
  <c r="BW48" i="20" a="1"/>
  <c r="BW48" i="20" s="1"/>
  <c r="AV48" i="22" s="1"/>
  <c r="AL48" i="20"/>
  <c r="K48" i="22" s="1"/>
  <c r="BK48" i="20"/>
  <c r="AJ48" i="22" s="1"/>
  <c r="AW48" i="20"/>
  <c r="V48" i="22" s="1"/>
  <c r="AS48" i="20"/>
  <c r="R48" i="22" s="1"/>
  <c r="CA48" i="20" a="1"/>
  <c r="CA48" i="20" s="1"/>
  <c r="AZ48" i="22" s="1"/>
  <c r="BE48" i="20"/>
  <c r="AD48" i="22" s="1"/>
  <c r="AK48" i="20"/>
  <c r="J48" i="22" s="1"/>
  <c r="CE48" i="20"/>
  <c r="BD48" i="22" s="1"/>
  <c r="BI48" i="20"/>
  <c r="AH48" i="22" s="1"/>
  <c r="AY48" i="20"/>
  <c r="X48" i="22" s="1"/>
  <c r="BJ48" i="20"/>
  <c r="AI48" i="22" s="1"/>
  <c r="AU48" i="20"/>
  <c r="T48" i="22" s="1"/>
  <c r="F48" i="22"/>
  <c r="AP48" i="20"/>
  <c r="O48" i="22" s="1"/>
  <c r="BM48" i="20"/>
  <c r="AL48" i="22" s="1"/>
  <c r="AV48" i="20"/>
  <c r="U48" i="22" s="1"/>
  <c r="BC48" i="20"/>
  <c r="AB48" i="22" s="1"/>
  <c r="BH48" i="20"/>
  <c r="AG48" i="22" s="1"/>
  <c r="BZ48" i="20" a="1"/>
  <c r="BZ48" i="20" s="1"/>
  <c r="AY48" i="22" s="1"/>
  <c r="AX48" i="20"/>
  <c r="W48" i="22" s="1"/>
  <c r="BT48" i="20"/>
  <c r="AS48" i="22" s="1"/>
  <c r="CI48" i="20" a="1"/>
  <c r="CI48" i="20" s="1"/>
  <c r="BH48" i="22" s="1"/>
  <c r="AQ48" i="20"/>
  <c r="P48" i="22" s="1"/>
  <c r="BG48" i="20"/>
  <c r="AF48" i="22" s="1"/>
  <c r="AT48" i="20"/>
  <c r="S48" i="22" s="1"/>
  <c r="AM48" i="20"/>
  <c r="L48" i="22" s="1"/>
  <c r="BV48" i="20"/>
  <c r="AU48" i="22" s="1"/>
  <c r="BF48" i="20"/>
  <c r="AE48" i="22" s="1"/>
  <c r="CC48" i="20" a="1"/>
  <c r="CC48" i="20" s="1"/>
  <c r="BB48" i="22" s="1"/>
  <c r="BU48" i="20"/>
  <c r="AT48" i="22" s="1"/>
  <c r="BB48" i="20"/>
  <c r="AA48" i="22" s="1"/>
  <c r="E48" i="13"/>
  <c r="A48" i="13"/>
  <c r="A50" i="9"/>
  <c r="A50" i="10" s="1"/>
  <c r="C50" i="10"/>
  <c r="C51" i="9"/>
  <c r="D50" i="9"/>
  <c r="D50" i="10" s="1"/>
  <c r="D47" i="22"/>
  <c r="B47" i="22" s="1" a="1"/>
  <c r="B47" i="22" s="1"/>
  <c r="A49" i="20"/>
  <c r="B50" i="20"/>
  <c r="G49" i="22"/>
  <c r="CG49" i="10"/>
  <c r="BW49" i="10"/>
  <c r="BL49" i="10"/>
  <c r="BA49" i="10"/>
  <c r="BF49" i="10"/>
  <c r="CF49" i="10"/>
  <c r="CA49" i="10" a="1"/>
  <c r="CA49" i="10" s="1"/>
  <c r="BD49" i="10"/>
  <c r="BI49" i="10"/>
  <c r="BX49" i="10" a="1"/>
  <c r="BX49" i="10" s="1"/>
  <c r="AM49" i="10"/>
  <c r="AX49" i="10"/>
  <c r="CI49" i="10"/>
  <c r="AQ49" i="10"/>
  <c r="BZ49" i="10" a="1"/>
  <c r="BZ49" i="10" s="1"/>
  <c r="CB49" i="10" a="1"/>
  <c r="CB49" i="10" s="1"/>
  <c r="BB49" i="10"/>
  <c r="AU49" i="10"/>
  <c r="BG49" i="10"/>
  <c r="CJ49" i="10" a="1"/>
  <c r="CJ49" i="10" s="1"/>
  <c r="BR49" i="10"/>
  <c r="BP49" i="10"/>
  <c r="AN49" i="10"/>
  <c r="BS49" i="10"/>
  <c r="BO49" i="10"/>
  <c r="CC49" i="10" a="1"/>
  <c r="CC49" i="10" s="1"/>
  <c r="AZ49" i="10"/>
  <c r="AR49" i="10"/>
  <c r="BT49" i="10"/>
  <c r="AY49" i="10"/>
  <c r="CD49" i="10" a="1"/>
  <c r="CD49" i="10" s="1"/>
  <c r="AT49" i="10"/>
  <c r="BH49" i="10"/>
  <c r="BU49" i="10"/>
  <c r="BC49" i="10"/>
  <c r="AO49" i="10"/>
  <c r="BV49" i="10"/>
  <c r="AL49" i="10"/>
  <c r="BM49" i="10"/>
  <c r="BK49" i="10"/>
  <c r="AP49" i="10"/>
  <c r="AV49" i="10"/>
  <c r="AW49" i="10"/>
  <c r="CH49" i="10"/>
  <c r="BN49" i="10"/>
  <c r="BJ49" i="10"/>
  <c r="B50" i="13"/>
  <c r="D49" i="13"/>
  <c r="A50" i="20" l="1"/>
  <c r="G50" i="22"/>
  <c r="B51" i="20"/>
  <c r="B51" i="13"/>
  <c r="D50" i="13"/>
  <c r="D48" i="22"/>
  <c r="B48" i="22" s="1" a="1"/>
  <c r="B48" i="22" s="1"/>
  <c r="D51" i="9"/>
  <c r="D51" i="10" s="1"/>
  <c r="A51" i="9"/>
  <c r="A51" i="10" s="1"/>
  <c r="C51" i="10"/>
  <c r="C52" i="9"/>
  <c r="BG49" i="20"/>
  <c r="AF49" i="22" s="1"/>
  <c r="BY49" i="20" a="1"/>
  <c r="BY49" i="20" s="1"/>
  <c r="AX49" i="22" s="1"/>
  <c r="BN49" i="20"/>
  <c r="AM49" i="22" s="1"/>
  <c r="AW49" i="20"/>
  <c r="V49" i="22" s="1"/>
  <c r="CF49" i="20"/>
  <c r="BE49" i="22" s="1"/>
  <c r="BS49" i="20"/>
  <c r="AR49" i="22" s="1"/>
  <c r="CE49" i="20"/>
  <c r="BD49" i="22" s="1"/>
  <c r="BK49" i="20"/>
  <c r="AJ49" i="22" s="1"/>
  <c r="AZ49" i="20"/>
  <c r="Y49" i="22" s="1"/>
  <c r="AQ49" i="20"/>
  <c r="P49" i="22" s="1"/>
  <c r="AL49" i="20"/>
  <c r="K49" i="22" s="1"/>
  <c r="BU49" i="20"/>
  <c r="AT49" i="22" s="1"/>
  <c r="AS49" i="20"/>
  <c r="R49" i="22" s="1"/>
  <c r="BW49" i="20" a="1"/>
  <c r="BW49" i="20" s="1"/>
  <c r="AV49" i="22" s="1"/>
  <c r="BJ49" i="20"/>
  <c r="AI49" i="22" s="1"/>
  <c r="BR49" i="20"/>
  <c r="AQ49" i="22" s="1"/>
  <c r="BB49" i="20"/>
  <c r="AA49" i="22" s="1"/>
  <c r="CI49" i="20" a="1"/>
  <c r="CI49" i="20" s="1"/>
  <c r="BH49" i="22" s="1"/>
  <c r="AN49" i="20"/>
  <c r="M49" i="22" s="1"/>
  <c r="BF49" i="20"/>
  <c r="AE49" i="22" s="1"/>
  <c r="BZ49" i="20" a="1"/>
  <c r="BZ49" i="20" s="1"/>
  <c r="AY49" i="22" s="1"/>
  <c r="AY49" i="20"/>
  <c r="X49" i="22" s="1"/>
  <c r="CC49" i="20" a="1"/>
  <c r="CC49" i="20" s="1"/>
  <c r="BB49" i="22" s="1"/>
  <c r="BV49" i="20"/>
  <c r="AU49" i="22" s="1"/>
  <c r="AO49" i="20"/>
  <c r="N49" i="22" s="1"/>
  <c r="CA49" i="20" a="1"/>
  <c r="CA49" i="20" s="1"/>
  <c r="AZ49" i="22" s="1"/>
  <c r="AM49" i="20"/>
  <c r="L49" i="22" s="1"/>
  <c r="CH49" i="20"/>
  <c r="BG49" i="22" s="1"/>
  <c r="AT49" i="20"/>
  <c r="S49" i="22" s="1"/>
  <c r="BO49" i="20"/>
  <c r="AN49" i="22" s="1"/>
  <c r="BH49" i="20"/>
  <c r="AG49" i="22" s="1"/>
  <c r="AU49" i="20"/>
  <c r="T49" i="22" s="1"/>
  <c r="AX49" i="20"/>
  <c r="W49" i="22" s="1"/>
  <c r="CB49" i="20" a="1"/>
  <c r="CB49" i="20" s="1"/>
  <c r="BA49" i="22" s="1"/>
  <c r="BT49" i="20"/>
  <c r="AS49" i="22" s="1"/>
  <c r="BE49" i="20"/>
  <c r="AD49" i="22" s="1"/>
  <c r="BC49" i="20"/>
  <c r="AB49" i="22" s="1"/>
  <c r="AK49" i="20"/>
  <c r="J49" i="22" s="1"/>
  <c r="BM49" i="20"/>
  <c r="AL49" i="22" s="1"/>
  <c r="AV49" i="20"/>
  <c r="U49" i="22" s="1"/>
  <c r="BI49" i="20"/>
  <c r="AH49" i="22" s="1"/>
  <c r="BA49" i="20"/>
  <c r="Z49" i="22" s="1"/>
  <c r="F49" i="22"/>
  <c r="AP49" i="20"/>
  <c r="O49" i="22" s="1"/>
  <c r="BL49" i="20"/>
  <c r="AK49" i="22" s="1"/>
  <c r="CG49" i="20"/>
  <c r="BF49" i="22" s="1"/>
  <c r="BQ49" i="20"/>
  <c r="AP49" i="22" s="1"/>
  <c r="BM50" i="10"/>
  <c r="CA50" i="10" a="1"/>
  <c r="CA50" i="10" s="1"/>
  <c r="CI50" i="10"/>
  <c r="AZ50" i="10"/>
  <c r="AX50" i="10"/>
  <c r="BZ50" i="10" a="1"/>
  <c r="BZ50" i="10" s="1"/>
  <c r="CF50" i="10"/>
  <c r="AN50" i="10"/>
  <c r="BX50" i="10" a="1"/>
  <c r="BX50" i="10" s="1"/>
  <c r="AU50" i="10"/>
  <c r="BU50" i="10"/>
  <c r="AL50" i="10"/>
  <c r="BO50" i="10"/>
  <c r="CD50" i="10" a="1"/>
  <c r="CD50" i="10" s="1"/>
  <c r="AM50" i="10"/>
  <c r="AP50" i="10"/>
  <c r="BD50" i="10"/>
  <c r="BC50" i="10"/>
  <c r="BI50" i="10"/>
  <c r="AV50" i="10"/>
  <c r="AW50" i="10"/>
  <c r="BT50" i="10"/>
  <c r="BJ50" i="10"/>
  <c r="BF50" i="10"/>
  <c r="BR50" i="10"/>
  <c r="AQ50" i="10"/>
  <c r="BK50" i="10"/>
  <c r="BB50" i="10"/>
  <c r="AY50" i="10"/>
  <c r="AR50" i="10"/>
  <c r="BN50" i="10"/>
  <c r="BH50" i="10"/>
  <c r="BG50" i="10"/>
  <c r="BV50" i="10"/>
  <c r="BL50" i="10"/>
  <c r="AT50" i="10"/>
  <c r="CC50" i="10" a="1"/>
  <c r="CC50" i="10" s="1"/>
  <c r="BS50" i="10"/>
  <c r="CG50" i="10"/>
  <c r="BP50" i="10"/>
  <c r="AO50" i="10"/>
  <c r="BA50" i="10"/>
  <c r="CJ50" i="10" a="1"/>
  <c r="CJ50" i="10" s="1"/>
  <c r="CB50" i="10" a="1"/>
  <c r="CB50" i="10" s="1"/>
  <c r="BW50" i="10"/>
  <c r="CH50" i="10"/>
  <c r="A49" i="13"/>
  <c r="E49" i="13"/>
  <c r="D49" i="22" l="1"/>
  <c r="B49" i="22" s="1" a="1"/>
  <c r="B49" i="22" s="1"/>
  <c r="BN51" i="10"/>
  <c r="BR51" i="10"/>
  <c r="BK51" i="10"/>
  <c r="CA51" i="10" a="1"/>
  <c r="CA51" i="10" s="1"/>
  <c r="CH51" i="10"/>
  <c r="AU51" i="10"/>
  <c r="BI51" i="10"/>
  <c r="AR51" i="10"/>
  <c r="CB51" i="10" a="1"/>
  <c r="CB51" i="10" s="1"/>
  <c r="AV51" i="10"/>
  <c r="BZ51" i="10" a="1"/>
  <c r="BZ51" i="10" s="1"/>
  <c r="AP51" i="10"/>
  <c r="BV51" i="10"/>
  <c r="CD51" i="10" a="1"/>
  <c r="CD51" i="10" s="1"/>
  <c r="CG51" i="10"/>
  <c r="BD51" i="10"/>
  <c r="AO51" i="10"/>
  <c r="BB51" i="10"/>
  <c r="AY51" i="10"/>
  <c r="BC51" i="10"/>
  <c r="BG51" i="10"/>
  <c r="BW51" i="10"/>
  <c r="AQ51" i="10"/>
  <c r="BP51" i="10"/>
  <c r="CF51" i="10"/>
  <c r="CI51" i="10"/>
  <c r="AN51" i="10"/>
  <c r="BS51" i="10"/>
  <c r="BM51" i="10"/>
  <c r="CJ51" i="10" a="1"/>
  <c r="CJ51" i="10" s="1"/>
  <c r="CC51" i="10" a="1"/>
  <c r="CC51" i="10" s="1"/>
  <c r="BJ51" i="10"/>
  <c r="BF51" i="10"/>
  <c r="BO51" i="10"/>
  <c r="AL51" i="10"/>
  <c r="BL51" i="10"/>
  <c r="AZ51" i="10"/>
  <c r="AM51" i="10"/>
  <c r="AT51" i="10"/>
  <c r="BA51" i="10"/>
  <c r="BH51" i="10"/>
  <c r="AW51" i="10"/>
  <c r="AX51" i="10"/>
  <c r="BT51" i="10"/>
  <c r="BX51" i="10" a="1"/>
  <c r="BX51" i="10" s="1"/>
  <c r="BU51" i="10"/>
  <c r="A50" i="13"/>
  <c r="E50" i="13"/>
  <c r="D51" i="13"/>
  <c r="B52" i="13"/>
  <c r="A51" i="20"/>
  <c r="B52" i="20"/>
  <c r="G51" i="22"/>
  <c r="D52" i="9"/>
  <c r="D52" i="10" s="1"/>
  <c r="C52" i="10"/>
  <c r="C53" i="9"/>
  <c r="A52" i="9"/>
  <c r="A52" i="10" s="1"/>
  <c r="CF50" i="20"/>
  <c r="BE50" i="22" s="1"/>
  <c r="BZ50" i="20" a="1"/>
  <c r="BZ50" i="20" s="1"/>
  <c r="AY50" i="22" s="1"/>
  <c r="BN50" i="20"/>
  <c r="AM50" i="22" s="1"/>
  <c r="BU50" i="20"/>
  <c r="AT50" i="22" s="1"/>
  <c r="CE50" i="20"/>
  <c r="BD50" i="22" s="1"/>
  <c r="CG50" i="20"/>
  <c r="BF50" i="22" s="1"/>
  <c r="BY50" i="20" a="1"/>
  <c r="BY50" i="20" s="1"/>
  <c r="AX50" i="22" s="1"/>
  <c r="BE50" i="20"/>
  <c r="AD50" i="22" s="1"/>
  <c r="BB50" i="20"/>
  <c r="AA50" i="22" s="1"/>
  <c r="CC50" i="20" a="1"/>
  <c r="CC50" i="20" s="1"/>
  <c r="BB50" i="22" s="1"/>
  <c r="CB50" i="20" a="1"/>
  <c r="CB50" i="20" s="1"/>
  <c r="BA50" i="22" s="1"/>
  <c r="AQ50" i="20"/>
  <c r="P50" i="22" s="1"/>
  <c r="BI50" i="20"/>
  <c r="AH50" i="22" s="1"/>
  <c r="AT50" i="20"/>
  <c r="S50" i="22" s="1"/>
  <c r="BJ50" i="20"/>
  <c r="AI50" i="22" s="1"/>
  <c r="BK50" i="20"/>
  <c r="AJ50" i="22" s="1"/>
  <c r="AS50" i="20"/>
  <c r="R50" i="22" s="1"/>
  <c r="BM50" i="20"/>
  <c r="AL50" i="22" s="1"/>
  <c r="AW50" i="20"/>
  <c r="V50" i="22" s="1"/>
  <c r="BR50" i="20"/>
  <c r="AQ50" i="22" s="1"/>
  <c r="CA50" i="20" a="1"/>
  <c r="CA50" i="20" s="1"/>
  <c r="AZ50" i="22" s="1"/>
  <c r="BG50" i="20"/>
  <c r="AF50" i="22" s="1"/>
  <c r="AX50" i="20"/>
  <c r="W50" i="22" s="1"/>
  <c r="AZ50" i="20"/>
  <c r="Y50" i="22" s="1"/>
  <c r="CI50" i="20" a="1"/>
  <c r="CI50" i="20" s="1"/>
  <c r="BH50" i="22" s="1"/>
  <c r="BT50" i="20"/>
  <c r="AS50" i="22" s="1"/>
  <c r="BH50" i="20"/>
  <c r="AG50" i="22" s="1"/>
  <c r="CH50" i="20"/>
  <c r="BG50" i="22" s="1"/>
  <c r="AP50" i="20"/>
  <c r="O50" i="22" s="1"/>
  <c r="BC50" i="20"/>
  <c r="AB50" i="22" s="1"/>
  <c r="AU50" i="20"/>
  <c r="T50" i="22" s="1"/>
  <c r="F50" i="22"/>
  <c r="BQ50" i="20"/>
  <c r="AP50" i="22" s="1"/>
  <c r="AN50" i="20"/>
  <c r="M50" i="22" s="1"/>
  <c r="BW50" i="20" a="1"/>
  <c r="BW50" i="20" s="1"/>
  <c r="AV50" i="22" s="1"/>
  <c r="BS50" i="20"/>
  <c r="AR50" i="22" s="1"/>
  <c r="AV50" i="20"/>
  <c r="U50" i="22" s="1"/>
  <c r="AY50" i="20"/>
  <c r="X50" i="22" s="1"/>
  <c r="AL50" i="20"/>
  <c r="K50" i="22" s="1"/>
  <c r="BA50" i="20"/>
  <c r="Z50" i="22" s="1"/>
  <c r="AK50" i="20"/>
  <c r="J50" i="22" s="1"/>
  <c r="BL50" i="20"/>
  <c r="AK50" i="22" s="1"/>
  <c r="AM50" i="20"/>
  <c r="L50" i="22" s="1"/>
  <c r="BO50" i="20"/>
  <c r="AN50" i="22" s="1"/>
  <c r="BF50" i="20"/>
  <c r="AE50" i="22" s="1"/>
  <c r="BV50" i="20"/>
  <c r="AU50" i="22" s="1"/>
  <c r="AO50" i="20"/>
  <c r="N50" i="22" s="1"/>
  <c r="A53" i="9" l="1"/>
  <c r="A53" i="10" s="1"/>
  <c r="C53" i="10"/>
  <c r="D53" i="9"/>
  <c r="D53" i="10" s="1"/>
  <c r="C54" i="9"/>
  <c r="A52" i="20"/>
  <c r="B53" i="20"/>
  <c r="G52" i="22"/>
  <c r="BH51" i="20"/>
  <c r="AG51" i="22" s="1"/>
  <c r="CA51" i="20" a="1"/>
  <c r="CA51" i="20" s="1"/>
  <c r="AZ51" i="22" s="1"/>
  <c r="AU51" i="20"/>
  <c r="T51" i="22" s="1"/>
  <c r="BO51" i="20"/>
  <c r="AN51" i="22" s="1"/>
  <c r="BK51" i="20"/>
  <c r="AJ51" i="22" s="1"/>
  <c r="BW51" i="20" a="1"/>
  <c r="BW51" i="20" s="1"/>
  <c r="AV51" i="22" s="1"/>
  <c r="AN51" i="20"/>
  <c r="M51" i="22" s="1"/>
  <c r="AK51" i="20"/>
  <c r="J51" i="22" s="1"/>
  <c r="BA51" i="20"/>
  <c r="Z51" i="22" s="1"/>
  <c r="BB51" i="20"/>
  <c r="AA51" i="22" s="1"/>
  <c r="CC51" i="20" a="1"/>
  <c r="CC51" i="20" s="1"/>
  <c r="BB51" i="22" s="1"/>
  <c r="BL51" i="20"/>
  <c r="AK51" i="22" s="1"/>
  <c r="BE51" i="20"/>
  <c r="AD51" i="22" s="1"/>
  <c r="CE51" i="20"/>
  <c r="BD51" i="22" s="1"/>
  <c r="BZ51" i="20" a="1"/>
  <c r="BZ51" i="20" s="1"/>
  <c r="AY51" i="22" s="1"/>
  <c r="BS51" i="20"/>
  <c r="AR51" i="22" s="1"/>
  <c r="CH51" i="20"/>
  <c r="BG51" i="22" s="1"/>
  <c r="AM51" i="20"/>
  <c r="L51" i="22" s="1"/>
  <c r="AQ51" i="20"/>
  <c r="P51" i="22" s="1"/>
  <c r="BU51" i="20"/>
  <c r="AT51" i="22" s="1"/>
  <c r="CG51" i="20"/>
  <c r="BF51" i="22" s="1"/>
  <c r="AV51" i="20"/>
  <c r="U51" i="22" s="1"/>
  <c r="AY51" i="20"/>
  <c r="X51" i="22" s="1"/>
  <c r="BC51" i="20"/>
  <c r="AB51" i="22" s="1"/>
  <c r="AP51" i="20"/>
  <c r="O51" i="22" s="1"/>
  <c r="AW51" i="20"/>
  <c r="V51" i="22" s="1"/>
  <c r="BM51" i="20"/>
  <c r="AL51" i="22" s="1"/>
  <c r="AT51" i="20"/>
  <c r="S51" i="22" s="1"/>
  <c r="CI51" i="20" a="1"/>
  <c r="CI51" i="20" s="1"/>
  <c r="BH51" i="22" s="1"/>
  <c r="BN51" i="20"/>
  <c r="AM51" i="22" s="1"/>
  <c r="BQ51" i="20"/>
  <c r="AP51" i="22" s="1"/>
  <c r="F51" i="22"/>
  <c r="AL51" i="20"/>
  <c r="K51" i="22" s="1"/>
  <c r="AX51" i="20"/>
  <c r="W51" i="22" s="1"/>
  <c r="AS51" i="20"/>
  <c r="R51" i="22" s="1"/>
  <c r="CB51" i="20" a="1"/>
  <c r="CB51" i="20" s="1"/>
  <c r="BA51" i="22" s="1"/>
  <c r="BV51" i="20"/>
  <c r="AU51" i="22" s="1"/>
  <c r="BT51" i="20"/>
  <c r="AS51" i="22" s="1"/>
  <c r="AO51" i="20"/>
  <c r="N51" i="22" s="1"/>
  <c r="CF51" i="20"/>
  <c r="BE51" i="22" s="1"/>
  <c r="BJ51" i="20"/>
  <c r="AI51" i="22" s="1"/>
  <c r="BF51" i="20"/>
  <c r="AE51" i="22" s="1"/>
  <c r="BR51" i="20"/>
  <c r="AQ51" i="22" s="1"/>
  <c r="BG51" i="20"/>
  <c r="AF51" i="22" s="1"/>
  <c r="BY51" i="20" a="1"/>
  <c r="BY51" i="20" s="1"/>
  <c r="AX51" i="22" s="1"/>
  <c r="BI51" i="20"/>
  <c r="AH51" i="22" s="1"/>
  <c r="AZ51" i="20"/>
  <c r="Y51" i="22" s="1"/>
  <c r="B53" i="13"/>
  <c r="D52" i="13"/>
  <c r="D50" i="22"/>
  <c r="B50" i="22" s="1" a="1"/>
  <c r="B50" i="22" s="1"/>
  <c r="BJ52" i="10"/>
  <c r="CJ52" i="10" a="1"/>
  <c r="CJ52" i="10" s="1"/>
  <c r="BK52" i="10"/>
  <c r="BI52" i="10"/>
  <c r="BU52" i="10"/>
  <c r="BW52" i="10"/>
  <c r="CF52" i="10"/>
  <c r="BO52" i="10"/>
  <c r="AN52" i="10"/>
  <c r="BZ52" i="10" a="1"/>
  <c r="BZ52" i="10" s="1"/>
  <c r="CC52" i="10" a="1"/>
  <c r="CC52" i="10" s="1"/>
  <c r="BC52" i="10"/>
  <c r="BT52" i="10"/>
  <c r="AZ52" i="10"/>
  <c r="BG52" i="10"/>
  <c r="AT52" i="10"/>
  <c r="BX52" i="10" a="1"/>
  <c r="BX52" i="10" s="1"/>
  <c r="BA52" i="10"/>
  <c r="AP52" i="10"/>
  <c r="AV52" i="10"/>
  <c r="AW52" i="10"/>
  <c r="BH52" i="10"/>
  <c r="AR52" i="10"/>
  <c r="AQ52" i="10"/>
  <c r="BR52" i="10"/>
  <c r="AU52" i="10"/>
  <c r="BF52" i="10"/>
  <c r="BS52" i="10"/>
  <c r="CI52" i="10"/>
  <c r="BP52" i="10"/>
  <c r="BL52" i="10"/>
  <c r="BV52" i="10"/>
  <c r="CA52" i="10" a="1"/>
  <c r="CA52" i="10" s="1"/>
  <c r="AX52" i="10"/>
  <c r="AM52" i="10"/>
  <c r="AL52" i="10"/>
  <c r="AY52" i="10"/>
  <c r="BB52" i="10"/>
  <c r="CD52" i="10" a="1"/>
  <c r="CD52" i="10" s="1"/>
  <c r="BM52" i="10"/>
  <c r="BD52" i="10"/>
  <c r="CG52" i="10"/>
  <c r="CH52" i="10"/>
  <c r="AO52" i="10"/>
  <c r="CB52" i="10" a="1"/>
  <c r="CB52" i="10" s="1"/>
  <c r="BN52" i="10"/>
  <c r="E51" i="13"/>
  <c r="A51" i="13"/>
  <c r="A52" i="13" l="1"/>
  <c r="E52" i="13"/>
  <c r="D53" i="13"/>
  <c r="B54" i="13"/>
  <c r="D51" i="22"/>
  <c r="B51" i="22" s="1" a="1"/>
  <c r="B51" i="22" s="1"/>
  <c r="B54" i="20"/>
  <c r="G53" i="22"/>
  <c r="A53" i="20"/>
  <c r="BZ52" i="20" a="1"/>
  <c r="BZ52" i="20" s="1"/>
  <c r="AY52" i="22" s="1"/>
  <c r="BN52" i="20"/>
  <c r="AM52" i="22" s="1"/>
  <c r="AU52" i="20"/>
  <c r="T52" i="22" s="1"/>
  <c r="BW52" i="20" a="1"/>
  <c r="BW52" i="20" s="1"/>
  <c r="AV52" i="22" s="1"/>
  <c r="AW52" i="20"/>
  <c r="V52" i="22" s="1"/>
  <c r="BM52" i="20"/>
  <c r="AL52" i="22" s="1"/>
  <c r="CF52" i="20"/>
  <c r="BE52" i="22" s="1"/>
  <c r="AX52" i="20"/>
  <c r="W52" i="22" s="1"/>
  <c r="BA52" i="20"/>
  <c r="Z52" i="22" s="1"/>
  <c r="CB52" i="20" a="1"/>
  <c r="CB52" i="20" s="1"/>
  <c r="BA52" i="22" s="1"/>
  <c r="CA52" i="20" a="1"/>
  <c r="CA52" i="20" s="1"/>
  <c r="AZ52" i="22" s="1"/>
  <c r="BB52" i="20"/>
  <c r="AA52" i="22" s="1"/>
  <c r="BO52" i="20"/>
  <c r="AN52" i="22" s="1"/>
  <c r="AN52" i="20"/>
  <c r="M52" i="22" s="1"/>
  <c r="F52" i="22"/>
  <c r="AL52" i="20"/>
  <c r="K52" i="22" s="1"/>
  <c r="BQ52" i="20"/>
  <c r="AP52" i="22" s="1"/>
  <c r="AM52" i="20"/>
  <c r="L52" i="22" s="1"/>
  <c r="BK52" i="20"/>
  <c r="AJ52" i="22" s="1"/>
  <c r="BJ52" i="20"/>
  <c r="AI52" i="22" s="1"/>
  <c r="AK52" i="20"/>
  <c r="J52" i="22" s="1"/>
  <c r="AQ52" i="20"/>
  <c r="P52" i="22" s="1"/>
  <c r="BS52" i="20"/>
  <c r="AR52" i="22" s="1"/>
  <c r="BT52" i="20"/>
  <c r="AS52" i="22" s="1"/>
  <c r="BI52" i="20"/>
  <c r="AH52" i="22" s="1"/>
  <c r="CI52" i="20" a="1"/>
  <c r="CI52" i="20" s="1"/>
  <c r="BH52" i="22" s="1"/>
  <c r="AZ52" i="20"/>
  <c r="Y52" i="22" s="1"/>
  <c r="CG52" i="20"/>
  <c r="BF52" i="22" s="1"/>
  <c r="AY52" i="20"/>
  <c r="X52" i="22" s="1"/>
  <c r="AP52" i="20"/>
  <c r="O52" i="22" s="1"/>
  <c r="AV52" i="20"/>
  <c r="U52" i="22" s="1"/>
  <c r="BH52" i="20"/>
  <c r="AG52" i="22" s="1"/>
  <c r="BY52" i="20" a="1"/>
  <c r="BY52" i="20" s="1"/>
  <c r="AX52" i="22" s="1"/>
  <c r="BL52" i="20"/>
  <c r="AK52" i="22" s="1"/>
  <c r="AO52" i="20"/>
  <c r="N52" i="22" s="1"/>
  <c r="BR52" i="20"/>
  <c r="AQ52" i="22" s="1"/>
  <c r="CE52" i="20"/>
  <c r="BD52" i="22" s="1"/>
  <c r="CC52" i="20" a="1"/>
  <c r="CC52" i="20" s="1"/>
  <c r="BB52" i="22" s="1"/>
  <c r="CH52" i="20"/>
  <c r="BG52" i="22" s="1"/>
  <c r="BG52" i="20"/>
  <c r="AF52" i="22" s="1"/>
  <c r="BF52" i="20"/>
  <c r="AE52" i="22" s="1"/>
  <c r="BU52" i="20"/>
  <c r="AT52" i="22" s="1"/>
  <c r="BE52" i="20"/>
  <c r="AD52" i="22" s="1"/>
  <c r="BC52" i="20"/>
  <c r="AB52" i="22" s="1"/>
  <c r="BV52" i="20"/>
  <c r="AU52" i="22" s="1"/>
  <c r="AT52" i="20"/>
  <c r="S52" i="22" s="1"/>
  <c r="AS52" i="20"/>
  <c r="R52" i="22" s="1"/>
  <c r="A54" i="9"/>
  <c r="A54" i="10" s="1"/>
  <c r="C54" i="10"/>
  <c r="C55" i="9"/>
  <c r="D54" i="9"/>
  <c r="D54" i="10" s="1"/>
  <c r="AR53" i="10"/>
  <c r="AN53" i="10"/>
  <c r="BI53" i="10"/>
  <c r="BV53" i="10"/>
  <c r="BU53" i="10"/>
  <c r="AP53" i="10"/>
  <c r="BS53" i="10"/>
  <c r="BZ53" i="10" a="1"/>
  <c r="BZ53" i="10" s="1"/>
  <c r="BT53" i="10"/>
  <c r="BA53" i="10"/>
  <c r="BF53" i="10"/>
  <c r="BX53" i="10" a="1"/>
  <c r="BX53" i="10" s="1"/>
  <c r="BH53" i="10"/>
  <c r="CC53" i="10" a="1"/>
  <c r="CC53" i="10" s="1"/>
  <c r="AL53" i="10"/>
  <c r="CG53" i="10"/>
  <c r="AT53" i="10"/>
  <c r="AZ53" i="10"/>
  <c r="AM53" i="10"/>
  <c r="AX53" i="10"/>
  <c r="BG53" i="10"/>
  <c r="CD53" i="10" a="1"/>
  <c r="CD53" i="10" s="1"/>
  <c r="AO53" i="10"/>
  <c r="CI53" i="10"/>
  <c r="BK53" i="10"/>
  <c r="BJ53" i="10"/>
  <c r="CB53" i="10" a="1"/>
  <c r="CB53" i="10" s="1"/>
  <c r="CF53" i="10"/>
  <c r="BM53" i="10"/>
  <c r="BD53" i="10"/>
  <c r="BO53" i="10"/>
  <c r="CA53" i="10" a="1"/>
  <c r="CA53" i="10" s="1"/>
  <c r="AY53" i="10"/>
  <c r="AU53" i="10"/>
  <c r="BL53" i="10"/>
  <c r="AW53" i="10"/>
  <c r="BB53" i="10"/>
  <c r="CH53" i="10"/>
  <c r="BC53" i="10"/>
  <c r="BR53" i="10"/>
  <c r="BW53" i="10"/>
  <c r="BP53" i="10"/>
  <c r="AQ53" i="10"/>
  <c r="CJ53" i="10" a="1"/>
  <c r="CJ53" i="10" s="1"/>
  <c r="AV53" i="10"/>
  <c r="BN53" i="10"/>
  <c r="A55" i="9" l="1"/>
  <c r="A55" i="10" s="1"/>
  <c r="C55" i="10"/>
  <c r="C56" i="9"/>
  <c r="D55" i="9"/>
  <c r="D55" i="10" s="1"/>
  <c r="AX54" i="10"/>
  <c r="CB54" i="10" a="1"/>
  <c r="CB54" i="10" s="1"/>
  <c r="BS54" i="10"/>
  <c r="CC54" i="10" a="1"/>
  <c r="CC54" i="10" s="1"/>
  <c r="BK54" i="10"/>
  <c r="AV54" i="10"/>
  <c r="BB54" i="10"/>
  <c r="AM54" i="10"/>
  <c r="CJ54" i="10" a="1"/>
  <c r="CJ54" i="10" s="1"/>
  <c r="BJ54" i="10"/>
  <c r="BW54" i="10"/>
  <c r="BU54" i="10"/>
  <c r="AR54" i="10"/>
  <c r="AN54" i="10"/>
  <c r="BG54" i="10"/>
  <c r="CF54" i="10"/>
  <c r="BR54" i="10"/>
  <c r="AL54" i="10"/>
  <c r="AU54" i="10"/>
  <c r="CD54" i="10" a="1"/>
  <c r="CD54" i="10" s="1"/>
  <c r="AY54" i="10"/>
  <c r="BM54" i="10"/>
  <c r="BA54" i="10"/>
  <c r="CH54" i="10"/>
  <c r="BP54" i="10"/>
  <c r="BD54" i="10"/>
  <c r="BI54" i="10"/>
  <c r="BH54" i="10"/>
  <c r="AW54" i="10"/>
  <c r="BN54" i="10"/>
  <c r="BT54" i="10"/>
  <c r="BZ54" i="10" a="1"/>
  <c r="BZ54" i="10" s="1"/>
  <c r="BV54" i="10"/>
  <c r="AQ54" i="10"/>
  <c r="AP54" i="10"/>
  <c r="AT54" i="10"/>
  <c r="CI54" i="10"/>
  <c r="AO54" i="10"/>
  <c r="CG54" i="10"/>
  <c r="BF54" i="10"/>
  <c r="AZ54" i="10"/>
  <c r="BX54" i="10" a="1"/>
  <c r="BX54" i="10" s="1"/>
  <c r="CA54" i="10" a="1"/>
  <c r="CA54" i="10" s="1"/>
  <c r="BO54" i="10"/>
  <c r="BC54" i="10"/>
  <c r="BL54" i="10"/>
  <c r="BZ53" i="20" a="1"/>
  <c r="BZ53" i="20" s="1"/>
  <c r="AY53" i="22" s="1"/>
  <c r="AK53" i="20"/>
  <c r="J53" i="22" s="1"/>
  <c r="AL53" i="20"/>
  <c r="K53" i="22" s="1"/>
  <c r="AN53" i="20"/>
  <c r="M53" i="22" s="1"/>
  <c r="AZ53" i="20"/>
  <c r="Y53" i="22" s="1"/>
  <c r="AX53" i="20"/>
  <c r="W53" i="22" s="1"/>
  <c r="AO53" i="20"/>
  <c r="N53" i="22" s="1"/>
  <c r="AW53" i="20"/>
  <c r="V53" i="22" s="1"/>
  <c r="BB53" i="20"/>
  <c r="AA53" i="22" s="1"/>
  <c r="BM53" i="20"/>
  <c r="AL53" i="22" s="1"/>
  <c r="BT53" i="20"/>
  <c r="AS53" i="22" s="1"/>
  <c r="CF53" i="20"/>
  <c r="BE53" i="22" s="1"/>
  <c r="AY53" i="20"/>
  <c r="X53" i="22" s="1"/>
  <c r="CA53" i="20" a="1"/>
  <c r="CA53" i="20" s="1"/>
  <c r="AZ53" i="22" s="1"/>
  <c r="BS53" i="20"/>
  <c r="AR53" i="22" s="1"/>
  <c r="AT53" i="20"/>
  <c r="S53" i="22" s="1"/>
  <c r="BR53" i="20"/>
  <c r="AQ53" i="22" s="1"/>
  <c r="CC53" i="20" a="1"/>
  <c r="CC53" i="20" s="1"/>
  <c r="BB53" i="22" s="1"/>
  <c r="BN53" i="20"/>
  <c r="AM53" i="22" s="1"/>
  <c r="AQ53" i="20"/>
  <c r="P53" i="22" s="1"/>
  <c r="BY53" i="20" a="1"/>
  <c r="BY53" i="20" s="1"/>
  <c r="AX53" i="22" s="1"/>
  <c r="CH53" i="20"/>
  <c r="BG53" i="22" s="1"/>
  <c r="AP53" i="20"/>
  <c r="O53" i="22" s="1"/>
  <c r="F53" i="22"/>
  <c r="AV53" i="20"/>
  <c r="U53" i="22" s="1"/>
  <c r="CI53" i="20" a="1"/>
  <c r="CI53" i="20" s="1"/>
  <c r="BH53" i="22" s="1"/>
  <c r="BF53" i="20"/>
  <c r="AE53" i="22" s="1"/>
  <c r="BG53" i="20"/>
  <c r="AF53" i="22" s="1"/>
  <c r="BI53" i="20"/>
  <c r="AH53" i="22" s="1"/>
  <c r="BA53" i="20"/>
  <c r="Z53" i="22" s="1"/>
  <c r="BJ53" i="20"/>
  <c r="AI53" i="22" s="1"/>
  <c r="BQ53" i="20"/>
  <c r="AP53" i="22" s="1"/>
  <c r="BV53" i="20"/>
  <c r="AU53" i="22" s="1"/>
  <c r="BH53" i="20"/>
  <c r="AG53" i="22" s="1"/>
  <c r="AU53" i="20"/>
  <c r="T53" i="22" s="1"/>
  <c r="BU53" i="20"/>
  <c r="AT53" i="22" s="1"/>
  <c r="BO53" i="20"/>
  <c r="AN53" i="22" s="1"/>
  <c r="CE53" i="20"/>
  <c r="BD53" i="22" s="1"/>
  <c r="BW53" i="20" a="1"/>
  <c r="BW53" i="20" s="1"/>
  <c r="AV53" i="22" s="1"/>
  <c r="BC53" i="20"/>
  <c r="AB53" i="22" s="1"/>
  <c r="BE53" i="20"/>
  <c r="AD53" i="22" s="1"/>
  <c r="AS53" i="20"/>
  <c r="R53" i="22" s="1"/>
  <c r="AM53" i="20"/>
  <c r="L53" i="22" s="1"/>
  <c r="BK53" i="20"/>
  <c r="AJ53" i="22" s="1"/>
  <c r="CB53" i="20" a="1"/>
  <c r="CB53" i="20" s="1"/>
  <c r="BA53" i="22" s="1"/>
  <c r="BL53" i="20"/>
  <c r="AK53" i="22" s="1"/>
  <c r="CG53" i="20"/>
  <c r="BF53" i="22" s="1"/>
  <c r="A54" i="20"/>
  <c r="B55" i="20"/>
  <c r="G54" i="22"/>
  <c r="D52" i="22"/>
  <c r="B52" i="22" s="1" a="1"/>
  <c r="B52" i="22" s="1"/>
  <c r="B55" i="13"/>
  <c r="D54" i="13"/>
  <c r="E53" i="13"/>
  <c r="A53" i="13"/>
  <c r="B56" i="13" l="1"/>
  <c r="D55" i="13"/>
  <c r="E54" i="13"/>
  <c r="A54" i="13"/>
  <c r="D53" i="22"/>
  <c r="B53" i="22" s="1" a="1"/>
  <c r="B53" i="22" s="1"/>
  <c r="C57" i="9"/>
  <c r="C56" i="10"/>
  <c r="A56" i="9"/>
  <c r="A56" i="10" s="1"/>
  <c r="D56" i="9"/>
  <c r="D56" i="10" s="1"/>
  <c r="B56" i="20"/>
  <c r="A55" i="20"/>
  <c r="G55" i="22"/>
  <c r="AO54" i="20"/>
  <c r="N54" i="22" s="1"/>
  <c r="AU54" i="20"/>
  <c r="T54" i="22" s="1"/>
  <c r="BS54" i="20"/>
  <c r="AR54" i="22" s="1"/>
  <c r="BO54" i="20"/>
  <c r="AN54" i="22" s="1"/>
  <c r="BI54" i="20"/>
  <c r="AH54" i="22" s="1"/>
  <c r="AW54" i="20"/>
  <c r="V54" i="22" s="1"/>
  <c r="BK54" i="20"/>
  <c r="AJ54" i="22" s="1"/>
  <c r="BH54" i="20"/>
  <c r="AG54" i="22" s="1"/>
  <c r="BW54" i="20" a="1"/>
  <c r="BW54" i="20" s="1"/>
  <c r="AV54" i="22" s="1"/>
  <c r="BQ54" i="20"/>
  <c r="AP54" i="22" s="1"/>
  <c r="F54" i="22"/>
  <c r="BT54" i="20"/>
  <c r="AS54" i="22" s="1"/>
  <c r="BM54" i="20"/>
  <c r="AL54" i="22" s="1"/>
  <c r="CF54" i="20"/>
  <c r="BE54" i="22" s="1"/>
  <c r="AN54" i="20"/>
  <c r="M54" i="22" s="1"/>
  <c r="BG54" i="20"/>
  <c r="AF54" i="22" s="1"/>
  <c r="BF54" i="20"/>
  <c r="AE54" i="22" s="1"/>
  <c r="AS54" i="20"/>
  <c r="R54" i="22" s="1"/>
  <c r="BZ54" i="20" a="1"/>
  <c r="BZ54" i="20" s="1"/>
  <c r="AY54" i="22" s="1"/>
  <c r="CI54" i="20" a="1"/>
  <c r="CI54" i="20" s="1"/>
  <c r="BH54" i="22" s="1"/>
  <c r="AZ54" i="20"/>
  <c r="Y54" i="22" s="1"/>
  <c r="AK54" i="20"/>
  <c r="J54" i="22" s="1"/>
  <c r="BB54" i="20"/>
  <c r="AA54" i="22" s="1"/>
  <c r="BV54" i="20"/>
  <c r="AU54" i="22" s="1"/>
  <c r="BU54" i="20"/>
  <c r="AT54" i="22" s="1"/>
  <c r="AT54" i="20"/>
  <c r="S54" i="22" s="1"/>
  <c r="CG54" i="20"/>
  <c r="BF54" i="22" s="1"/>
  <c r="AV54" i="20"/>
  <c r="U54" i="22" s="1"/>
  <c r="AP54" i="20"/>
  <c r="O54" i="22" s="1"/>
  <c r="BN54" i="20"/>
  <c r="AM54" i="22" s="1"/>
  <c r="AM54" i="20"/>
  <c r="L54" i="22" s="1"/>
  <c r="BE54" i="20"/>
  <c r="AD54" i="22" s="1"/>
  <c r="BJ54" i="20"/>
  <c r="AI54" i="22" s="1"/>
  <c r="BR54" i="20"/>
  <c r="AQ54" i="22" s="1"/>
  <c r="AX54" i="20"/>
  <c r="W54" i="22" s="1"/>
  <c r="CC54" i="20" a="1"/>
  <c r="CC54" i="20" s="1"/>
  <c r="BB54" i="22" s="1"/>
  <c r="BL54" i="20"/>
  <c r="AK54" i="22" s="1"/>
  <c r="BY54" i="20" a="1"/>
  <c r="BY54" i="20" s="1"/>
  <c r="AX54" i="22" s="1"/>
  <c r="AQ54" i="20"/>
  <c r="P54" i="22" s="1"/>
  <c r="AY54" i="20"/>
  <c r="X54" i="22" s="1"/>
  <c r="CA54" i="20" a="1"/>
  <c r="CA54" i="20" s="1"/>
  <c r="AZ54" i="22" s="1"/>
  <c r="AL54" i="20"/>
  <c r="K54" i="22" s="1"/>
  <c r="BC54" i="20"/>
  <c r="AB54" i="22" s="1"/>
  <c r="CB54" i="20" a="1"/>
  <c r="CB54" i="20" s="1"/>
  <c r="BA54" i="22" s="1"/>
  <c r="BA54" i="20"/>
  <c r="Z54" i="22" s="1"/>
  <c r="CE54" i="20"/>
  <c r="BD54" i="22" s="1"/>
  <c r="CH54" i="20"/>
  <c r="BG54" i="22" s="1"/>
  <c r="AP55" i="10"/>
  <c r="AX55" i="10"/>
  <c r="AL55" i="10"/>
  <c r="BX55" i="10" a="1"/>
  <c r="BX55" i="10" s="1"/>
  <c r="AV55" i="10"/>
  <c r="BB55" i="10"/>
  <c r="BZ55" i="10" a="1"/>
  <c r="BZ55" i="10" s="1"/>
  <c r="AZ55" i="10"/>
  <c r="BS55" i="10"/>
  <c r="AT55" i="10"/>
  <c r="BF55" i="10"/>
  <c r="CH55" i="10"/>
  <c r="BR55" i="10"/>
  <c r="AN55" i="10"/>
  <c r="BP55" i="10"/>
  <c r="BJ55" i="10"/>
  <c r="CC55" i="10" a="1"/>
  <c r="CC55" i="10" s="1"/>
  <c r="BC55" i="10"/>
  <c r="BM55" i="10"/>
  <c r="CF55" i="10"/>
  <c r="BV55" i="10"/>
  <c r="CI55" i="10"/>
  <c r="BK55" i="10"/>
  <c r="BA55" i="10"/>
  <c r="CA55" i="10" a="1"/>
  <c r="CA55" i="10" s="1"/>
  <c r="BI55" i="10"/>
  <c r="BU55" i="10"/>
  <c r="CG55" i="10"/>
  <c r="CB55" i="10" a="1"/>
  <c r="CB55" i="10" s="1"/>
  <c r="BO55" i="10"/>
  <c r="BD55" i="10"/>
  <c r="AO55" i="10"/>
  <c r="BN55" i="10"/>
  <c r="AR55" i="10"/>
  <c r="CD55" i="10" a="1"/>
  <c r="CD55" i="10" s="1"/>
  <c r="AW55" i="10"/>
  <c r="AM55" i="10"/>
  <c r="AY55" i="10"/>
  <c r="AU55" i="10"/>
  <c r="BH55" i="10"/>
  <c r="BL55" i="10"/>
  <c r="BG55" i="10"/>
  <c r="CJ55" i="10" a="1"/>
  <c r="CJ55" i="10" s="1"/>
  <c r="BW55" i="10"/>
  <c r="BT55" i="10"/>
  <c r="AQ55" i="10"/>
  <c r="BZ56" i="10" l="1" a="1"/>
  <c r="BZ56" i="10" s="1"/>
  <c r="BA56" i="10"/>
  <c r="BM56" i="10"/>
  <c r="BW56" i="10"/>
  <c r="AN56" i="10"/>
  <c r="AY56" i="10"/>
  <c r="BN56" i="10"/>
  <c r="AL56" i="10"/>
  <c r="CA56" i="10" a="1"/>
  <c r="CA56" i="10" s="1"/>
  <c r="AZ56" i="10"/>
  <c r="AP56" i="10"/>
  <c r="CI56" i="10"/>
  <c r="CB56" i="10" a="1"/>
  <c r="CB56" i="10" s="1"/>
  <c r="AX56" i="10"/>
  <c r="CH56" i="10"/>
  <c r="CC56" i="10" a="1"/>
  <c r="CC56" i="10" s="1"/>
  <c r="CF56" i="10"/>
  <c r="BU56" i="10"/>
  <c r="CJ56" i="10" a="1"/>
  <c r="CJ56" i="10" s="1"/>
  <c r="BG56" i="10"/>
  <c r="BV56" i="10"/>
  <c r="BF56" i="10"/>
  <c r="BX56" i="10" a="1"/>
  <c r="BX56" i="10" s="1"/>
  <c r="BC56" i="10"/>
  <c r="BJ56" i="10"/>
  <c r="AO56" i="10"/>
  <c r="BD56" i="10"/>
  <c r="BO56" i="10"/>
  <c r="BH56" i="10"/>
  <c r="BI56" i="10"/>
  <c r="AM56" i="10"/>
  <c r="BS56" i="10"/>
  <c r="BT56" i="10"/>
  <c r="CD56" i="10" a="1"/>
  <c r="CD56" i="10" s="1"/>
  <c r="AQ56" i="10"/>
  <c r="BL56" i="10"/>
  <c r="BB56" i="10"/>
  <c r="AR56" i="10"/>
  <c r="AV56" i="10"/>
  <c r="AT56" i="10"/>
  <c r="BK56" i="10"/>
  <c r="AW56" i="10"/>
  <c r="CG56" i="10"/>
  <c r="AU56" i="10"/>
  <c r="BR56" i="10"/>
  <c r="BP56" i="10"/>
  <c r="D57" i="9"/>
  <c r="D57" i="10" s="1"/>
  <c r="A57" i="9"/>
  <c r="A57" i="10" s="1"/>
  <c r="C58" i="9"/>
  <c r="C57" i="10"/>
  <c r="CC55" i="20" a="1"/>
  <c r="CC55" i="20" s="1"/>
  <c r="BB55" i="22" s="1"/>
  <c r="AX55" i="20"/>
  <c r="W55" i="22" s="1"/>
  <c r="BG55" i="20"/>
  <c r="AF55" i="22" s="1"/>
  <c r="AL55" i="20"/>
  <c r="K55" i="22" s="1"/>
  <c r="F55" i="22"/>
  <c r="AZ55" i="20"/>
  <c r="Y55" i="22" s="1"/>
  <c r="AV55" i="20"/>
  <c r="U55" i="22" s="1"/>
  <c r="CE55" i="20"/>
  <c r="BD55" i="22" s="1"/>
  <c r="BW55" i="20" a="1"/>
  <c r="BW55" i="20" s="1"/>
  <c r="AV55" i="22" s="1"/>
  <c r="BA55" i="20"/>
  <c r="Z55" i="22" s="1"/>
  <c r="CF55" i="20"/>
  <c r="BE55" i="22" s="1"/>
  <c r="BK55" i="20"/>
  <c r="AJ55" i="22" s="1"/>
  <c r="BB55" i="20"/>
  <c r="AA55" i="22" s="1"/>
  <c r="BL55" i="20"/>
  <c r="AK55" i="22" s="1"/>
  <c r="AQ55" i="20"/>
  <c r="P55" i="22" s="1"/>
  <c r="BQ55" i="20"/>
  <c r="AP55" i="22" s="1"/>
  <c r="CG55" i="20"/>
  <c r="BF55" i="22" s="1"/>
  <c r="BY55" i="20" a="1"/>
  <c r="BY55" i="20" s="1"/>
  <c r="AX55" i="22" s="1"/>
  <c r="BU55" i="20"/>
  <c r="AT55" i="22" s="1"/>
  <c r="BS55" i="20"/>
  <c r="AR55" i="22" s="1"/>
  <c r="AK55" i="20"/>
  <c r="J55" i="22" s="1"/>
  <c r="BF55" i="20"/>
  <c r="AE55" i="22" s="1"/>
  <c r="CB55" i="20" a="1"/>
  <c r="CB55" i="20" s="1"/>
  <c r="BA55" i="22" s="1"/>
  <c r="AM55" i="20"/>
  <c r="L55" i="22" s="1"/>
  <c r="BH55" i="20"/>
  <c r="AG55" i="22" s="1"/>
  <c r="AS55" i="20"/>
  <c r="R55" i="22" s="1"/>
  <c r="BV55" i="20"/>
  <c r="AU55" i="22" s="1"/>
  <c r="BO55" i="20"/>
  <c r="AN55" i="22" s="1"/>
  <c r="BC55" i="20"/>
  <c r="AB55" i="22" s="1"/>
  <c r="BZ55" i="20" a="1"/>
  <c r="BZ55" i="20" s="1"/>
  <c r="AY55" i="22" s="1"/>
  <c r="AN55" i="20"/>
  <c r="M55" i="22" s="1"/>
  <c r="AU55" i="20"/>
  <c r="T55" i="22" s="1"/>
  <c r="AY55" i="20"/>
  <c r="X55" i="22" s="1"/>
  <c r="BE55" i="20"/>
  <c r="AD55" i="22" s="1"/>
  <c r="BI55" i="20"/>
  <c r="AH55" i="22" s="1"/>
  <c r="BM55" i="20"/>
  <c r="AL55" i="22" s="1"/>
  <c r="CI55" i="20" a="1"/>
  <c r="CI55" i="20" s="1"/>
  <c r="BH55" i="22" s="1"/>
  <c r="AO55" i="20"/>
  <c r="N55" i="22" s="1"/>
  <c r="BJ55" i="20"/>
  <c r="AI55" i="22" s="1"/>
  <c r="AW55" i="20"/>
  <c r="V55" i="22" s="1"/>
  <c r="AT55" i="20"/>
  <c r="S55" i="22" s="1"/>
  <c r="CA55" i="20" a="1"/>
  <c r="CA55" i="20" s="1"/>
  <c r="AZ55" i="22" s="1"/>
  <c r="BR55" i="20"/>
  <c r="AQ55" i="22" s="1"/>
  <c r="AP55" i="20"/>
  <c r="O55" i="22" s="1"/>
  <c r="CH55" i="20"/>
  <c r="BG55" i="22" s="1"/>
  <c r="BN55" i="20"/>
  <c r="AM55" i="22" s="1"/>
  <c r="BT55" i="20"/>
  <c r="AS55" i="22" s="1"/>
  <c r="D54" i="22"/>
  <c r="B54" i="22" s="1" a="1"/>
  <c r="B54" i="22" s="1"/>
  <c r="G56" i="22"/>
  <c r="A56" i="20"/>
  <c r="B57" i="20"/>
  <c r="A55" i="13"/>
  <c r="E55" i="13"/>
  <c r="D56" i="13"/>
  <c r="B57" i="13"/>
  <c r="E56" i="13" l="1"/>
  <c r="A56" i="13"/>
  <c r="BM57" i="10"/>
  <c r="AX57" i="10"/>
  <c r="BV57" i="10"/>
  <c r="CA57" i="10" a="1"/>
  <c r="CA57" i="10" s="1"/>
  <c r="BP57" i="10"/>
  <c r="BN57" i="10"/>
  <c r="AV57" i="10"/>
  <c r="AY57" i="10"/>
  <c r="AM57" i="10"/>
  <c r="AR57" i="10"/>
  <c r="BT57" i="10"/>
  <c r="AL57" i="10"/>
  <c r="BW57" i="10"/>
  <c r="AN57" i="10"/>
  <c r="CC57" i="10" a="1"/>
  <c r="CC57" i="10" s="1"/>
  <c r="AZ57" i="10"/>
  <c r="AO57" i="10"/>
  <c r="BD57" i="10"/>
  <c r="AQ57" i="10"/>
  <c r="BC57" i="10"/>
  <c r="BU57" i="10"/>
  <c r="BI57" i="10"/>
  <c r="BR57" i="10"/>
  <c r="AW57" i="10"/>
  <c r="BG57" i="10"/>
  <c r="CI57" i="10"/>
  <c r="CD57" i="10" a="1"/>
  <c r="CD57" i="10" s="1"/>
  <c r="CB57" i="10" a="1"/>
  <c r="CB57" i="10" s="1"/>
  <c r="CH57" i="10"/>
  <c r="BZ57" i="10" a="1"/>
  <c r="BZ57" i="10" s="1"/>
  <c r="BS57" i="10"/>
  <c r="BK57" i="10"/>
  <c r="BO57" i="10"/>
  <c r="BJ57" i="10"/>
  <c r="BL57" i="10"/>
  <c r="BX57" i="10" a="1"/>
  <c r="BX57" i="10" s="1"/>
  <c r="BA57" i="10"/>
  <c r="BF57" i="10"/>
  <c r="CG57" i="10"/>
  <c r="CF57" i="10"/>
  <c r="AP57" i="10"/>
  <c r="AU57" i="10"/>
  <c r="CJ57" i="10" a="1"/>
  <c r="CJ57" i="10" s="1"/>
  <c r="BH57" i="10"/>
  <c r="BB57" i="10"/>
  <c r="AT57" i="10"/>
  <c r="A57" i="20"/>
  <c r="G57" i="22"/>
  <c r="B58" i="20"/>
  <c r="D55" i="22"/>
  <c r="B55" i="22" s="1" a="1"/>
  <c r="B55" i="22" s="1"/>
  <c r="CH56" i="20"/>
  <c r="BG56" i="22" s="1"/>
  <c r="BO56" i="20"/>
  <c r="AN56" i="22" s="1"/>
  <c r="AW56" i="20"/>
  <c r="V56" i="22" s="1"/>
  <c r="BU56" i="20"/>
  <c r="AT56" i="22" s="1"/>
  <c r="BK56" i="20"/>
  <c r="AJ56" i="22" s="1"/>
  <c r="CB56" i="20" a="1"/>
  <c r="CB56" i="20" s="1"/>
  <c r="BA56" i="22" s="1"/>
  <c r="BY56" i="20" a="1"/>
  <c r="BY56" i="20" s="1"/>
  <c r="AX56" i="22" s="1"/>
  <c r="AO56" i="20"/>
  <c r="N56" i="22" s="1"/>
  <c r="BB56" i="20"/>
  <c r="AA56" i="22" s="1"/>
  <c r="AP56" i="20"/>
  <c r="O56" i="22" s="1"/>
  <c r="CI56" i="20" a="1"/>
  <c r="CI56" i="20" s="1"/>
  <c r="BH56" i="22" s="1"/>
  <c r="BJ56" i="20"/>
  <c r="AI56" i="22" s="1"/>
  <c r="AK56" i="20"/>
  <c r="J56" i="22" s="1"/>
  <c r="BF56" i="20"/>
  <c r="AE56" i="22" s="1"/>
  <c r="AQ56" i="20"/>
  <c r="P56" i="22" s="1"/>
  <c r="BQ56" i="20"/>
  <c r="AP56" i="22" s="1"/>
  <c r="CE56" i="20"/>
  <c r="BD56" i="22" s="1"/>
  <c r="BH56" i="20"/>
  <c r="AG56" i="22" s="1"/>
  <c r="BI56" i="20"/>
  <c r="AH56" i="22" s="1"/>
  <c r="AT56" i="20"/>
  <c r="S56" i="22" s="1"/>
  <c r="BN56" i="20"/>
  <c r="AM56" i="22" s="1"/>
  <c r="BG56" i="20"/>
  <c r="AF56" i="22" s="1"/>
  <c r="CA56" i="20" a="1"/>
  <c r="CA56" i="20" s="1"/>
  <c r="AZ56" i="22" s="1"/>
  <c r="CG56" i="20"/>
  <c r="BF56" i="22" s="1"/>
  <c r="CC56" i="20" a="1"/>
  <c r="CC56" i="20" s="1"/>
  <c r="BB56" i="22" s="1"/>
  <c r="AN56" i="20"/>
  <c r="M56" i="22" s="1"/>
  <c r="AL56" i="20"/>
  <c r="K56" i="22" s="1"/>
  <c r="CF56" i="20"/>
  <c r="BE56" i="22" s="1"/>
  <c r="AY56" i="20"/>
  <c r="X56" i="22" s="1"/>
  <c r="BZ56" i="20" a="1"/>
  <c r="BZ56" i="20" s="1"/>
  <c r="AY56" i="22" s="1"/>
  <c r="BW56" i="20" a="1"/>
  <c r="BW56" i="20" s="1"/>
  <c r="AV56" i="22" s="1"/>
  <c r="AM56" i="20"/>
  <c r="L56" i="22" s="1"/>
  <c r="BM56" i="20"/>
  <c r="AL56" i="22" s="1"/>
  <c r="F56" i="22"/>
  <c r="AZ56" i="20"/>
  <c r="Y56" i="22" s="1"/>
  <c r="AX56" i="20"/>
  <c r="W56" i="22" s="1"/>
  <c r="BS56" i="20"/>
  <c r="AR56" i="22" s="1"/>
  <c r="AV56" i="20"/>
  <c r="U56" i="22" s="1"/>
  <c r="BR56" i="20"/>
  <c r="AQ56" i="22" s="1"/>
  <c r="AS56" i="20"/>
  <c r="R56" i="22" s="1"/>
  <c r="BE56" i="20"/>
  <c r="AD56" i="22" s="1"/>
  <c r="BC56" i="20"/>
  <c r="AB56" i="22" s="1"/>
  <c r="BL56" i="20"/>
  <c r="AK56" i="22" s="1"/>
  <c r="BV56" i="20"/>
  <c r="AU56" i="22" s="1"/>
  <c r="AU56" i="20"/>
  <c r="T56" i="22" s="1"/>
  <c r="BT56" i="20"/>
  <c r="AS56" i="22" s="1"/>
  <c r="BA56" i="20"/>
  <c r="Z56" i="22" s="1"/>
  <c r="D57" i="13"/>
  <c r="B58" i="13"/>
  <c r="C58" i="10"/>
  <c r="D58" i="9"/>
  <c r="D58" i="10" s="1"/>
  <c r="A58" i="9"/>
  <c r="A58" i="10" s="1"/>
  <c r="C59" i="9"/>
  <c r="CD58" i="10" l="1" a="1"/>
  <c r="CD58" i="10" s="1"/>
  <c r="BK58" i="10"/>
  <c r="AP58" i="10"/>
  <c r="AW58" i="10"/>
  <c r="BP58" i="10"/>
  <c r="CI58" i="10"/>
  <c r="AT58" i="10"/>
  <c r="BU58" i="10"/>
  <c r="AV58" i="10"/>
  <c r="AY58" i="10"/>
  <c r="BJ58" i="10"/>
  <c r="BW58" i="10"/>
  <c r="BG58" i="10"/>
  <c r="BV58" i="10"/>
  <c r="CH58" i="10"/>
  <c r="BC58" i="10"/>
  <c r="CJ58" i="10" a="1"/>
  <c r="CJ58" i="10" s="1"/>
  <c r="CG58" i="10"/>
  <c r="BR58" i="10"/>
  <c r="AQ58" i="10"/>
  <c r="BS58" i="10"/>
  <c r="BA58" i="10"/>
  <c r="AZ58" i="10"/>
  <c r="BN58" i="10"/>
  <c r="CF58" i="10"/>
  <c r="AX58" i="10"/>
  <c r="BT58" i="10"/>
  <c r="AM58" i="10"/>
  <c r="AL58" i="10"/>
  <c r="BI58" i="10"/>
  <c r="CB58" i="10" a="1"/>
  <c r="CB58" i="10" s="1"/>
  <c r="BH58" i="10"/>
  <c r="AN58" i="10"/>
  <c r="BX58" i="10" a="1"/>
  <c r="BX58" i="10" s="1"/>
  <c r="CC58" i="10" a="1"/>
  <c r="CC58" i="10" s="1"/>
  <c r="BO58" i="10"/>
  <c r="BM58" i="10"/>
  <c r="BD58" i="10"/>
  <c r="CA58" i="10" a="1"/>
  <c r="CA58" i="10" s="1"/>
  <c r="BB58" i="10"/>
  <c r="AU58" i="10"/>
  <c r="AO58" i="10"/>
  <c r="BZ58" i="10" a="1"/>
  <c r="BZ58" i="10" s="1"/>
  <c r="BF58" i="10"/>
  <c r="AR58" i="10"/>
  <c r="BL58" i="10"/>
  <c r="A57" i="13"/>
  <c r="E57" i="13"/>
  <c r="A58" i="20"/>
  <c r="B59" i="20"/>
  <c r="G58" i="22"/>
  <c r="D58" i="13"/>
  <c r="B59" i="13"/>
  <c r="C59" i="10"/>
  <c r="D59" i="9"/>
  <c r="D59" i="10" s="1"/>
  <c r="A59" i="9"/>
  <c r="A59" i="10" s="1"/>
  <c r="C60" i="9"/>
  <c r="D56" i="22"/>
  <c r="B56" i="22" s="1" a="1"/>
  <c r="B56" i="22" s="1"/>
  <c r="AV57" i="20"/>
  <c r="U57" i="22" s="1"/>
  <c r="AO57" i="20"/>
  <c r="N57" i="22" s="1"/>
  <c r="CB57" i="20" a="1"/>
  <c r="CB57" i="20" s="1"/>
  <c r="BA57" i="22" s="1"/>
  <c r="AW57" i="20"/>
  <c r="V57" i="22" s="1"/>
  <c r="BL57" i="20"/>
  <c r="AK57" i="22" s="1"/>
  <c r="CC57" i="20" a="1"/>
  <c r="CC57" i="20" s="1"/>
  <c r="BB57" i="22" s="1"/>
  <c r="BH57" i="20"/>
  <c r="AG57" i="22" s="1"/>
  <c r="AT57" i="20"/>
  <c r="S57" i="22" s="1"/>
  <c r="BC57" i="20"/>
  <c r="AB57" i="22" s="1"/>
  <c r="BY57" i="20" a="1"/>
  <c r="BY57" i="20" s="1"/>
  <c r="AX57" i="22" s="1"/>
  <c r="AS57" i="20"/>
  <c r="R57" i="22" s="1"/>
  <c r="BZ57" i="20" a="1"/>
  <c r="BZ57" i="20" s="1"/>
  <c r="AY57" i="22" s="1"/>
  <c r="CG57" i="20"/>
  <c r="BF57" i="22" s="1"/>
  <c r="CI57" i="20" a="1"/>
  <c r="CI57" i="20" s="1"/>
  <c r="BH57" i="22" s="1"/>
  <c r="BM57" i="20"/>
  <c r="AL57" i="22" s="1"/>
  <c r="BI57" i="20"/>
  <c r="AH57" i="22" s="1"/>
  <c r="CA57" i="20" a="1"/>
  <c r="CA57" i="20" s="1"/>
  <c r="AZ57" i="22" s="1"/>
  <c r="F57" i="22"/>
  <c r="BF57" i="20"/>
  <c r="AE57" i="22" s="1"/>
  <c r="AK57" i="20"/>
  <c r="J57" i="22" s="1"/>
  <c r="AQ57" i="20"/>
  <c r="P57" i="22" s="1"/>
  <c r="BE57" i="20"/>
  <c r="AD57" i="22" s="1"/>
  <c r="BG57" i="20"/>
  <c r="AF57" i="22" s="1"/>
  <c r="BW57" i="20" a="1"/>
  <c r="BW57" i="20" s="1"/>
  <c r="AV57" i="22" s="1"/>
  <c r="CF57" i="20"/>
  <c r="BE57" i="22" s="1"/>
  <c r="BA57" i="20"/>
  <c r="Z57" i="22" s="1"/>
  <c r="BR57" i="20"/>
  <c r="AQ57" i="22" s="1"/>
  <c r="AP57" i="20"/>
  <c r="O57" i="22" s="1"/>
  <c r="BK57" i="20"/>
  <c r="AJ57" i="22" s="1"/>
  <c r="BT57" i="20"/>
  <c r="AS57" i="22" s="1"/>
  <c r="BN57" i="20"/>
  <c r="AM57" i="22" s="1"/>
  <c r="CH57" i="20"/>
  <c r="BG57" i="22" s="1"/>
  <c r="CE57" i="20"/>
  <c r="BD57" i="22" s="1"/>
  <c r="BU57" i="20"/>
  <c r="AT57" i="22" s="1"/>
  <c r="AZ57" i="20"/>
  <c r="Y57" i="22" s="1"/>
  <c r="BQ57" i="20"/>
  <c r="AP57" i="22" s="1"/>
  <c r="AL57" i="20"/>
  <c r="K57" i="22" s="1"/>
  <c r="AN57" i="20"/>
  <c r="M57" i="22" s="1"/>
  <c r="BB57" i="20"/>
  <c r="AA57" i="22" s="1"/>
  <c r="BS57" i="20"/>
  <c r="AR57" i="22" s="1"/>
  <c r="AU57" i="20"/>
  <c r="T57" i="22" s="1"/>
  <c r="AY57" i="20"/>
  <c r="X57" i="22" s="1"/>
  <c r="BO57" i="20"/>
  <c r="AN57" i="22" s="1"/>
  <c r="AM57" i="20"/>
  <c r="L57" i="22" s="1"/>
  <c r="BV57" i="20"/>
  <c r="AU57" i="22" s="1"/>
  <c r="BJ57" i="20"/>
  <c r="AI57" i="22" s="1"/>
  <c r="AX57" i="20"/>
  <c r="W57" i="22" s="1"/>
  <c r="AV59" i="10" l="1"/>
  <c r="BD59" i="10"/>
  <c r="BB59" i="10"/>
  <c r="CI59" i="10"/>
  <c r="CH59" i="10"/>
  <c r="BP59" i="10"/>
  <c r="AT59" i="10"/>
  <c r="AY59" i="10"/>
  <c r="BM59" i="10"/>
  <c r="CC59" i="10" a="1"/>
  <c r="CC59" i="10" s="1"/>
  <c r="BA59" i="10"/>
  <c r="BU59" i="10"/>
  <c r="AM59" i="10"/>
  <c r="CJ59" i="10" a="1"/>
  <c r="CJ59" i="10" s="1"/>
  <c r="AL59" i="10"/>
  <c r="BX59" i="10" a="1"/>
  <c r="BX59" i="10" s="1"/>
  <c r="CA59" i="10" a="1"/>
  <c r="CA59" i="10" s="1"/>
  <c r="BR59" i="10"/>
  <c r="BF59" i="10"/>
  <c r="AN59" i="10"/>
  <c r="BS59" i="10"/>
  <c r="AQ59" i="10"/>
  <c r="BH59" i="10"/>
  <c r="CB59" i="10" a="1"/>
  <c r="CB59" i="10" s="1"/>
  <c r="AW59" i="10"/>
  <c r="BV59" i="10"/>
  <c r="BZ59" i="10" a="1"/>
  <c r="BZ59" i="10" s="1"/>
  <c r="BW59" i="10"/>
  <c r="BI59" i="10"/>
  <c r="BN59" i="10"/>
  <c r="BT59" i="10"/>
  <c r="BJ59" i="10"/>
  <c r="BK59" i="10"/>
  <c r="CD59" i="10" a="1"/>
  <c r="CD59" i="10" s="1"/>
  <c r="BC59" i="10"/>
  <c r="BL59" i="10"/>
  <c r="AR59" i="10"/>
  <c r="AP59" i="10"/>
  <c r="CF59" i="10"/>
  <c r="BO59" i="10"/>
  <c r="CG59" i="10"/>
  <c r="AU59" i="10"/>
  <c r="AZ59" i="10"/>
  <c r="BG59" i="10"/>
  <c r="AX59" i="10"/>
  <c r="AO59" i="10"/>
  <c r="D57" i="22"/>
  <c r="B57" i="22" s="1" a="1"/>
  <c r="B57" i="22" s="1"/>
  <c r="D59" i="13"/>
  <c r="B60" i="13"/>
  <c r="E58" i="13"/>
  <c r="A58" i="13"/>
  <c r="A59" i="20"/>
  <c r="B60" i="20"/>
  <c r="G59" i="22"/>
  <c r="C61" i="9"/>
  <c r="A60" i="9"/>
  <c r="A60" i="10" s="1"/>
  <c r="D60" i="9"/>
  <c r="D60" i="10" s="1"/>
  <c r="C60" i="10"/>
  <c r="AW58" i="20"/>
  <c r="V58" i="22" s="1"/>
  <c r="BF58" i="20"/>
  <c r="AE58" i="22" s="1"/>
  <c r="AX58" i="20"/>
  <c r="W58" i="22" s="1"/>
  <c r="BT58" i="20"/>
  <c r="AS58" i="22" s="1"/>
  <c r="BQ58" i="20"/>
  <c r="AP58" i="22" s="1"/>
  <c r="BV58" i="20"/>
  <c r="AU58" i="22" s="1"/>
  <c r="BI58" i="20"/>
  <c r="AH58" i="22" s="1"/>
  <c r="BU58" i="20"/>
  <c r="AT58" i="22" s="1"/>
  <c r="BS58" i="20"/>
  <c r="AR58" i="22" s="1"/>
  <c r="CA58" i="20" a="1"/>
  <c r="CA58" i="20" s="1"/>
  <c r="AZ58" i="22" s="1"/>
  <c r="F58" i="22"/>
  <c r="BG58" i="20"/>
  <c r="AF58" i="22" s="1"/>
  <c r="AO58" i="20"/>
  <c r="N58" i="22" s="1"/>
  <c r="BZ58" i="20" a="1"/>
  <c r="BZ58" i="20" s="1"/>
  <c r="AY58" i="22" s="1"/>
  <c r="BO58" i="20"/>
  <c r="AN58" i="22" s="1"/>
  <c r="BN58" i="20"/>
  <c r="AM58" i="22" s="1"/>
  <c r="CB58" i="20" a="1"/>
  <c r="CB58" i="20" s="1"/>
  <c r="BA58" i="22" s="1"/>
  <c r="CG58" i="20"/>
  <c r="BF58" i="22" s="1"/>
  <c r="AN58" i="20"/>
  <c r="M58" i="22" s="1"/>
  <c r="BM58" i="20"/>
  <c r="AL58" i="22" s="1"/>
  <c r="AM58" i="20"/>
  <c r="L58" i="22" s="1"/>
  <c r="AL58" i="20"/>
  <c r="K58" i="22" s="1"/>
  <c r="AZ58" i="20"/>
  <c r="Y58" i="22" s="1"/>
  <c r="AY58" i="20"/>
  <c r="X58" i="22" s="1"/>
  <c r="BJ58" i="20"/>
  <c r="AI58" i="22" s="1"/>
  <c r="BK58" i="20"/>
  <c r="AJ58" i="22" s="1"/>
  <c r="AT58" i="20"/>
  <c r="S58" i="22" s="1"/>
  <c r="CH58" i="20"/>
  <c r="BG58" i="22" s="1"/>
  <c r="BB58" i="20"/>
  <c r="AA58" i="22" s="1"/>
  <c r="CE58" i="20"/>
  <c r="BD58" i="22" s="1"/>
  <c r="BY58" i="20" a="1"/>
  <c r="BY58" i="20" s="1"/>
  <c r="AX58" i="22" s="1"/>
  <c r="AQ58" i="20"/>
  <c r="P58" i="22" s="1"/>
  <c r="BW58" i="20" a="1"/>
  <c r="BW58" i="20" s="1"/>
  <c r="AV58" i="22" s="1"/>
  <c r="AP58" i="20"/>
  <c r="O58" i="22" s="1"/>
  <c r="AS58" i="20"/>
  <c r="R58" i="22" s="1"/>
  <c r="AV58" i="20"/>
  <c r="U58" i="22" s="1"/>
  <c r="AU58" i="20"/>
  <c r="T58" i="22" s="1"/>
  <c r="BC58" i="20"/>
  <c r="AB58" i="22" s="1"/>
  <c r="AK58" i="20"/>
  <c r="J58" i="22" s="1"/>
  <c r="BE58" i="20"/>
  <c r="AD58" i="22" s="1"/>
  <c r="CI58" i="20" a="1"/>
  <c r="CI58" i="20" s="1"/>
  <c r="BH58" i="22" s="1"/>
  <c r="BL58" i="20"/>
  <c r="AK58" i="22" s="1"/>
  <c r="CF58" i="20"/>
  <c r="BE58" i="22" s="1"/>
  <c r="BH58" i="20"/>
  <c r="AG58" i="22" s="1"/>
  <c r="BR58" i="20"/>
  <c r="AQ58" i="22" s="1"/>
  <c r="BA58" i="20"/>
  <c r="Z58" i="22" s="1"/>
  <c r="CC58" i="20" a="1"/>
  <c r="CC58" i="20" s="1"/>
  <c r="BB58" i="22" s="1"/>
  <c r="CB60" i="10" l="1" a="1"/>
  <c r="CB60" i="10" s="1"/>
  <c r="CI60" i="10"/>
  <c r="BN60" i="10"/>
  <c r="BD60" i="10"/>
  <c r="CG60" i="10"/>
  <c r="AW60" i="10"/>
  <c r="AR60" i="10"/>
  <c r="AQ60" i="10"/>
  <c r="BL60" i="10"/>
  <c r="AM60" i="10"/>
  <c r="BU60" i="10"/>
  <c r="CJ60" i="10" a="1"/>
  <c r="CJ60" i="10" s="1"/>
  <c r="BM60" i="10"/>
  <c r="BA60" i="10"/>
  <c r="BH60" i="10"/>
  <c r="CD60" i="10" a="1"/>
  <c r="CD60" i="10" s="1"/>
  <c r="CF60" i="10"/>
  <c r="CA60" i="10" a="1"/>
  <c r="CA60" i="10" s="1"/>
  <c r="BT60" i="10"/>
  <c r="AZ60" i="10"/>
  <c r="BP60" i="10"/>
  <c r="AO60" i="10"/>
  <c r="CC60" i="10" a="1"/>
  <c r="CC60" i="10" s="1"/>
  <c r="BS60" i="10"/>
  <c r="AP60" i="10"/>
  <c r="BI60" i="10"/>
  <c r="AN60" i="10"/>
  <c r="BO60" i="10"/>
  <c r="AV60" i="10"/>
  <c r="BX60" i="10" a="1"/>
  <c r="BX60" i="10" s="1"/>
  <c r="BZ60" i="10" a="1"/>
  <c r="BZ60" i="10" s="1"/>
  <c r="BF60" i="10"/>
  <c r="BW60" i="10"/>
  <c r="BC60" i="10"/>
  <c r="BB60" i="10"/>
  <c r="AL60" i="10"/>
  <c r="AY60" i="10"/>
  <c r="AU60" i="10"/>
  <c r="BV60" i="10"/>
  <c r="CH60" i="10"/>
  <c r="BG60" i="10"/>
  <c r="BK60" i="10"/>
  <c r="BR60" i="10"/>
  <c r="AT60" i="10"/>
  <c r="BJ60" i="10"/>
  <c r="AX60" i="10"/>
  <c r="E59" i="13"/>
  <c r="A59" i="13"/>
  <c r="A61" i="9"/>
  <c r="A61" i="10" s="1"/>
  <c r="D61" i="9"/>
  <c r="D61" i="10" s="1"/>
  <c r="C62" i="9"/>
  <c r="C61" i="10"/>
  <c r="A60" i="20"/>
  <c r="G60" i="22"/>
  <c r="B61" i="20"/>
  <c r="BO59" i="20"/>
  <c r="AN59" i="22" s="1"/>
  <c r="AQ59" i="20"/>
  <c r="P59" i="22" s="1"/>
  <c r="BU59" i="20"/>
  <c r="AT59" i="22" s="1"/>
  <c r="AT59" i="20"/>
  <c r="S59" i="22" s="1"/>
  <c r="BL59" i="20"/>
  <c r="AK59" i="22" s="1"/>
  <c r="BF59" i="20"/>
  <c r="AE59" i="22" s="1"/>
  <c r="AZ59" i="20"/>
  <c r="Y59" i="22" s="1"/>
  <c r="AO59" i="20"/>
  <c r="N59" i="22" s="1"/>
  <c r="AY59" i="20"/>
  <c r="X59" i="22" s="1"/>
  <c r="AX59" i="20"/>
  <c r="W59" i="22" s="1"/>
  <c r="BT59" i="20"/>
  <c r="AS59" i="22" s="1"/>
  <c r="AL59" i="20"/>
  <c r="K59" i="22" s="1"/>
  <c r="F59" i="22"/>
  <c r="BS59" i="20"/>
  <c r="AR59" i="22" s="1"/>
  <c r="BM59" i="20"/>
  <c r="AL59" i="22" s="1"/>
  <c r="BR59" i="20"/>
  <c r="AQ59" i="22" s="1"/>
  <c r="BA59" i="20"/>
  <c r="Z59" i="22" s="1"/>
  <c r="AM59" i="20"/>
  <c r="L59" i="22" s="1"/>
  <c r="BV59" i="20"/>
  <c r="AU59" i="22" s="1"/>
  <c r="BQ59" i="20"/>
  <c r="AP59" i="22" s="1"/>
  <c r="BG59" i="20"/>
  <c r="AF59" i="22" s="1"/>
  <c r="BH59" i="20"/>
  <c r="AG59" i="22" s="1"/>
  <c r="BE59" i="20"/>
  <c r="AD59" i="22" s="1"/>
  <c r="CC59" i="20" a="1"/>
  <c r="CC59" i="20" s="1"/>
  <c r="BB59" i="22" s="1"/>
  <c r="BK59" i="20"/>
  <c r="AJ59" i="22" s="1"/>
  <c r="BZ59" i="20" a="1"/>
  <c r="BZ59" i="20" s="1"/>
  <c r="AY59" i="22" s="1"/>
  <c r="AK59" i="20"/>
  <c r="J59" i="22" s="1"/>
  <c r="BJ59" i="20"/>
  <c r="AI59" i="22" s="1"/>
  <c r="CE59" i="20"/>
  <c r="BD59" i="22" s="1"/>
  <c r="AW59" i="20"/>
  <c r="V59" i="22" s="1"/>
  <c r="CH59" i="20"/>
  <c r="BG59" i="22" s="1"/>
  <c r="BI59" i="20"/>
  <c r="AH59" i="22" s="1"/>
  <c r="BW59" i="20" a="1"/>
  <c r="BW59" i="20" s="1"/>
  <c r="AV59" i="22" s="1"/>
  <c r="BC59" i="20"/>
  <c r="AB59" i="22" s="1"/>
  <c r="AP59" i="20"/>
  <c r="O59" i="22" s="1"/>
  <c r="CA59" i="20" a="1"/>
  <c r="CA59" i="20" s="1"/>
  <c r="AZ59" i="22" s="1"/>
  <c r="CI59" i="20" a="1"/>
  <c r="CI59" i="20" s="1"/>
  <c r="BH59" i="22" s="1"/>
  <c r="AN59" i="20"/>
  <c r="M59" i="22" s="1"/>
  <c r="AV59" i="20"/>
  <c r="U59" i="22" s="1"/>
  <c r="BB59" i="20"/>
  <c r="AA59" i="22" s="1"/>
  <c r="AS59" i="20"/>
  <c r="R59" i="22" s="1"/>
  <c r="BY59" i="20" a="1"/>
  <c r="BY59" i="20" s="1"/>
  <c r="AX59" i="22" s="1"/>
  <c r="CB59" i="20" a="1"/>
  <c r="CB59" i="20" s="1"/>
  <c r="BA59" i="22" s="1"/>
  <c r="AU59" i="20"/>
  <c r="T59" i="22" s="1"/>
  <c r="CG59" i="20"/>
  <c r="BF59" i="22" s="1"/>
  <c r="BN59" i="20"/>
  <c r="AM59" i="22" s="1"/>
  <c r="CF59" i="20"/>
  <c r="BE59" i="22" s="1"/>
  <c r="D58" i="22"/>
  <c r="B58" i="22" s="1" a="1"/>
  <c r="B58" i="22" s="1"/>
  <c r="D60" i="13"/>
  <c r="B61" i="13"/>
  <c r="A61" i="20" l="1"/>
  <c r="B62" i="20"/>
  <c r="G61" i="22"/>
  <c r="D61" i="13"/>
  <c r="B62" i="13"/>
  <c r="A60" i="13"/>
  <c r="E60" i="13"/>
  <c r="F60" i="22"/>
  <c r="BG60" i="20"/>
  <c r="AF60" i="22" s="1"/>
  <c r="CH60" i="20"/>
  <c r="BG60" i="22" s="1"/>
  <c r="BH60" i="20"/>
  <c r="AG60" i="22" s="1"/>
  <c r="AZ60" i="20"/>
  <c r="Y60" i="22" s="1"/>
  <c r="AT60" i="20"/>
  <c r="S60" i="22" s="1"/>
  <c r="BQ60" i="20"/>
  <c r="AP60" i="22" s="1"/>
  <c r="BN60" i="20"/>
  <c r="AM60" i="22" s="1"/>
  <c r="AW60" i="20"/>
  <c r="V60" i="22" s="1"/>
  <c r="BB60" i="20"/>
  <c r="AA60" i="22" s="1"/>
  <c r="BE60" i="20"/>
  <c r="AD60" i="22" s="1"/>
  <c r="CE60" i="20"/>
  <c r="BD60" i="22" s="1"/>
  <c r="CF60" i="20"/>
  <c r="BE60" i="22" s="1"/>
  <c r="BT60" i="20"/>
  <c r="AS60" i="22" s="1"/>
  <c r="AL60" i="20"/>
  <c r="K60" i="22" s="1"/>
  <c r="BI60" i="20"/>
  <c r="AH60" i="22" s="1"/>
  <c r="AS60" i="20"/>
  <c r="R60" i="22" s="1"/>
  <c r="AY60" i="20"/>
  <c r="X60" i="22" s="1"/>
  <c r="BS60" i="20"/>
  <c r="AR60" i="22" s="1"/>
  <c r="AN60" i="20"/>
  <c r="M60" i="22" s="1"/>
  <c r="BC60" i="20"/>
  <c r="AB60" i="22" s="1"/>
  <c r="BJ60" i="20"/>
  <c r="AI60" i="22" s="1"/>
  <c r="BA60" i="20"/>
  <c r="Z60" i="22" s="1"/>
  <c r="BK60" i="20"/>
  <c r="AJ60" i="22" s="1"/>
  <c r="BY60" i="20" a="1"/>
  <c r="BY60" i="20" s="1"/>
  <c r="AX60" i="22" s="1"/>
  <c r="BW60" i="20" a="1"/>
  <c r="BW60" i="20" s="1"/>
  <c r="AV60" i="22" s="1"/>
  <c r="BV60" i="20"/>
  <c r="AU60" i="22" s="1"/>
  <c r="AV60" i="20"/>
  <c r="U60" i="22" s="1"/>
  <c r="BR60" i="20"/>
  <c r="AQ60" i="22" s="1"/>
  <c r="AP60" i="20"/>
  <c r="O60" i="22" s="1"/>
  <c r="CI60" i="20" a="1"/>
  <c r="CI60" i="20" s="1"/>
  <c r="BH60" i="22" s="1"/>
  <c r="BU60" i="20"/>
  <c r="AT60" i="22" s="1"/>
  <c r="AX60" i="20"/>
  <c r="W60" i="22" s="1"/>
  <c r="CA60" i="20" a="1"/>
  <c r="CA60" i="20" s="1"/>
  <c r="AZ60" i="22" s="1"/>
  <c r="AK60" i="20"/>
  <c r="J60" i="22" s="1"/>
  <c r="CC60" i="20" a="1"/>
  <c r="CC60" i="20" s="1"/>
  <c r="BB60" i="22" s="1"/>
  <c r="AU60" i="20"/>
  <c r="T60" i="22" s="1"/>
  <c r="BO60" i="20"/>
  <c r="AN60" i="22" s="1"/>
  <c r="AO60" i="20"/>
  <c r="N60" i="22" s="1"/>
  <c r="AQ60" i="20"/>
  <c r="P60" i="22" s="1"/>
  <c r="BM60" i="20"/>
  <c r="AL60" i="22" s="1"/>
  <c r="CG60" i="20"/>
  <c r="BF60" i="22" s="1"/>
  <c r="AM60" i="20"/>
  <c r="L60" i="22" s="1"/>
  <c r="BF60" i="20"/>
  <c r="AE60" i="22" s="1"/>
  <c r="BZ60" i="20" a="1"/>
  <c r="BZ60" i="20" s="1"/>
  <c r="AY60" i="22" s="1"/>
  <c r="CB60" i="20" a="1"/>
  <c r="CB60" i="20" s="1"/>
  <c r="BA60" i="22" s="1"/>
  <c r="BL60" i="20"/>
  <c r="AK60" i="22" s="1"/>
  <c r="C62" i="10"/>
  <c r="A62" i="9"/>
  <c r="A62" i="10" s="1"/>
  <c r="D62" i="9"/>
  <c r="D62" i="10" s="1"/>
  <c r="C63" i="9"/>
  <c r="D59" i="22"/>
  <c r="B59" i="22" s="1" a="1"/>
  <c r="B59" i="22" s="1"/>
  <c r="AL61" i="10"/>
  <c r="BC61" i="10"/>
  <c r="CB61" i="10" a="1"/>
  <c r="CB61" i="10" s="1"/>
  <c r="AP61" i="10"/>
  <c r="BJ61" i="10"/>
  <c r="AN61" i="10"/>
  <c r="AM61" i="10"/>
  <c r="BP61" i="10"/>
  <c r="BV61" i="10"/>
  <c r="BO61" i="10"/>
  <c r="AZ61" i="10"/>
  <c r="BW61" i="10"/>
  <c r="AO61" i="10"/>
  <c r="BN61" i="10"/>
  <c r="BG61" i="10"/>
  <c r="BL61" i="10"/>
  <c r="BB61" i="10"/>
  <c r="BD61" i="10"/>
  <c r="CI61" i="10"/>
  <c r="BH61" i="10"/>
  <c r="BI61" i="10"/>
  <c r="BA61" i="10"/>
  <c r="BF61" i="10"/>
  <c r="AU61" i="10"/>
  <c r="BZ61" i="10" a="1"/>
  <c r="BZ61" i="10" s="1"/>
  <c r="BR61" i="10"/>
  <c r="BU61" i="10"/>
  <c r="BS61" i="10"/>
  <c r="AR61" i="10"/>
  <c r="BX61" i="10" a="1"/>
  <c r="BX61" i="10" s="1"/>
  <c r="AW61" i="10"/>
  <c r="CC61" i="10" a="1"/>
  <c r="CC61" i="10" s="1"/>
  <c r="CA61" i="10" a="1"/>
  <c r="CA61" i="10" s="1"/>
  <c r="CH61" i="10"/>
  <c r="AT61" i="10"/>
  <c r="CF61" i="10"/>
  <c r="AX61" i="10"/>
  <c r="AV61" i="10"/>
  <c r="CD61" i="10" a="1"/>
  <c r="CD61" i="10" s="1"/>
  <c r="AY61" i="10"/>
  <c r="AQ61" i="10"/>
  <c r="BK61" i="10"/>
  <c r="BM61" i="10"/>
  <c r="BT61" i="10"/>
  <c r="CG61" i="10"/>
  <c r="CJ61" i="10" a="1"/>
  <c r="CJ61" i="10" s="1"/>
  <c r="BH62" i="10" l="1"/>
  <c r="AQ62" i="10"/>
  <c r="AL62" i="10"/>
  <c r="AY62" i="10"/>
  <c r="BZ62" i="10" a="1"/>
  <c r="BZ62" i="10" s="1"/>
  <c r="BK62" i="10"/>
  <c r="AT62" i="10"/>
  <c r="BL62" i="10"/>
  <c r="BG62" i="10"/>
  <c r="BA62" i="10"/>
  <c r="CC62" i="10" a="1"/>
  <c r="CC62" i="10" s="1"/>
  <c r="AW62" i="10"/>
  <c r="AZ62" i="10"/>
  <c r="BT62" i="10"/>
  <c r="BU62" i="10"/>
  <c r="CG62" i="10"/>
  <c r="CA62" i="10" a="1"/>
  <c r="CA62" i="10" s="1"/>
  <c r="BF62" i="10"/>
  <c r="CI62" i="10"/>
  <c r="BC62" i="10"/>
  <c r="CF62" i="10"/>
  <c r="AX62" i="10"/>
  <c r="CD62" i="10" a="1"/>
  <c r="CD62" i="10" s="1"/>
  <c r="BW62" i="10"/>
  <c r="BR62" i="10"/>
  <c r="BV62" i="10"/>
  <c r="AN62" i="10"/>
  <c r="AV62" i="10"/>
  <c r="BX62" i="10" a="1"/>
  <c r="BX62" i="10" s="1"/>
  <c r="AR62" i="10"/>
  <c r="AP62" i="10"/>
  <c r="BN62" i="10"/>
  <c r="BS62" i="10"/>
  <c r="CB62" i="10" a="1"/>
  <c r="CB62" i="10" s="1"/>
  <c r="BM62" i="10"/>
  <c r="BP62" i="10"/>
  <c r="AM62" i="10"/>
  <c r="AU62" i="10"/>
  <c r="BJ62" i="10"/>
  <c r="CJ62" i="10" a="1"/>
  <c r="CJ62" i="10" s="1"/>
  <c r="CH62" i="10"/>
  <c r="AO62" i="10"/>
  <c r="BD62" i="10"/>
  <c r="BB62" i="10"/>
  <c r="BI62" i="10"/>
  <c r="BO62" i="10"/>
  <c r="B63" i="13"/>
  <c r="D62" i="13"/>
  <c r="E61" i="13"/>
  <c r="A61" i="13"/>
  <c r="D63" i="9"/>
  <c r="D63" i="10" s="1"/>
  <c r="A63" i="9"/>
  <c r="A63" i="10" s="1"/>
  <c r="C64" i="9"/>
  <c r="C63" i="10"/>
  <c r="D60" i="22"/>
  <c r="B60" i="22" s="1" a="1"/>
  <c r="B60" i="22" s="1"/>
  <c r="A62" i="20"/>
  <c r="G62" i="22"/>
  <c r="B63" i="20"/>
  <c r="BM61" i="20"/>
  <c r="AL61" i="22" s="1"/>
  <c r="CI61" i="20" a="1"/>
  <c r="CI61" i="20" s="1"/>
  <c r="BH61" i="22" s="1"/>
  <c r="AP61" i="20"/>
  <c r="O61" i="22" s="1"/>
  <c r="BO61" i="20"/>
  <c r="AN61" i="22" s="1"/>
  <c r="CB61" i="20" a="1"/>
  <c r="CB61" i="20" s="1"/>
  <c r="BA61" i="22" s="1"/>
  <c r="BG61" i="20"/>
  <c r="AF61" i="22" s="1"/>
  <c r="BV61" i="20"/>
  <c r="AU61" i="22" s="1"/>
  <c r="BC61" i="20"/>
  <c r="AB61" i="22" s="1"/>
  <c r="BB61" i="20"/>
  <c r="AA61" i="22" s="1"/>
  <c r="AX61" i="20"/>
  <c r="W61" i="22" s="1"/>
  <c r="CG61" i="20"/>
  <c r="BF61" i="22" s="1"/>
  <c r="AY61" i="20"/>
  <c r="X61" i="22" s="1"/>
  <c r="CC61" i="20" a="1"/>
  <c r="CC61" i="20" s="1"/>
  <c r="BB61" i="22" s="1"/>
  <c r="BH61" i="20"/>
  <c r="AG61" i="22" s="1"/>
  <c r="AO61" i="20"/>
  <c r="N61" i="22" s="1"/>
  <c r="CH61" i="20"/>
  <c r="BG61" i="22" s="1"/>
  <c r="BI61" i="20"/>
  <c r="AH61" i="22" s="1"/>
  <c r="CE61" i="20"/>
  <c r="BD61" i="22" s="1"/>
  <c r="BF61" i="20"/>
  <c r="AE61" i="22" s="1"/>
  <c r="AQ61" i="20"/>
  <c r="P61" i="22" s="1"/>
  <c r="AN61" i="20"/>
  <c r="M61" i="22" s="1"/>
  <c r="BK61" i="20"/>
  <c r="AJ61" i="22" s="1"/>
  <c r="BU61" i="20"/>
  <c r="AT61" i="22" s="1"/>
  <c r="BJ61" i="20"/>
  <c r="AI61" i="22" s="1"/>
  <c r="BQ61" i="20"/>
  <c r="AP61" i="22" s="1"/>
  <c r="AM61" i="20"/>
  <c r="L61" i="22" s="1"/>
  <c r="BL61" i="20"/>
  <c r="AK61" i="22" s="1"/>
  <c r="BT61" i="20"/>
  <c r="AS61" i="22" s="1"/>
  <c r="BZ61" i="20" a="1"/>
  <c r="BZ61" i="20" s="1"/>
  <c r="AY61" i="22" s="1"/>
  <c r="AL61" i="20"/>
  <c r="K61" i="22" s="1"/>
  <c r="AU61" i="20"/>
  <c r="T61" i="22" s="1"/>
  <c r="BS61" i="20"/>
  <c r="AR61" i="22" s="1"/>
  <c r="BE61" i="20"/>
  <c r="AD61" i="22" s="1"/>
  <c r="AV61" i="20"/>
  <c r="U61" i="22" s="1"/>
  <c r="AZ61" i="20"/>
  <c r="Y61" i="22" s="1"/>
  <c r="BA61" i="20"/>
  <c r="Z61" i="22" s="1"/>
  <c r="BY61" i="20" a="1"/>
  <c r="BY61" i="20" s="1"/>
  <c r="AX61" i="22" s="1"/>
  <c r="AK61" i="20"/>
  <c r="J61" i="22" s="1"/>
  <c r="AT61" i="20"/>
  <c r="S61" i="22" s="1"/>
  <c r="BW61" i="20" a="1"/>
  <c r="BW61" i="20" s="1"/>
  <c r="AV61" i="22" s="1"/>
  <c r="AS61" i="20"/>
  <c r="R61" i="22" s="1"/>
  <c r="CF61" i="20"/>
  <c r="BE61" i="22" s="1"/>
  <c r="BN61" i="20"/>
  <c r="AM61" i="22" s="1"/>
  <c r="AW61" i="20"/>
  <c r="V61" i="22" s="1"/>
  <c r="CA61" i="20" a="1"/>
  <c r="CA61" i="20" s="1"/>
  <c r="AZ61" i="22" s="1"/>
  <c r="BR61" i="20"/>
  <c r="AQ61" i="22" s="1"/>
  <c r="F61" i="22"/>
  <c r="D61" i="22" l="1"/>
  <c r="B61" i="22" s="1" a="1"/>
  <c r="B61" i="22" s="1"/>
  <c r="CA62" i="20" a="1"/>
  <c r="CA62" i="20" s="1"/>
  <c r="AZ62" i="22" s="1"/>
  <c r="AP62" i="20"/>
  <c r="O62" i="22" s="1"/>
  <c r="BR62" i="20"/>
  <c r="AQ62" i="22" s="1"/>
  <c r="AX62" i="20"/>
  <c r="W62" i="22" s="1"/>
  <c r="AQ62" i="20"/>
  <c r="P62" i="22" s="1"/>
  <c r="CG62" i="20"/>
  <c r="BF62" i="22" s="1"/>
  <c r="BI62" i="20"/>
  <c r="AH62" i="22" s="1"/>
  <c r="BM62" i="20"/>
  <c r="AL62" i="22" s="1"/>
  <c r="BH62" i="20"/>
  <c r="AG62" i="22" s="1"/>
  <c r="AN62" i="20"/>
  <c r="M62" i="22" s="1"/>
  <c r="CH62" i="20"/>
  <c r="BG62" i="22" s="1"/>
  <c r="CF62" i="20"/>
  <c r="BE62" i="22" s="1"/>
  <c r="BS62" i="20"/>
  <c r="AR62" i="22" s="1"/>
  <c r="BJ62" i="20"/>
  <c r="AI62" i="22" s="1"/>
  <c r="CE62" i="20"/>
  <c r="BD62" i="22" s="1"/>
  <c r="BC62" i="20"/>
  <c r="AB62" i="22" s="1"/>
  <c r="BN62" i="20"/>
  <c r="AM62" i="22" s="1"/>
  <c r="BG62" i="20"/>
  <c r="AF62" i="22" s="1"/>
  <c r="CC62" i="20" a="1"/>
  <c r="CC62" i="20" s="1"/>
  <c r="BB62" i="22" s="1"/>
  <c r="BT62" i="20"/>
  <c r="AS62" i="22" s="1"/>
  <c r="BB62" i="20"/>
  <c r="AA62" i="22" s="1"/>
  <c r="AZ62" i="20"/>
  <c r="Y62" i="22" s="1"/>
  <c r="BY62" i="20" a="1"/>
  <c r="BY62" i="20" s="1"/>
  <c r="AX62" i="22" s="1"/>
  <c r="CI62" i="20" a="1"/>
  <c r="CI62" i="20" s="1"/>
  <c r="BH62" i="22" s="1"/>
  <c r="BZ62" i="20" a="1"/>
  <c r="BZ62" i="20" s="1"/>
  <c r="AY62" i="22" s="1"/>
  <c r="F62" i="22"/>
  <c r="AV62" i="20"/>
  <c r="U62" i="22" s="1"/>
  <c r="AS62" i="20"/>
  <c r="R62" i="22" s="1"/>
  <c r="AU62" i="20"/>
  <c r="T62" i="22" s="1"/>
  <c r="BU62" i="20"/>
  <c r="AT62" i="22" s="1"/>
  <c r="AO62" i="20"/>
  <c r="N62" i="22" s="1"/>
  <c r="BO62" i="20"/>
  <c r="AN62" i="22" s="1"/>
  <c r="BE62" i="20"/>
  <c r="AD62" i="22" s="1"/>
  <c r="AY62" i="20"/>
  <c r="X62" i="22" s="1"/>
  <c r="BV62" i="20"/>
  <c r="AU62" i="22" s="1"/>
  <c r="CB62" i="20" a="1"/>
  <c r="CB62" i="20" s="1"/>
  <c r="BA62" i="22" s="1"/>
  <c r="AM62" i="20"/>
  <c r="L62" i="22" s="1"/>
  <c r="AW62" i="20"/>
  <c r="V62" i="22" s="1"/>
  <c r="BL62" i="20"/>
  <c r="AK62" i="22" s="1"/>
  <c r="BA62" i="20"/>
  <c r="Z62" i="22" s="1"/>
  <c r="AL62" i="20"/>
  <c r="K62" i="22" s="1"/>
  <c r="BW62" i="20" a="1"/>
  <c r="BW62" i="20" s="1"/>
  <c r="AV62" i="22" s="1"/>
  <c r="BQ62" i="20"/>
  <c r="AP62" i="22" s="1"/>
  <c r="BF62" i="20"/>
  <c r="AE62" i="22" s="1"/>
  <c r="BK62" i="20"/>
  <c r="AJ62" i="22" s="1"/>
  <c r="AT62" i="20"/>
  <c r="S62" i="22" s="1"/>
  <c r="AK62" i="20"/>
  <c r="J62" i="22" s="1"/>
  <c r="A62" i="13"/>
  <c r="E62" i="13"/>
  <c r="B64" i="13"/>
  <c r="D63" i="13"/>
  <c r="D64" i="9"/>
  <c r="D64" i="10" s="1"/>
  <c r="C64" i="10"/>
  <c r="C65" i="9"/>
  <c r="A64" i="9"/>
  <c r="A64" i="10" s="1"/>
  <c r="BS63" i="10"/>
  <c r="AR63" i="10"/>
  <c r="BM63" i="10"/>
  <c r="AL63" i="10"/>
  <c r="BP63" i="10"/>
  <c r="AW63" i="10"/>
  <c r="AN63" i="10"/>
  <c r="AP63" i="10"/>
  <c r="CC63" i="10" a="1"/>
  <c r="CC63" i="10" s="1"/>
  <c r="BV63" i="10"/>
  <c r="AX63" i="10"/>
  <c r="AQ63" i="10"/>
  <c r="CH63" i="10"/>
  <c r="CB63" i="10" a="1"/>
  <c r="CB63" i="10" s="1"/>
  <c r="BI63" i="10"/>
  <c r="BK63" i="10"/>
  <c r="BG63" i="10"/>
  <c r="CA63" i="10" a="1"/>
  <c r="CA63" i="10" s="1"/>
  <c r="BT63" i="10"/>
  <c r="AM63" i="10"/>
  <c r="BZ63" i="10" a="1"/>
  <c r="BZ63" i="10" s="1"/>
  <c r="AY63" i="10"/>
  <c r="BH63" i="10"/>
  <c r="BX63" i="10" a="1"/>
  <c r="BX63" i="10" s="1"/>
  <c r="AV63" i="10"/>
  <c r="BL63" i="10"/>
  <c r="BJ63" i="10"/>
  <c r="BO63" i="10"/>
  <c r="BA63" i="10"/>
  <c r="CG63" i="10"/>
  <c r="BN63" i="10"/>
  <c r="CI63" i="10"/>
  <c r="CD63" i="10" a="1"/>
  <c r="CD63" i="10" s="1"/>
  <c r="BW63" i="10"/>
  <c r="BB63" i="10"/>
  <c r="AT63" i="10"/>
  <c r="BD63" i="10"/>
  <c r="AO63" i="10"/>
  <c r="AU63" i="10"/>
  <c r="AZ63" i="10"/>
  <c r="BR63" i="10"/>
  <c r="CF63" i="10"/>
  <c r="BU63" i="10"/>
  <c r="BF63" i="10"/>
  <c r="CJ63" i="10" a="1"/>
  <c r="CJ63" i="10" s="1"/>
  <c r="BC63" i="10"/>
  <c r="A63" i="20"/>
  <c r="B64" i="20"/>
  <c r="G63" i="22"/>
  <c r="D62" i="22" l="1"/>
  <c r="B62" i="22" s="1" a="1"/>
  <c r="B62" i="22" s="1"/>
  <c r="A64" i="20"/>
  <c r="G64" i="22"/>
  <c r="B65" i="20"/>
  <c r="BC64" i="10"/>
  <c r="AT64" i="10"/>
  <c r="BD64" i="10"/>
  <c r="CB64" i="10" a="1"/>
  <c r="CB64" i="10" s="1"/>
  <c r="CD64" i="10" a="1"/>
  <c r="CD64" i="10" s="1"/>
  <c r="BG64" i="10"/>
  <c r="BF64" i="10"/>
  <c r="AM64" i="10"/>
  <c r="BA64" i="10"/>
  <c r="AZ64" i="10"/>
  <c r="CA64" i="10" a="1"/>
  <c r="CA64" i="10" s="1"/>
  <c r="BW64" i="10"/>
  <c r="BB64" i="10"/>
  <c r="AV64" i="10"/>
  <c r="BR64" i="10"/>
  <c r="BV64" i="10"/>
  <c r="AN64" i="10"/>
  <c r="BI64" i="10"/>
  <c r="CF64" i="10"/>
  <c r="AU64" i="10"/>
  <c r="CG64" i="10"/>
  <c r="BU64" i="10"/>
  <c r="BO64" i="10"/>
  <c r="BM64" i="10"/>
  <c r="BZ64" i="10" a="1"/>
  <c r="BZ64" i="10" s="1"/>
  <c r="BT64" i="10"/>
  <c r="CC64" i="10" a="1"/>
  <c r="CC64" i="10" s="1"/>
  <c r="BL64" i="10"/>
  <c r="CH64" i="10"/>
  <c r="BS64" i="10"/>
  <c r="AW64" i="10"/>
  <c r="BK64" i="10"/>
  <c r="CJ64" i="10" a="1"/>
  <c r="CJ64" i="10" s="1"/>
  <c r="AP64" i="10"/>
  <c r="BP64" i="10"/>
  <c r="AY64" i="10"/>
  <c r="AQ64" i="10"/>
  <c r="BX64" i="10" a="1"/>
  <c r="BX64" i="10" s="1"/>
  <c r="AO64" i="10"/>
  <c r="BH64" i="10"/>
  <c r="AX64" i="10"/>
  <c r="CI64" i="10"/>
  <c r="AL64" i="10"/>
  <c r="BN64" i="10"/>
  <c r="BJ64" i="10"/>
  <c r="AR64" i="10"/>
  <c r="AO63" i="20"/>
  <c r="N63" i="22" s="1"/>
  <c r="AK63" i="20"/>
  <c r="J63" i="22" s="1"/>
  <c r="BN63" i="20"/>
  <c r="AM63" i="22" s="1"/>
  <c r="AQ63" i="20"/>
  <c r="P63" i="22" s="1"/>
  <c r="BJ63" i="20"/>
  <c r="AI63" i="22" s="1"/>
  <c r="BC63" i="20"/>
  <c r="AB63" i="22" s="1"/>
  <c r="BR63" i="20"/>
  <c r="AQ63" i="22" s="1"/>
  <c r="BI63" i="20"/>
  <c r="AH63" i="22" s="1"/>
  <c r="AN63" i="20"/>
  <c r="M63" i="22" s="1"/>
  <c r="BZ63" i="20" a="1"/>
  <c r="BZ63" i="20" s="1"/>
  <c r="AY63" i="22" s="1"/>
  <c r="CF63" i="20"/>
  <c r="BE63" i="22" s="1"/>
  <c r="BQ63" i="20"/>
  <c r="AP63" i="22" s="1"/>
  <c r="CC63" i="20" a="1"/>
  <c r="CC63" i="20" s="1"/>
  <c r="BB63" i="22" s="1"/>
  <c r="AW63" i="20"/>
  <c r="V63" i="22" s="1"/>
  <c r="BH63" i="20"/>
  <c r="AG63" i="22" s="1"/>
  <c r="BB63" i="20"/>
  <c r="AA63" i="22" s="1"/>
  <c r="AZ63" i="20"/>
  <c r="Y63" i="22" s="1"/>
  <c r="AM63" i="20"/>
  <c r="L63" i="22" s="1"/>
  <c r="BF63" i="20"/>
  <c r="AE63" i="22" s="1"/>
  <c r="BY63" i="20" a="1"/>
  <c r="BY63" i="20" s="1"/>
  <c r="AX63" i="22" s="1"/>
  <c r="BL63" i="20"/>
  <c r="AK63" i="22" s="1"/>
  <c r="AX63" i="20"/>
  <c r="W63" i="22" s="1"/>
  <c r="CG63" i="20"/>
  <c r="BF63" i="22" s="1"/>
  <c r="CH63" i="20"/>
  <c r="BG63" i="22" s="1"/>
  <c r="BU63" i="20"/>
  <c r="AT63" i="22" s="1"/>
  <c r="AU63" i="20"/>
  <c r="T63" i="22" s="1"/>
  <c r="AL63" i="20"/>
  <c r="K63" i="22" s="1"/>
  <c r="BT63" i="20"/>
  <c r="AS63" i="22" s="1"/>
  <c r="CB63" i="20" a="1"/>
  <c r="CB63" i="20" s="1"/>
  <c r="BA63" i="22" s="1"/>
  <c r="BW63" i="20" a="1"/>
  <c r="BW63" i="20" s="1"/>
  <c r="AV63" i="22" s="1"/>
  <c r="F63" i="22"/>
  <c r="BM63" i="20"/>
  <c r="AL63" i="22" s="1"/>
  <c r="BE63" i="20"/>
  <c r="AD63" i="22" s="1"/>
  <c r="BS63" i="20"/>
  <c r="AR63" i="22" s="1"/>
  <c r="AP63" i="20"/>
  <c r="O63" i="22" s="1"/>
  <c r="CE63" i="20"/>
  <c r="BD63" i="22" s="1"/>
  <c r="BG63" i="20"/>
  <c r="AF63" i="22" s="1"/>
  <c r="CA63" i="20" a="1"/>
  <c r="CA63" i="20" s="1"/>
  <c r="AZ63" i="22" s="1"/>
  <c r="AV63" i="20"/>
  <c r="U63" i="22" s="1"/>
  <c r="AT63" i="20"/>
  <c r="S63" i="22" s="1"/>
  <c r="CI63" i="20" a="1"/>
  <c r="CI63" i="20" s="1"/>
  <c r="BH63" i="22" s="1"/>
  <c r="BK63" i="20"/>
  <c r="AJ63" i="22" s="1"/>
  <c r="AY63" i="20"/>
  <c r="X63" i="22" s="1"/>
  <c r="BV63" i="20"/>
  <c r="AU63" i="22" s="1"/>
  <c r="AS63" i="20"/>
  <c r="R63" i="22" s="1"/>
  <c r="BA63" i="20"/>
  <c r="Z63" i="22" s="1"/>
  <c r="BO63" i="20"/>
  <c r="AN63" i="22" s="1"/>
  <c r="D65" i="9"/>
  <c r="D65" i="10" s="1"/>
  <c r="C66" i="9"/>
  <c r="C65" i="10"/>
  <c r="A65" i="9"/>
  <c r="A65" i="10" s="1"/>
  <c r="E63" i="13"/>
  <c r="A63" i="13"/>
  <c r="D64" i="13"/>
  <c r="B65" i="13"/>
  <c r="CG65" i="10" l="1"/>
  <c r="BC65" i="10"/>
  <c r="CD65" i="10" a="1"/>
  <c r="CD65" i="10" s="1"/>
  <c r="BD65" i="10"/>
  <c r="AM65" i="10"/>
  <c r="BP65" i="10"/>
  <c r="BB65" i="10"/>
  <c r="CC65" i="10" a="1"/>
  <c r="CC65" i="10" s="1"/>
  <c r="BI65" i="10"/>
  <c r="AW65" i="10"/>
  <c r="CH65" i="10"/>
  <c r="AO65" i="10"/>
  <c r="BL65" i="10"/>
  <c r="BR65" i="10"/>
  <c r="BN65" i="10"/>
  <c r="AZ65" i="10"/>
  <c r="BK65" i="10"/>
  <c r="AT65" i="10"/>
  <c r="BU65" i="10"/>
  <c r="BF65" i="10"/>
  <c r="CA65" i="10" a="1"/>
  <c r="CA65" i="10" s="1"/>
  <c r="CB65" i="10" a="1"/>
  <c r="CB65" i="10" s="1"/>
  <c r="BH65" i="10"/>
  <c r="AY65" i="10"/>
  <c r="BT65" i="10"/>
  <c r="BS65" i="10"/>
  <c r="BG65" i="10"/>
  <c r="BJ65" i="10"/>
  <c r="CF65" i="10"/>
  <c r="CJ65" i="10" a="1"/>
  <c r="CJ65" i="10" s="1"/>
  <c r="AL65" i="10"/>
  <c r="BM65" i="10"/>
  <c r="AR65" i="10"/>
  <c r="AX65" i="10"/>
  <c r="BX65" i="10" a="1"/>
  <c r="BX65" i="10" s="1"/>
  <c r="BV65" i="10"/>
  <c r="AQ65" i="10"/>
  <c r="BZ65" i="10" a="1"/>
  <c r="BZ65" i="10" s="1"/>
  <c r="AV65" i="10"/>
  <c r="BW65" i="10"/>
  <c r="AU65" i="10"/>
  <c r="CI65" i="10"/>
  <c r="AN65" i="10"/>
  <c r="BO65" i="10"/>
  <c r="BA65" i="10"/>
  <c r="AP65" i="10"/>
  <c r="B66" i="13"/>
  <c r="D65" i="13"/>
  <c r="E64" i="13"/>
  <c r="A64" i="13"/>
  <c r="D63" i="22"/>
  <c r="B63" i="22" s="1" a="1"/>
  <c r="B63" i="22" s="1"/>
  <c r="G65" i="22"/>
  <c r="A65" i="20"/>
  <c r="B66" i="20"/>
  <c r="C66" i="10"/>
  <c r="D66" i="9"/>
  <c r="D66" i="10" s="1"/>
  <c r="C67" i="9"/>
  <c r="A66" i="9"/>
  <c r="A66" i="10" s="1"/>
  <c r="BJ64" i="20"/>
  <c r="AI64" i="22" s="1"/>
  <c r="BV64" i="20"/>
  <c r="AU64" i="22" s="1"/>
  <c r="AK64" i="20"/>
  <c r="J64" i="22" s="1"/>
  <c r="BL64" i="20"/>
  <c r="AK64" i="22" s="1"/>
  <c r="CH64" i="20"/>
  <c r="BG64" i="22" s="1"/>
  <c r="CI64" i="20" a="1"/>
  <c r="CI64" i="20" s="1"/>
  <c r="BH64" i="22" s="1"/>
  <c r="CA64" i="20" a="1"/>
  <c r="CA64" i="20" s="1"/>
  <c r="AZ64" i="22" s="1"/>
  <c r="CF64" i="20"/>
  <c r="BE64" i="22" s="1"/>
  <c r="AT64" i="20"/>
  <c r="S64" i="22" s="1"/>
  <c r="AQ64" i="20"/>
  <c r="P64" i="22" s="1"/>
  <c r="BC64" i="20"/>
  <c r="AB64" i="22" s="1"/>
  <c r="BI64" i="20"/>
  <c r="AH64" i="22" s="1"/>
  <c r="CC64" i="20" a="1"/>
  <c r="CC64" i="20" s="1"/>
  <c r="BB64" i="22" s="1"/>
  <c r="BS64" i="20"/>
  <c r="AR64" i="22" s="1"/>
  <c r="AS64" i="20"/>
  <c r="R64" i="22" s="1"/>
  <c r="AZ64" i="20"/>
  <c r="Y64" i="22" s="1"/>
  <c r="AU64" i="20"/>
  <c r="T64" i="22" s="1"/>
  <c r="AL64" i="20"/>
  <c r="K64" i="22" s="1"/>
  <c r="BT64" i="20"/>
  <c r="AS64" i="22" s="1"/>
  <c r="AV64" i="20"/>
  <c r="U64" i="22" s="1"/>
  <c r="AX64" i="20"/>
  <c r="W64" i="22" s="1"/>
  <c r="F64" i="22"/>
  <c r="BK64" i="20"/>
  <c r="AJ64" i="22" s="1"/>
  <c r="BE64" i="20"/>
  <c r="AD64" i="22" s="1"/>
  <c r="AP64" i="20"/>
  <c r="O64" i="22" s="1"/>
  <c r="BA64" i="20"/>
  <c r="Z64" i="22" s="1"/>
  <c r="BM64" i="20"/>
  <c r="AL64" i="22" s="1"/>
  <c r="CG64" i="20"/>
  <c r="BF64" i="22" s="1"/>
  <c r="CB64" i="20" a="1"/>
  <c r="CB64" i="20" s="1"/>
  <c r="BA64" i="22" s="1"/>
  <c r="CE64" i="20"/>
  <c r="BD64" i="22" s="1"/>
  <c r="BB64" i="20"/>
  <c r="AA64" i="22" s="1"/>
  <c r="BF64" i="20"/>
  <c r="AE64" i="22" s="1"/>
  <c r="BO64" i="20"/>
  <c r="AN64" i="22" s="1"/>
  <c r="AN64" i="20"/>
  <c r="M64" i="22" s="1"/>
  <c r="BG64" i="20"/>
  <c r="AF64" i="22" s="1"/>
  <c r="BQ64" i="20"/>
  <c r="AP64" i="22" s="1"/>
  <c r="AM64" i="20"/>
  <c r="L64" i="22" s="1"/>
  <c r="AO64" i="20"/>
  <c r="N64" i="22" s="1"/>
  <c r="BZ64" i="20" a="1"/>
  <c r="BZ64" i="20" s="1"/>
  <c r="AY64" i="22" s="1"/>
  <c r="BR64" i="20"/>
  <c r="AQ64" i="22" s="1"/>
  <c r="BY64" i="20" a="1"/>
  <c r="BY64" i="20" s="1"/>
  <c r="AX64" i="22" s="1"/>
  <c r="BW64" i="20" a="1"/>
  <c r="BW64" i="20" s="1"/>
  <c r="AV64" i="22" s="1"/>
  <c r="AY64" i="20"/>
  <c r="X64" i="22" s="1"/>
  <c r="AW64" i="20"/>
  <c r="V64" i="22" s="1"/>
  <c r="BU64" i="20"/>
  <c r="AT64" i="22" s="1"/>
  <c r="BN64" i="20"/>
  <c r="AM64" i="22" s="1"/>
  <c r="BH64" i="20"/>
  <c r="AG64" i="22" s="1"/>
  <c r="A65" i="13" l="1"/>
  <c r="E65" i="13"/>
  <c r="D66" i="13"/>
  <c r="B67" i="13"/>
  <c r="A66" i="20"/>
  <c r="B67" i="20"/>
  <c r="G66" i="22"/>
  <c r="D64" i="22"/>
  <c r="B64" i="22" s="1" a="1"/>
  <c r="B64" i="22" s="1"/>
  <c r="BY65" i="20" a="1"/>
  <c r="BY65" i="20" s="1"/>
  <c r="AX65" i="22" s="1"/>
  <c r="BE65" i="20"/>
  <c r="AD65" i="22" s="1"/>
  <c r="BT65" i="20"/>
  <c r="AS65" i="22" s="1"/>
  <c r="AO65" i="20"/>
  <c r="N65" i="22" s="1"/>
  <c r="BU65" i="20"/>
  <c r="AT65" i="22" s="1"/>
  <c r="AS65" i="20"/>
  <c r="R65" i="22" s="1"/>
  <c r="CG65" i="20"/>
  <c r="BF65" i="22" s="1"/>
  <c r="BM65" i="20"/>
  <c r="AL65" i="22" s="1"/>
  <c r="BA65" i="20"/>
  <c r="Z65" i="22" s="1"/>
  <c r="BB65" i="20"/>
  <c r="AA65" i="22" s="1"/>
  <c r="CF65" i="20"/>
  <c r="BE65" i="22" s="1"/>
  <c r="AM65" i="20"/>
  <c r="L65" i="22" s="1"/>
  <c r="AZ65" i="20"/>
  <c r="Y65" i="22" s="1"/>
  <c r="AV65" i="20"/>
  <c r="U65" i="22" s="1"/>
  <c r="BV65" i="20"/>
  <c r="AU65" i="22" s="1"/>
  <c r="CI65" i="20" a="1"/>
  <c r="CI65" i="20" s="1"/>
  <c r="BH65" i="22" s="1"/>
  <c r="AQ65" i="20"/>
  <c r="P65" i="22" s="1"/>
  <c r="AK65" i="20"/>
  <c r="J65" i="22" s="1"/>
  <c r="AP65" i="20"/>
  <c r="O65" i="22" s="1"/>
  <c r="BI65" i="20"/>
  <c r="AH65" i="22" s="1"/>
  <c r="AX65" i="20"/>
  <c r="W65" i="22" s="1"/>
  <c r="CH65" i="20"/>
  <c r="BG65" i="22" s="1"/>
  <c r="F65" i="22"/>
  <c r="BW65" i="20" a="1"/>
  <c r="BW65" i="20" s="1"/>
  <c r="AV65" i="22" s="1"/>
  <c r="AW65" i="20"/>
  <c r="V65" i="22" s="1"/>
  <c r="CB65" i="20" a="1"/>
  <c r="CB65" i="20" s="1"/>
  <c r="BA65" i="22" s="1"/>
  <c r="BC65" i="20"/>
  <c r="AB65" i="22" s="1"/>
  <c r="CE65" i="20"/>
  <c r="BD65" i="22" s="1"/>
  <c r="BL65" i="20"/>
  <c r="AK65" i="22" s="1"/>
  <c r="CC65" i="20" a="1"/>
  <c r="CC65" i="20" s="1"/>
  <c r="BB65" i="22" s="1"/>
  <c r="AL65" i="20"/>
  <c r="K65" i="22" s="1"/>
  <c r="BG65" i="20"/>
  <c r="AF65" i="22" s="1"/>
  <c r="CA65" i="20" a="1"/>
  <c r="CA65" i="20" s="1"/>
  <c r="AZ65" i="22" s="1"/>
  <c r="BZ65" i="20" a="1"/>
  <c r="BZ65" i="20" s="1"/>
  <c r="AY65" i="22" s="1"/>
  <c r="BH65" i="20"/>
  <c r="AG65" i="22" s="1"/>
  <c r="AN65" i="20"/>
  <c r="M65" i="22" s="1"/>
  <c r="BS65" i="20"/>
  <c r="AR65" i="22" s="1"/>
  <c r="BF65" i="20"/>
  <c r="AE65" i="22" s="1"/>
  <c r="AT65" i="20"/>
  <c r="S65" i="22" s="1"/>
  <c r="BJ65" i="20"/>
  <c r="AI65" i="22" s="1"/>
  <c r="AU65" i="20"/>
  <c r="T65" i="22" s="1"/>
  <c r="BO65" i="20"/>
  <c r="AN65" i="22" s="1"/>
  <c r="BN65" i="20"/>
  <c r="AM65" i="22" s="1"/>
  <c r="BK65" i="20"/>
  <c r="AJ65" i="22" s="1"/>
  <c r="BR65" i="20"/>
  <c r="AQ65" i="22" s="1"/>
  <c r="AY65" i="20"/>
  <c r="X65" i="22" s="1"/>
  <c r="BQ65" i="20"/>
  <c r="AP65" i="22" s="1"/>
  <c r="AL66" i="10"/>
  <c r="BJ66" i="10"/>
  <c r="BL66" i="10"/>
  <c r="BM66" i="10"/>
  <c r="BK66" i="10"/>
  <c r="BT66" i="10"/>
  <c r="AV66" i="10"/>
  <c r="BO66" i="10"/>
  <c r="BP66" i="10"/>
  <c r="BX66" i="10" a="1"/>
  <c r="BX66" i="10" s="1"/>
  <c r="AN66" i="10"/>
  <c r="CC66" i="10" a="1"/>
  <c r="CC66" i="10" s="1"/>
  <c r="AR66" i="10"/>
  <c r="BD66" i="10"/>
  <c r="BS66" i="10"/>
  <c r="CB66" i="10" a="1"/>
  <c r="CB66" i="10" s="1"/>
  <c r="CG66" i="10"/>
  <c r="CD66" i="10" a="1"/>
  <c r="CD66" i="10" s="1"/>
  <c r="AQ66" i="10"/>
  <c r="BZ66" i="10" a="1"/>
  <c r="BZ66" i="10" s="1"/>
  <c r="AP66" i="10"/>
  <c r="AZ66" i="10"/>
  <c r="CA66" i="10" a="1"/>
  <c r="CA66" i="10" s="1"/>
  <c r="AT66" i="10"/>
  <c r="AU66" i="10"/>
  <c r="BC66" i="10"/>
  <c r="BH66" i="10"/>
  <c r="BF66" i="10"/>
  <c r="BN66" i="10"/>
  <c r="AW66" i="10"/>
  <c r="BB66" i="10"/>
  <c r="CI66" i="10"/>
  <c r="BI66" i="10"/>
  <c r="AM66" i="10"/>
  <c r="CF66" i="10"/>
  <c r="BV66" i="10"/>
  <c r="BG66" i="10"/>
  <c r="BU66" i="10"/>
  <c r="AO66" i="10"/>
  <c r="BA66" i="10"/>
  <c r="BW66" i="10"/>
  <c r="CH66" i="10"/>
  <c r="CJ66" i="10" a="1"/>
  <c r="CJ66" i="10" s="1"/>
  <c r="BR66" i="10"/>
  <c r="AY66" i="10"/>
  <c r="AX66" i="10"/>
  <c r="C67" i="10"/>
  <c r="D67" i="9"/>
  <c r="D67" i="10" s="1"/>
  <c r="A67" i="9"/>
  <c r="A67" i="10" s="1"/>
  <c r="C68" i="9"/>
  <c r="G67" i="22" l="1"/>
  <c r="A67" i="20"/>
  <c r="B68" i="20"/>
  <c r="AO66" i="20"/>
  <c r="N66" i="22" s="1"/>
  <c r="CE66" i="20"/>
  <c r="BD66" i="22" s="1"/>
  <c r="BL66" i="20"/>
  <c r="AK66" i="22" s="1"/>
  <c r="BJ66" i="20"/>
  <c r="AI66" i="22" s="1"/>
  <c r="CG66" i="20"/>
  <c r="BF66" i="22" s="1"/>
  <c r="BO66" i="20"/>
  <c r="AN66" i="22" s="1"/>
  <c r="F66" i="22"/>
  <c r="BV66" i="20"/>
  <c r="AU66" i="22" s="1"/>
  <c r="CH66" i="20"/>
  <c r="BG66" i="22" s="1"/>
  <c r="BQ66" i="20"/>
  <c r="AP66" i="22" s="1"/>
  <c r="BW66" i="20" a="1"/>
  <c r="BW66" i="20" s="1"/>
  <c r="AV66" i="22" s="1"/>
  <c r="BG66" i="20"/>
  <c r="AF66" i="22" s="1"/>
  <c r="AK66" i="20"/>
  <c r="J66" i="22" s="1"/>
  <c r="CC66" i="20" a="1"/>
  <c r="CC66" i="20" s="1"/>
  <c r="BB66" i="22" s="1"/>
  <c r="BB66" i="20"/>
  <c r="AA66" i="22" s="1"/>
  <c r="CB66" i="20" a="1"/>
  <c r="CB66" i="20" s="1"/>
  <c r="BA66" i="22" s="1"/>
  <c r="AW66" i="20"/>
  <c r="V66" i="22" s="1"/>
  <c r="BI66" i="20"/>
  <c r="AH66" i="22" s="1"/>
  <c r="CI66" i="20" a="1"/>
  <c r="CI66" i="20" s="1"/>
  <c r="BH66" i="22" s="1"/>
  <c r="AT66" i="20"/>
  <c r="S66" i="22" s="1"/>
  <c r="BR66" i="20"/>
  <c r="AQ66" i="22" s="1"/>
  <c r="BH66" i="20"/>
  <c r="AG66" i="22" s="1"/>
  <c r="BE66" i="20"/>
  <c r="AD66" i="22" s="1"/>
  <c r="AU66" i="20"/>
  <c r="T66" i="22" s="1"/>
  <c r="BN66" i="20"/>
  <c r="AM66" i="22" s="1"/>
  <c r="BC66" i="20"/>
  <c r="AB66" i="22" s="1"/>
  <c r="BM66" i="20"/>
  <c r="AL66" i="22" s="1"/>
  <c r="BU66" i="20"/>
  <c r="AT66" i="22" s="1"/>
  <c r="AM66" i="20"/>
  <c r="L66" i="22" s="1"/>
  <c r="AL66" i="20"/>
  <c r="K66" i="22" s="1"/>
  <c r="CA66" i="20" a="1"/>
  <c r="CA66" i="20" s="1"/>
  <c r="AZ66" i="22" s="1"/>
  <c r="AS66" i="20"/>
  <c r="R66" i="22" s="1"/>
  <c r="BA66" i="20"/>
  <c r="Z66" i="22" s="1"/>
  <c r="BF66" i="20"/>
  <c r="AE66" i="22" s="1"/>
  <c r="BY66" i="20" a="1"/>
  <c r="BY66" i="20" s="1"/>
  <c r="AX66" i="22" s="1"/>
  <c r="AN66" i="20"/>
  <c r="M66" i="22" s="1"/>
  <c r="AY66" i="20"/>
  <c r="X66" i="22" s="1"/>
  <c r="AP66" i="20"/>
  <c r="O66" i="22" s="1"/>
  <c r="BS66" i="20"/>
  <c r="AR66" i="22" s="1"/>
  <c r="BT66" i="20"/>
  <c r="AS66" i="22" s="1"/>
  <c r="AX66" i="20"/>
  <c r="W66" i="22" s="1"/>
  <c r="AZ66" i="20"/>
  <c r="Y66" i="22" s="1"/>
  <c r="AV66" i="20"/>
  <c r="U66" i="22" s="1"/>
  <c r="CF66" i="20"/>
  <c r="BE66" i="22" s="1"/>
  <c r="BZ66" i="20" a="1"/>
  <c r="BZ66" i="20" s="1"/>
  <c r="AY66" i="22" s="1"/>
  <c r="BK66" i="20"/>
  <c r="AJ66" i="22" s="1"/>
  <c r="AQ66" i="20"/>
  <c r="P66" i="22" s="1"/>
  <c r="A68" i="9"/>
  <c r="A68" i="10" s="1"/>
  <c r="C68" i="10"/>
  <c r="D68" i="9"/>
  <c r="D68" i="10" s="1"/>
  <c r="BM67" i="10"/>
  <c r="BO67" i="10"/>
  <c r="BS67" i="10"/>
  <c r="AN67" i="10"/>
  <c r="BW67" i="10"/>
  <c r="CD67" i="10" a="1"/>
  <c r="CD67" i="10" s="1"/>
  <c r="BN67" i="10"/>
  <c r="AL67" i="10"/>
  <c r="AU67" i="10"/>
  <c r="BL67" i="10"/>
  <c r="AW67" i="10"/>
  <c r="BF67" i="10"/>
  <c r="CH67" i="10"/>
  <c r="BB67" i="10"/>
  <c r="BK67" i="10"/>
  <c r="CC67" i="10" a="1"/>
  <c r="CC67" i="10" s="1"/>
  <c r="AT67" i="10"/>
  <c r="AP67" i="10"/>
  <c r="BA67" i="10"/>
  <c r="BJ67" i="10"/>
  <c r="CB67" i="10" a="1"/>
  <c r="CB67" i="10" s="1"/>
  <c r="BD67" i="10"/>
  <c r="AZ67" i="10"/>
  <c r="BP67" i="10"/>
  <c r="BU67" i="10"/>
  <c r="AO67" i="10"/>
  <c r="CA67" i="10" a="1"/>
  <c r="CA67" i="10" s="1"/>
  <c r="BC67" i="10"/>
  <c r="CI67" i="10"/>
  <c r="BV67" i="10"/>
  <c r="AY67" i="10"/>
  <c r="CF67" i="10"/>
  <c r="AR67" i="10"/>
  <c r="AV67" i="10"/>
  <c r="AM67" i="10"/>
  <c r="CJ67" i="10" a="1"/>
  <c r="CJ67" i="10" s="1"/>
  <c r="BH67" i="10"/>
  <c r="BX67" i="10" a="1"/>
  <c r="BX67" i="10" s="1"/>
  <c r="CG67" i="10"/>
  <c r="BT67" i="10"/>
  <c r="AX67" i="10"/>
  <c r="AQ67" i="10"/>
  <c r="BZ67" i="10" a="1"/>
  <c r="BZ67" i="10" s="1"/>
  <c r="BI67" i="10"/>
  <c r="BG67" i="10"/>
  <c r="BR67" i="10"/>
  <c r="B68" i="13"/>
  <c r="D67" i="13"/>
  <c r="A66" i="13"/>
  <c r="E66" i="13"/>
  <c r="D65" i="22"/>
  <c r="B65" i="22" s="1" a="1"/>
  <c r="B65" i="22" s="1"/>
  <c r="D66" i="22" l="1"/>
  <c r="B66" i="22" s="1" a="1"/>
  <c r="B66" i="22" s="1"/>
  <c r="A67" i="13"/>
  <c r="E67" i="13"/>
  <c r="D68" i="13"/>
  <c r="B69" i="13"/>
  <c r="A68" i="20"/>
  <c r="G68" i="22"/>
  <c r="B69" i="20"/>
  <c r="BT67" i="20"/>
  <c r="AS67" i="22" s="1"/>
  <c r="AX67" i="20"/>
  <c r="W67" i="22" s="1"/>
  <c r="AM67" i="20"/>
  <c r="L67" i="22" s="1"/>
  <c r="AP67" i="20"/>
  <c r="O67" i="22" s="1"/>
  <c r="CC67" i="20" a="1"/>
  <c r="CC67" i="20" s="1"/>
  <c r="BB67" i="22" s="1"/>
  <c r="AO67" i="20"/>
  <c r="N67" i="22" s="1"/>
  <c r="AK67" i="20"/>
  <c r="J67" i="22" s="1"/>
  <c r="AT67" i="20"/>
  <c r="S67" i="22" s="1"/>
  <c r="BF67" i="20"/>
  <c r="AE67" i="22" s="1"/>
  <c r="BY67" i="20" a="1"/>
  <c r="BY67" i="20" s="1"/>
  <c r="AX67" i="22" s="1"/>
  <c r="BL67" i="20"/>
  <c r="AK67" i="22" s="1"/>
  <c r="AN67" i="20"/>
  <c r="M67" i="22" s="1"/>
  <c r="AZ67" i="20"/>
  <c r="Y67" i="22" s="1"/>
  <c r="BU67" i="20"/>
  <c r="AT67" i="22" s="1"/>
  <c r="AS67" i="20"/>
  <c r="R67" i="22" s="1"/>
  <c r="AQ67" i="20"/>
  <c r="P67" i="22" s="1"/>
  <c r="BZ67" i="20" a="1"/>
  <c r="BZ67" i="20" s="1"/>
  <c r="AY67" i="22" s="1"/>
  <c r="BR67" i="20"/>
  <c r="AQ67" i="22" s="1"/>
  <c r="BS67" i="20"/>
  <c r="AR67" i="22" s="1"/>
  <c r="BC67" i="20"/>
  <c r="AB67" i="22" s="1"/>
  <c r="AW67" i="20"/>
  <c r="V67" i="22" s="1"/>
  <c r="BN67" i="20"/>
  <c r="AM67" i="22" s="1"/>
  <c r="AY67" i="20"/>
  <c r="X67" i="22" s="1"/>
  <c r="CI67" i="20" a="1"/>
  <c r="CI67" i="20" s="1"/>
  <c r="BH67" i="22" s="1"/>
  <c r="CA67" i="20" a="1"/>
  <c r="CA67" i="20" s="1"/>
  <c r="AZ67" i="22" s="1"/>
  <c r="CH67" i="20"/>
  <c r="BG67" i="22" s="1"/>
  <c r="CE67" i="20"/>
  <c r="BD67" i="22" s="1"/>
  <c r="F67" i="22"/>
  <c r="CB67" i="20" a="1"/>
  <c r="CB67" i="20" s="1"/>
  <c r="BA67" i="22" s="1"/>
  <c r="CG67" i="20"/>
  <c r="BF67" i="22" s="1"/>
  <c r="CF67" i="20"/>
  <c r="BE67" i="22" s="1"/>
  <c r="BH67" i="20"/>
  <c r="AG67" i="22" s="1"/>
  <c r="AL67" i="20"/>
  <c r="K67" i="22" s="1"/>
  <c r="BK67" i="20"/>
  <c r="AJ67" i="22" s="1"/>
  <c r="BQ67" i="20"/>
  <c r="AP67" i="22" s="1"/>
  <c r="BI67" i="20"/>
  <c r="AH67" i="22" s="1"/>
  <c r="AU67" i="20"/>
  <c r="T67" i="22" s="1"/>
  <c r="BJ67" i="20"/>
  <c r="AI67" i="22" s="1"/>
  <c r="BE67" i="20"/>
  <c r="AD67" i="22" s="1"/>
  <c r="BG67" i="20"/>
  <c r="AF67" i="22" s="1"/>
  <c r="BB67" i="20"/>
  <c r="AA67" i="22" s="1"/>
  <c r="AV67" i="20"/>
  <c r="U67" i="22" s="1"/>
  <c r="BW67" i="20" a="1"/>
  <c r="BW67" i="20" s="1"/>
  <c r="AV67" i="22" s="1"/>
  <c r="BO67" i="20"/>
  <c r="AN67" i="22" s="1"/>
  <c r="BA67" i="20"/>
  <c r="Z67" i="22" s="1"/>
  <c r="BV67" i="20"/>
  <c r="AU67" i="22" s="1"/>
  <c r="BM67" i="20"/>
  <c r="AL67" i="22" s="1"/>
  <c r="BL68" i="10"/>
  <c r="BT68" i="10"/>
  <c r="AQ68" i="10"/>
  <c r="AN68" i="10"/>
  <c r="AR68" i="10"/>
  <c r="AT68" i="10"/>
  <c r="AV68" i="10"/>
  <c r="BO68" i="10"/>
  <c r="BH68" i="10"/>
  <c r="CJ68" i="10" a="1"/>
  <c r="CJ68" i="10" s="1"/>
  <c r="CB68" i="10" a="1"/>
  <c r="CB68" i="10" s="1"/>
  <c r="AL68" i="10"/>
  <c r="BK68" i="10"/>
  <c r="BU68" i="10"/>
  <c r="CA68" i="10" a="1"/>
  <c r="CA68" i="10" s="1"/>
  <c r="CI68" i="10"/>
  <c r="BI68" i="10"/>
  <c r="BS68" i="10"/>
  <c r="BX68" i="10" a="1"/>
  <c r="BX68" i="10" s="1"/>
  <c r="BV68" i="10"/>
  <c r="BC68" i="10"/>
  <c r="BA68" i="10"/>
  <c r="AU68" i="10"/>
  <c r="AO68" i="10"/>
  <c r="AX68" i="10"/>
  <c r="BW68" i="10"/>
  <c r="AZ68" i="10"/>
  <c r="AW68" i="10"/>
  <c r="BR68" i="10"/>
  <c r="BP68" i="10"/>
  <c r="BN68" i="10"/>
  <c r="AY68" i="10"/>
  <c r="CF68" i="10"/>
  <c r="CD68" i="10" a="1"/>
  <c r="CD68" i="10" s="1"/>
  <c r="CH68" i="10"/>
  <c r="CG68" i="10"/>
  <c r="BB68" i="10"/>
  <c r="BJ68" i="10"/>
  <c r="AM68" i="10"/>
  <c r="BD68" i="10"/>
  <c r="CC68" i="10" a="1"/>
  <c r="CC68" i="10" s="1"/>
  <c r="AP68" i="10"/>
  <c r="BM68" i="10"/>
  <c r="BF68" i="10"/>
  <c r="BG68" i="10"/>
  <c r="BZ68" i="10" a="1"/>
  <c r="BZ68" i="10" s="1"/>
  <c r="A69" i="20" l="1"/>
  <c r="B70" i="20"/>
  <c r="G69" i="22"/>
  <c r="D67" i="22"/>
  <c r="B67" i="22" s="1" a="1"/>
  <c r="B67" i="22" s="1"/>
  <c r="BL68" i="20"/>
  <c r="AK68" i="22" s="1"/>
  <c r="AW68" i="20"/>
  <c r="V68" i="22" s="1"/>
  <c r="AS68" i="20"/>
  <c r="R68" i="22" s="1"/>
  <c r="AX68" i="20"/>
  <c r="W68" i="22" s="1"/>
  <c r="CA68" i="20" a="1"/>
  <c r="CA68" i="20" s="1"/>
  <c r="AZ68" i="22" s="1"/>
  <c r="BT68" i="20"/>
  <c r="AS68" i="22" s="1"/>
  <c r="F68" i="22"/>
  <c r="AT68" i="20"/>
  <c r="S68" i="22" s="1"/>
  <c r="CI68" i="20" a="1"/>
  <c r="CI68" i="20" s="1"/>
  <c r="BH68" i="22" s="1"/>
  <c r="CG68" i="20"/>
  <c r="BF68" i="22" s="1"/>
  <c r="BO68" i="20"/>
  <c r="AN68" i="22" s="1"/>
  <c r="AV68" i="20"/>
  <c r="U68" i="22" s="1"/>
  <c r="AY68" i="20"/>
  <c r="X68" i="22" s="1"/>
  <c r="BZ68" i="20" a="1"/>
  <c r="BZ68" i="20" s="1"/>
  <c r="AY68" i="22" s="1"/>
  <c r="AN68" i="20"/>
  <c r="M68" i="22" s="1"/>
  <c r="BN68" i="20"/>
  <c r="AM68" i="22" s="1"/>
  <c r="CH68" i="20"/>
  <c r="BG68" i="22" s="1"/>
  <c r="AP68" i="20"/>
  <c r="O68" i="22" s="1"/>
  <c r="AZ68" i="20"/>
  <c r="Y68" i="22" s="1"/>
  <c r="BJ68" i="20"/>
  <c r="AI68" i="22" s="1"/>
  <c r="BI68" i="20"/>
  <c r="AH68" i="22" s="1"/>
  <c r="AU68" i="20"/>
  <c r="T68" i="22" s="1"/>
  <c r="BC68" i="20"/>
  <c r="AB68" i="22" s="1"/>
  <c r="BK68" i="20"/>
  <c r="AJ68" i="22" s="1"/>
  <c r="BS68" i="20"/>
  <c r="AR68" i="22" s="1"/>
  <c r="BB68" i="20"/>
  <c r="AA68" i="22" s="1"/>
  <c r="AK68" i="20"/>
  <c r="J68" i="22" s="1"/>
  <c r="BE68" i="20"/>
  <c r="AD68" i="22" s="1"/>
  <c r="AL68" i="20"/>
  <c r="K68" i="22" s="1"/>
  <c r="CC68" i="20" a="1"/>
  <c r="CC68" i="20" s="1"/>
  <c r="BB68" i="22" s="1"/>
  <c r="BG68" i="20"/>
  <c r="AF68" i="22" s="1"/>
  <c r="CB68" i="20" a="1"/>
  <c r="CB68" i="20" s="1"/>
  <c r="BA68" i="22" s="1"/>
  <c r="BM68" i="20"/>
  <c r="AL68" i="22" s="1"/>
  <c r="BU68" i="20"/>
  <c r="AT68" i="22" s="1"/>
  <c r="AO68" i="20"/>
  <c r="N68" i="22" s="1"/>
  <c r="AQ68" i="20"/>
  <c r="P68" i="22" s="1"/>
  <c r="CF68" i="20"/>
  <c r="BE68" i="22" s="1"/>
  <c r="BF68" i="20"/>
  <c r="AE68" i="22" s="1"/>
  <c r="CE68" i="20"/>
  <c r="BD68" i="22" s="1"/>
  <c r="AM68" i="20"/>
  <c r="L68" i="22" s="1"/>
  <c r="BH68" i="20"/>
  <c r="AG68" i="22" s="1"/>
  <c r="BY68" i="20" a="1"/>
  <c r="BY68" i="20" s="1"/>
  <c r="AX68" i="22" s="1"/>
  <c r="BA68" i="20"/>
  <c r="Z68" i="22" s="1"/>
  <c r="BV68" i="20"/>
  <c r="AU68" i="22" s="1"/>
  <c r="BQ68" i="20"/>
  <c r="AP68" i="22" s="1"/>
  <c r="BW68" i="20" a="1"/>
  <c r="BW68" i="20" s="1"/>
  <c r="AV68" i="22" s="1"/>
  <c r="BR68" i="20"/>
  <c r="AQ68" i="22" s="1"/>
  <c r="D69" i="13"/>
  <c r="B70" i="13"/>
  <c r="A68" i="13"/>
  <c r="E68" i="13"/>
  <c r="D68" i="22" l="1"/>
  <c r="B68" i="22" s="1" a="1"/>
  <c r="B68" i="22" s="1"/>
  <c r="D4" i="17" s="1" a="1"/>
  <c r="D4" i="17" s="1"/>
  <c r="B71" i="13"/>
  <c r="D70" i="13"/>
  <c r="A69" i="13"/>
  <c r="E69" i="13"/>
  <c r="A70" i="20"/>
  <c r="B71" i="20"/>
  <c r="G70" i="22"/>
  <c r="BC69" i="20"/>
  <c r="AB69" i="22" s="1"/>
  <c r="AT69" i="20"/>
  <c r="S69" i="22" s="1"/>
  <c r="AW69" i="20"/>
  <c r="V69" i="22" s="1"/>
  <c r="CH69" i="20"/>
  <c r="BG69" i="22" s="1"/>
  <c r="BI69" i="20"/>
  <c r="AH69" i="22" s="1"/>
  <c r="BA69" i="20"/>
  <c r="Z69" i="22" s="1"/>
  <c r="BO69" i="20"/>
  <c r="AN69" i="22" s="1"/>
  <c r="BZ69" i="20" a="1"/>
  <c r="BZ69" i="20" s="1"/>
  <c r="AY69" i="22" s="1"/>
  <c r="BY69" i="20" a="1"/>
  <c r="BY69" i="20" s="1"/>
  <c r="AX69" i="22" s="1"/>
  <c r="AV69" i="20"/>
  <c r="U69" i="22" s="1"/>
  <c r="AM69" i="20"/>
  <c r="L69" i="22" s="1"/>
  <c r="BW69" i="20" a="1"/>
  <c r="BW69" i="20" s="1"/>
  <c r="AV69" i="22" s="1"/>
  <c r="BV69" i="20"/>
  <c r="AU69" i="22" s="1"/>
  <c r="CF69" i="20"/>
  <c r="BE69" i="22" s="1"/>
  <c r="BH69" i="20"/>
  <c r="AG69" i="22" s="1"/>
  <c r="BQ69" i="20"/>
  <c r="AP69" i="22" s="1"/>
  <c r="BR69" i="20"/>
  <c r="AQ69" i="22" s="1"/>
  <c r="AN69" i="20"/>
  <c r="M69" i="22" s="1"/>
  <c r="AX69" i="20"/>
  <c r="W69" i="22" s="1"/>
  <c r="CC69" i="20" a="1"/>
  <c r="CC69" i="20" s="1"/>
  <c r="BB69" i="22" s="1"/>
  <c r="AY69" i="20"/>
  <c r="X69" i="22" s="1"/>
  <c r="AO69" i="20"/>
  <c r="N69" i="22" s="1"/>
  <c r="AU69" i="20"/>
  <c r="T69" i="22" s="1"/>
  <c r="AK69" i="20"/>
  <c r="J69" i="22" s="1"/>
  <c r="AL69" i="20"/>
  <c r="K69" i="22" s="1"/>
  <c r="BS69" i="20"/>
  <c r="AR69" i="22" s="1"/>
  <c r="CE69" i="20"/>
  <c r="BD69" i="22" s="1"/>
  <c r="BM69" i="20"/>
  <c r="AL69" i="22" s="1"/>
  <c r="AP69" i="20"/>
  <c r="O69" i="22" s="1"/>
  <c r="BJ69" i="20"/>
  <c r="AI69" i="22" s="1"/>
  <c r="AS69" i="20"/>
  <c r="R69" i="22" s="1"/>
  <c r="CA69" i="20" a="1"/>
  <c r="CA69" i="20" s="1"/>
  <c r="AZ69" i="22" s="1"/>
  <c r="BB69" i="20"/>
  <c r="AA69" i="22" s="1"/>
  <c r="CG69" i="20"/>
  <c r="BF69" i="22" s="1"/>
  <c r="BG69" i="20"/>
  <c r="AF69" i="22" s="1"/>
  <c r="BU69" i="20"/>
  <c r="AT69" i="22" s="1"/>
  <c r="BE69" i="20"/>
  <c r="AD69" i="22" s="1"/>
  <c r="BT69" i="20"/>
  <c r="AS69" i="22" s="1"/>
  <c r="F69" i="22"/>
  <c r="BL69" i="20"/>
  <c r="AK69" i="22" s="1"/>
  <c r="BF69" i="20"/>
  <c r="AE69" i="22" s="1"/>
  <c r="CB69" i="20" a="1"/>
  <c r="CB69" i="20" s="1"/>
  <c r="BA69" i="22" s="1"/>
  <c r="BN69" i="20"/>
  <c r="AM69" i="22" s="1"/>
  <c r="BK69" i="20"/>
  <c r="AJ69" i="22" s="1"/>
  <c r="AZ69" i="20"/>
  <c r="Y69" i="22" s="1"/>
  <c r="AQ69" i="20"/>
  <c r="P69" i="22" s="1"/>
  <c r="CI69" i="20" a="1"/>
  <c r="CI69" i="20" s="1"/>
  <c r="BH69" i="22" s="1"/>
  <c r="D69" i="22" l="1"/>
  <c r="B72" i="20"/>
  <c r="A71" i="20"/>
  <c r="G71" i="22"/>
  <c r="BJ70" i="20"/>
  <c r="AI70" i="22" s="1"/>
  <c r="CE70" i="20"/>
  <c r="BD70" i="22" s="1"/>
  <c r="BO70" i="20"/>
  <c r="AN70" i="22" s="1"/>
  <c r="AO70" i="20"/>
  <c r="N70" i="22" s="1"/>
  <c r="AV70" i="20"/>
  <c r="U70" i="22" s="1"/>
  <c r="BS70" i="20"/>
  <c r="AR70" i="22" s="1"/>
  <c r="CH70" i="20"/>
  <c r="BG70" i="22" s="1"/>
  <c r="BB70" i="20"/>
  <c r="AA70" i="22" s="1"/>
  <c r="AL70" i="20"/>
  <c r="K70" i="22" s="1"/>
  <c r="BF70" i="20"/>
  <c r="AE70" i="22" s="1"/>
  <c r="CB70" i="20" a="1"/>
  <c r="CB70" i="20" s="1"/>
  <c r="BA70" i="22" s="1"/>
  <c r="AZ70" i="20"/>
  <c r="Y70" i="22" s="1"/>
  <c r="CI70" i="20" a="1"/>
  <c r="CI70" i="20" s="1"/>
  <c r="BH70" i="22" s="1"/>
  <c r="CC70" i="20" a="1"/>
  <c r="CC70" i="20" s="1"/>
  <c r="BB70" i="22" s="1"/>
  <c r="BU70" i="20"/>
  <c r="AT70" i="22" s="1"/>
  <c r="AK70" i="20"/>
  <c r="J70" i="22" s="1"/>
  <c r="BT70" i="20"/>
  <c r="AS70" i="22" s="1"/>
  <c r="BA70" i="20"/>
  <c r="Z70" i="22" s="1"/>
  <c r="AX70" i="20"/>
  <c r="W70" i="22" s="1"/>
  <c r="BM70" i="20"/>
  <c r="AL70" i="22" s="1"/>
  <c r="BW70" i="20" a="1"/>
  <c r="BW70" i="20" s="1"/>
  <c r="AV70" i="22" s="1"/>
  <c r="CA70" i="20" a="1"/>
  <c r="CA70" i="20" s="1"/>
  <c r="AZ70" i="22" s="1"/>
  <c r="BQ70" i="20"/>
  <c r="AP70" i="22" s="1"/>
  <c r="AS70" i="20"/>
  <c r="R70" i="22" s="1"/>
  <c r="BN70" i="20"/>
  <c r="AM70" i="22" s="1"/>
  <c r="CF70" i="20"/>
  <c r="BE70" i="22" s="1"/>
  <c r="BC70" i="20"/>
  <c r="AB70" i="22" s="1"/>
  <c r="AQ70" i="20"/>
  <c r="P70" i="22" s="1"/>
  <c r="BK70" i="20"/>
  <c r="AJ70" i="22" s="1"/>
  <c r="BL70" i="20"/>
  <c r="AK70" i="22" s="1"/>
  <c r="BG70" i="20"/>
  <c r="AF70" i="22" s="1"/>
  <c r="F70" i="22"/>
  <c r="BR70" i="20"/>
  <c r="AQ70" i="22" s="1"/>
  <c r="BY70" i="20" a="1"/>
  <c r="BY70" i="20" s="1"/>
  <c r="AX70" i="22" s="1"/>
  <c r="CG70" i="20"/>
  <c r="BF70" i="22" s="1"/>
  <c r="AM70" i="20"/>
  <c r="L70" i="22" s="1"/>
  <c r="BZ70" i="20" a="1"/>
  <c r="BZ70" i="20" s="1"/>
  <c r="AY70" i="22" s="1"/>
  <c r="AU70" i="20"/>
  <c r="T70" i="22" s="1"/>
  <c r="AW70" i="20"/>
  <c r="V70" i="22" s="1"/>
  <c r="AT70" i="20"/>
  <c r="S70" i="22" s="1"/>
  <c r="AP70" i="20"/>
  <c r="O70" i="22" s="1"/>
  <c r="AY70" i="20"/>
  <c r="X70" i="22" s="1"/>
  <c r="BE70" i="20"/>
  <c r="AD70" i="22" s="1"/>
  <c r="AN70" i="20"/>
  <c r="M70" i="22" s="1"/>
  <c r="BV70" i="20"/>
  <c r="AU70" i="22" s="1"/>
  <c r="BH70" i="20"/>
  <c r="AG70" i="22" s="1"/>
  <c r="BI70" i="20"/>
  <c r="AH70" i="22" s="1"/>
  <c r="E70" i="13"/>
  <c r="A70" i="13"/>
  <c r="B72" i="13"/>
  <c r="D71" i="13"/>
  <c r="J1" i="17" a="1"/>
  <c r="J1" i="17" s="1"/>
  <c r="B4" i="17" a="1"/>
  <c r="B4" i="17" s="1"/>
  <c r="F4" i="17" s="1" a="1"/>
  <c r="F4" i="17" s="1"/>
  <c r="H4" i="17" s="1" a="1"/>
  <c r="H4" i="17" s="1"/>
  <c r="K4" i="17" l="1" a="1"/>
  <c r="K4" i="17" s="1"/>
  <c r="N1" i="17" a="1"/>
  <c r="N1" i="17" s="1"/>
  <c r="J4" i="17" a="1"/>
  <c r="J4" i="17" s="1"/>
  <c r="L4" i="17" s="1" a="1"/>
  <c r="L4" i="17" s="1"/>
  <c r="E71" i="13"/>
  <c r="A71" i="13"/>
  <c r="B73" i="13"/>
  <c r="D72" i="13"/>
  <c r="D70" i="22"/>
  <c r="J28" i="18"/>
  <c r="L28" i="18" s="1" a="1"/>
  <c r="L28" i="18" s="1"/>
  <c r="J31" i="18"/>
  <c r="L31" i="18" s="1" a="1"/>
  <c r="L31" i="18" s="1"/>
  <c r="AX71" i="20"/>
  <c r="W71" i="22" s="1"/>
  <c r="CH71" i="20"/>
  <c r="BG71" i="22" s="1"/>
  <c r="BI71" i="20"/>
  <c r="AH71" i="22" s="1"/>
  <c r="BQ71" i="20"/>
  <c r="AP71" i="22" s="1"/>
  <c r="CE71" i="20"/>
  <c r="BD71" i="22" s="1"/>
  <c r="AO71" i="20"/>
  <c r="N71" i="22" s="1"/>
  <c r="BK71" i="20"/>
  <c r="AJ71" i="22" s="1"/>
  <c r="BW71" i="20" a="1"/>
  <c r="BW71" i="20" s="1"/>
  <c r="AV71" i="22" s="1"/>
  <c r="BE71" i="20"/>
  <c r="AD71" i="22" s="1"/>
  <c r="CF71" i="20"/>
  <c r="BE71" i="22" s="1"/>
  <c r="BH71" i="20"/>
  <c r="AG71" i="22" s="1"/>
  <c r="BB71" i="20"/>
  <c r="AA71" i="22" s="1"/>
  <c r="BC71" i="20"/>
  <c r="AB71" i="22" s="1"/>
  <c r="BA71" i="20"/>
  <c r="Z71" i="22" s="1"/>
  <c r="AP71" i="20"/>
  <c r="O71" i="22" s="1"/>
  <c r="BO71" i="20"/>
  <c r="AN71" i="22" s="1"/>
  <c r="BT71" i="20"/>
  <c r="AS71" i="22" s="1"/>
  <c r="AM71" i="20"/>
  <c r="L71" i="22" s="1"/>
  <c r="BZ71" i="20" a="1"/>
  <c r="BZ71" i="20" s="1"/>
  <c r="AY71" i="22" s="1"/>
  <c r="AY71" i="20"/>
  <c r="X71" i="22" s="1"/>
  <c r="CA71" i="20" a="1"/>
  <c r="CA71" i="20" s="1"/>
  <c r="AZ71" i="22" s="1"/>
  <c r="BV71" i="20"/>
  <c r="AU71" i="22" s="1"/>
  <c r="AK71" i="20"/>
  <c r="J71" i="22" s="1"/>
  <c r="CG71" i="20"/>
  <c r="BF71" i="22" s="1"/>
  <c r="AL71" i="20"/>
  <c r="K71" i="22" s="1"/>
  <c r="CC71" i="20" a="1"/>
  <c r="CC71" i="20" s="1"/>
  <c r="BB71" i="22" s="1"/>
  <c r="BN71" i="20"/>
  <c r="AM71" i="22" s="1"/>
  <c r="BG71" i="20"/>
  <c r="AF71" i="22" s="1"/>
  <c r="BL71" i="20"/>
  <c r="AK71" i="22" s="1"/>
  <c r="BF71" i="20"/>
  <c r="AE71" i="22" s="1"/>
  <c r="BR71" i="20"/>
  <c r="AQ71" i="22" s="1"/>
  <c r="AT71" i="20"/>
  <c r="S71" i="22" s="1"/>
  <c r="AN71" i="20"/>
  <c r="M71" i="22" s="1"/>
  <c r="AZ71" i="20"/>
  <c r="Y71" i="22" s="1"/>
  <c r="AW71" i="20"/>
  <c r="V71" i="22" s="1"/>
  <c r="CI71" i="20" a="1"/>
  <c r="CI71" i="20" s="1"/>
  <c r="BH71" i="22" s="1"/>
  <c r="AS71" i="20"/>
  <c r="R71" i="22" s="1"/>
  <c r="BJ71" i="20"/>
  <c r="AI71" i="22" s="1"/>
  <c r="BM71" i="20"/>
  <c r="AL71" i="22" s="1"/>
  <c r="CB71" i="20" a="1"/>
  <c r="CB71" i="20" s="1"/>
  <c r="BA71" i="22" s="1"/>
  <c r="AU71" i="20"/>
  <c r="T71" i="22" s="1"/>
  <c r="BY71" i="20" a="1"/>
  <c r="BY71" i="20" s="1"/>
  <c r="AX71" i="22" s="1"/>
  <c r="BU71" i="20"/>
  <c r="AT71" i="22" s="1"/>
  <c r="BS71" i="20"/>
  <c r="AR71" i="22" s="1"/>
  <c r="AQ71" i="20"/>
  <c r="P71" i="22" s="1"/>
  <c r="F71" i="22"/>
  <c r="AV71" i="20"/>
  <c r="U71" i="22" s="1"/>
  <c r="A72" i="20"/>
  <c r="G72" i="22"/>
  <c r="B73" i="20"/>
  <c r="BJ69" i="22"/>
  <c r="B69" i="22" a="1"/>
  <c r="B69" i="22" s="1"/>
  <c r="B70" i="22" l="1" a="1"/>
  <c r="B70" i="22" s="1"/>
  <c r="BJ70" i="22"/>
  <c r="D71" i="22"/>
  <c r="A72" i="13"/>
  <c r="E72" i="13"/>
  <c r="D73" i="13"/>
  <c r="B74" i="13"/>
  <c r="BT72" i="20"/>
  <c r="AS72" i="22" s="1"/>
  <c r="BZ72" i="20" a="1"/>
  <c r="BZ72" i="20" s="1"/>
  <c r="AY72" i="22" s="1"/>
  <c r="CG72" i="20"/>
  <c r="BF72" i="22" s="1"/>
  <c r="BV72" i="20"/>
  <c r="AU72" i="22" s="1"/>
  <c r="BW72" i="20" a="1"/>
  <c r="BW72" i="20" s="1"/>
  <c r="AV72" i="22" s="1"/>
  <c r="BF72" i="20"/>
  <c r="AE72" i="22" s="1"/>
  <c r="AU72" i="20"/>
  <c r="T72" i="22" s="1"/>
  <c r="CB72" i="20" a="1"/>
  <c r="CB72" i="20" s="1"/>
  <c r="BA72" i="22" s="1"/>
  <c r="AM72" i="20"/>
  <c r="L72" i="22" s="1"/>
  <c r="CH72" i="20"/>
  <c r="BG72" i="22" s="1"/>
  <c r="AQ72" i="20"/>
  <c r="P72" i="22" s="1"/>
  <c r="AO72" i="20"/>
  <c r="N72" i="22" s="1"/>
  <c r="AX72" i="20"/>
  <c r="W72" i="22" s="1"/>
  <c r="BO72" i="20"/>
  <c r="AN72" i="22" s="1"/>
  <c r="AS72" i="20"/>
  <c r="R72" i="22" s="1"/>
  <c r="F72" i="22"/>
  <c r="BL72" i="20"/>
  <c r="AK72" i="22" s="1"/>
  <c r="BN72" i="20"/>
  <c r="AM72" i="22" s="1"/>
  <c r="BE72" i="20"/>
  <c r="AD72" i="22" s="1"/>
  <c r="CA72" i="20" a="1"/>
  <c r="CA72" i="20" s="1"/>
  <c r="AZ72" i="22" s="1"/>
  <c r="BC72" i="20"/>
  <c r="AB72" i="22" s="1"/>
  <c r="AV72" i="20"/>
  <c r="U72" i="22" s="1"/>
  <c r="BR72" i="20"/>
  <c r="AQ72" i="22" s="1"/>
  <c r="AT72" i="20"/>
  <c r="S72" i="22" s="1"/>
  <c r="CE72" i="20"/>
  <c r="BD72" i="22" s="1"/>
  <c r="BU72" i="20"/>
  <c r="AT72" i="22" s="1"/>
  <c r="AP72" i="20"/>
  <c r="O72" i="22" s="1"/>
  <c r="BQ72" i="20"/>
  <c r="AP72" i="22" s="1"/>
  <c r="BJ72" i="20"/>
  <c r="AI72" i="22" s="1"/>
  <c r="BH72" i="20"/>
  <c r="AG72" i="22" s="1"/>
  <c r="BB72" i="20"/>
  <c r="AA72" i="22" s="1"/>
  <c r="BM72" i="20"/>
  <c r="AL72" i="22" s="1"/>
  <c r="AK72" i="20"/>
  <c r="J72" i="22" s="1"/>
  <c r="AL72" i="20"/>
  <c r="K72" i="22" s="1"/>
  <c r="CF72" i="20"/>
  <c r="BE72" i="22" s="1"/>
  <c r="AZ72" i="20"/>
  <c r="Y72" i="22" s="1"/>
  <c r="AW72" i="20"/>
  <c r="V72" i="22" s="1"/>
  <c r="CI72" i="20" a="1"/>
  <c r="CI72" i="20" s="1"/>
  <c r="BH72" i="22" s="1"/>
  <c r="BI72" i="20"/>
  <c r="AH72" i="22" s="1"/>
  <c r="BA72" i="20"/>
  <c r="Z72" i="22" s="1"/>
  <c r="AY72" i="20"/>
  <c r="X72" i="22" s="1"/>
  <c r="CC72" i="20" a="1"/>
  <c r="CC72" i="20" s="1"/>
  <c r="BB72" i="22" s="1"/>
  <c r="BK72" i="20"/>
  <c r="AJ72" i="22" s="1"/>
  <c r="BG72" i="20"/>
  <c r="AF72" i="22" s="1"/>
  <c r="BY72" i="20" a="1"/>
  <c r="BY72" i="20" s="1"/>
  <c r="AX72" i="22" s="1"/>
  <c r="AN72" i="20"/>
  <c r="M72" i="22" s="1"/>
  <c r="BS72" i="20"/>
  <c r="AR72" i="22" s="1"/>
  <c r="G73" i="22"/>
  <c r="B74" i="20"/>
  <c r="A73" i="20"/>
  <c r="M28" i="18"/>
  <c r="O28" i="18" s="1" a="1"/>
  <c r="O28" i="18" s="1"/>
  <c r="M31" i="18"/>
  <c r="O31" i="18" s="1" a="1"/>
  <c r="O31" i="18" s="1"/>
  <c r="O4" i="17" a="1"/>
  <c r="O4" i="17" s="1"/>
  <c r="R1" i="17" a="1"/>
  <c r="R1" i="17" s="1"/>
  <c r="N4" i="17" a="1"/>
  <c r="N4" i="17" s="1"/>
  <c r="P4" i="17" s="1" a="1"/>
  <c r="P4" i="17" s="1"/>
  <c r="BN73" i="20" l="1"/>
  <c r="AM73" i="22" s="1"/>
  <c r="AX73" i="20"/>
  <c r="W73" i="22" s="1"/>
  <c r="BR73" i="20"/>
  <c r="AQ73" i="22" s="1"/>
  <c r="AO73" i="20"/>
  <c r="N73" i="22" s="1"/>
  <c r="AY73" i="20"/>
  <c r="X73" i="22" s="1"/>
  <c r="BZ73" i="20" a="1"/>
  <c r="BZ73" i="20" s="1"/>
  <c r="AY73" i="22" s="1"/>
  <c r="AL73" i="20"/>
  <c r="K73" i="22" s="1"/>
  <c r="AZ73" i="20"/>
  <c r="Y73" i="22" s="1"/>
  <c r="BT73" i="20"/>
  <c r="AS73" i="22" s="1"/>
  <c r="CF73" i="20"/>
  <c r="BE73" i="22" s="1"/>
  <c r="BB73" i="20"/>
  <c r="AA73" i="22" s="1"/>
  <c r="BH73" i="20"/>
  <c r="AG73" i="22" s="1"/>
  <c r="F73" i="22"/>
  <c r="BW73" i="20" a="1"/>
  <c r="BW73" i="20" s="1"/>
  <c r="AV73" i="22" s="1"/>
  <c r="AV73" i="20"/>
  <c r="U73" i="22" s="1"/>
  <c r="AN73" i="20"/>
  <c r="M73" i="22" s="1"/>
  <c r="CI73" i="20" a="1"/>
  <c r="CI73" i="20" s="1"/>
  <c r="BH73" i="22" s="1"/>
  <c r="CE73" i="20"/>
  <c r="BD73" i="22" s="1"/>
  <c r="AW73" i="20"/>
  <c r="V73" i="22" s="1"/>
  <c r="AS73" i="20"/>
  <c r="R73" i="22" s="1"/>
  <c r="BK73" i="20"/>
  <c r="AJ73" i="22" s="1"/>
  <c r="BE73" i="20"/>
  <c r="AD73" i="22" s="1"/>
  <c r="BO73" i="20"/>
  <c r="AN73" i="22" s="1"/>
  <c r="AK73" i="20"/>
  <c r="J73" i="22" s="1"/>
  <c r="CB73" i="20" a="1"/>
  <c r="CB73" i="20" s="1"/>
  <c r="BA73" i="22" s="1"/>
  <c r="BQ73" i="20"/>
  <c r="AP73" i="22" s="1"/>
  <c r="CA73" i="20" a="1"/>
  <c r="CA73" i="20" s="1"/>
  <c r="AZ73" i="22" s="1"/>
  <c r="BG73" i="20"/>
  <c r="AF73" i="22" s="1"/>
  <c r="CG73" i="20"/>
  <c r="BF73" i="22" s="1"/>
  <c r="AQ73" i="20"/>
  <c r="P73" i="22" s="1"/>
  <c r="BA73" i="20"/>
  <c r="Z73" i="22" s="1"/>
  <c r="BJ73" i="20"/>
  <c r="AI73" i="22" s="1"/>
  <c r="CC73" i="20" a="1"/>
  <c r="CC73" i="20" s="1"/>
  <c r="BB73" i="22" s="1"/>
  <c r="BU73" i="20"/>
  <c r="AT73" i="22" s="1"/>
  <c r="BF73" i="20"/>
  <c r="AE73" i="22" s="1"/>
  <c r="BC73" i="20"/>
  <c r="AB73" i="22" s="1"/>
  <c r="BM73" i="20"/>
  <c r="AL73" i="22" s="1"/>
  <c r="CH73" i="20"/>
  <c r="BG73" i="22" s="1"/>
  <c r="BY73" i="20" a="1"/>
  <c r="BY73" i="20" s="1"/>
  <c r="AX73" i="22" s="1"/>
  <c r="AP73" i="20"/>
  <c r="O73" i="22" s="1"/>
  <c r="BL73" i="20"/>
  <c r="AK73" i="22" s="1"/>
  <c r="AU73" i="20"/>
  <c r="T73" i="22" s="1"/>
  <c r="BS73" i="20"/>
  <c r="AR73" i="22" s="1"/>
  <c r="BI73" i="20"/>
  <c r="AH73" i="22" s="1"/>
  <c r="BV73" i="20"/>
  <c r="AU73" i="22" s="1"/>
  <c r="AM73" i="20"/>
  <c r="L73" i="22" s="1"/>
  <c r="AT73" i="20"/>
  <c r="S73" i="22" s="1"/>
  <c r="D72" i="22"/>
  <c r="A74" i="20"/>
  <c r="B75" i="20"/>
  <c r="G74" i="22"/>
  <c r="D74" i="13"/>
  <c r="B75" i="13"/>
  <c r="P28" i="18"/>
  <c r="R28" i="18" s="1" a="1"/>
  <c r="R28" i="18" s="1"/>
  <c r="P31" i="18"/>
  <c r="R31" i="18" s="1" a="1"/>
  <c r="R31" i="18" s="1"/>
  <c r="E73" i="13"/>
  <c r="A73" i="13"/>
  <c r="S4" i="17" a="1"/>
  <c r="S4" i="17" s="1"/>
  <c r="V1" i="17" a="1"/>
  <c r="V1" i="17" s="1"/>
  <c r="R4" i="17" a="1"/>
  <c r="R4" i="17" s="1"/>
  <c r="T4" i="17" s="1" a="1"/>
  <c r="T4" i="17" s="1"/>
  <c r="B71" i="22" a="1"/>
  <c r="B71" i="22" s="1"/>
  <c r="BJ71" i="22"/>
  <c r="BJ72" i="22" l="1"/>
  <c r="B72" i="22" a="1"/>
  <c r="B72" i="22" s="1"/>
  <c r="D73" i="22"/>
  <c r="B76" i="13"/>
  <c r="D75" i="13"/>
  <c r="S28" i="18"/>
  <c r="U28" i="18" s="1" a="1"/>
  <c r="U28" i="18" s="1"/>
  <c r="S31" i="18"/>
  <c r="U31" i="18" s="1" a="1"/>
  <c r="U31" i="18" s="1"/>
  <c r="A74" i="13"/>
  <c r="E74" i="13"/>
  <c r="Z1" i="17" a="1"/>
  <c r="Z1" i="17" s="1"/>
  <c r="W4" i="17" a="1"/>
  <c r="W4" i="17" s="1"/>
  <c r="V4" i="17" a="1"/>
  <c r="V4" i="17" s="1"/>
  <c r="X4" i="17" s="1" a="1"/>
  <c r="X4" i="17" s="1"/>
  <c r="B76" i="20"/>
  <c r="G75" i="22"/>
  <c r="A75" i="20"/>
  <c r="CC74" i="20" a="1"/>
  <c r="CC74" i="20" s="1"/>
  <c r="BB74" i="22" s="1"/>
  <c r="F74" i="22"/>
  <c r="AL74" i="20"/>
  <c r="K74" i="22" s="1"/>
  <c r="CA74" i="20" a="1"/>
  <c r="CA74" i="20" s="1"/>
  <c r="AZ74" i="22" s="1"/>
  <c r="BT74" i="20"/>
  <c r="AS74" i="22" s="1"/>
  <c r="BZ74" i="20" a="1"/>
  <c r="BZ74" i="20" s="1"/>
  <c r="AY74" i="22" s="1"/>
  <c r="BF74" i="20"/>
  <c r="AE74" i="22" s="1"/>
  <c r="BA74" i="20"/>
  <c r="Z74" i="22" s="1"/>
  <c r="AT74" i="20"/>
  <c r="S74" i="22" s="1"/>
  <c r="BU74" i="20"/>
  <c r="AT74" i="22" s="1"/>
  <c r="AX74" i="20"/>
  <c r="W74" i="22" s="1"/>
  <c r="AQ74" i="20"/>
  <c r="P74" i="22" s="1"/>
  <c r="AP74" i="20"/>
  <c r="O74" i="22" s="1"/>
  <c r="CI74" i="20" a="1"/>
  <c r="CI74" i="20" s="1"/>
  <c r="BH74" i="22" s="1"/>
  <c r="AV74" i="20"/>
  <c r="U74" i="22" s="1"/>
  <c r="BV74" i="20"/>
  <c r="AU74" i="22" s="1"/>
  <c r="CE74" i="20"/>
  <c r="BD74" i="22" s="1"/>
  <c r="AN74" i="20"/>
  <c r="M74" i="22" s="1"/>
  <c r="BM74" i="20"/>
  <c r="AL74" i="22" s="1"/>
  <c r="BG74" i="20"/>
  <c r="AF74" i="22" s="1"/>
  <c r="BR74" i="20"/>
  <c r="AQ74" i="22" s="1"/>
  <c r="BC74" i="20"/>
  <c r="AB74" i="22" s="1"/>
  <c r="CB74" i="20" a="1"/>
  <c r="CB74" i="20" s="1"/>
  <c r="BA74" i="22" s="1"/>
  <c r="AS74" i="20"/>
  <c r="R74" i="22" s="1"/>
  <c r="BS74" i="20"/>
  <c r="AR74" i="22" s="1"/>
  <c r="BK74" i="20"/>
  <c r="AJ74" i="22" s="1"/>
  <c r="AU74" i="20"/>
  <c r="T74" i="22" s="1"/>
  <c r="BH74" i="20"/>
  <c r="AG74" i="22" s="1"/>
  <c r="CG74" i="20"/>
  <c r="BF74" i="22" s="1"/>
  <c r="BO74" i="20"/>
  <c r="AN74" i="22" s="1"/>
  <c r="AY74" i="20"/>
  <c r="X74" i="22" s="1"/>
  <c r="CH74" i="20"/>
  <c r="BG74" i="22" s="1"/>
  <c r="BL74" i="20"/>
  <c r="AK74" i="22" s="1"/>
  <c r="AW74" i="20"/>
  <c r="V74" i="22" s="1"/>
  <c r="BW74" i="20" a="1"/>
  <c r="BW74" i="20" s="1"/>
  <c r="AV74" i="22" s="1"/>
  <c r="AZ74" i="20"/>
  <c r="Y74" i="22" s="1"/>
  <c r="BN74" i="20"/>
  <c r="AM74" i="22" s="1"/>
  <c r="BB74" i="20"/>
  <c r="AA74" i="22" s="1"/>
  <c r="BJ74" i="20"/>
  <c r="AI74" i="22" s="1"/>
  <c r="BQ74" i="20"/>
  <c r="AP74" i="22" s="1"/>
  <c r="AK74" i="20"/>
  <c r="J74" i="22" s="1"/>
  <c r="AO74" i="20"/>
  <c r="N74" i="22" s="1"/>
  <c r="BE74" i="20"/>
  <c r="AD74" i="22" s="1"/>
  <c r="CF74" i="20"/>
  <c r="BE74" i="22" s="1"/>
  <c r="BI74" i="20"/>
  <c r="AH74" i="22" s="1"/>
  <c r="AM74" i="20"/>
  <c r="L74" i="22" s="1"/>
  <c r="BY74" i="20" a="1"/>
  <c r="BY74" i="20" s="1"/>
  <c r="AX74" i="22" s="1"/>
  <c r="AA4" i="17" l="1" a="1"/>
  <c r="AA4" i="17" s="1"/>
  <c r="AD1" i="17" a="1"/>
  <c r="AD1" i="17" s="1"/>
  <c r="Z4" i="17" a="1"/>
  <c r="Z4" i="17" s="1"/>
  <c r="AB4" i="17" a="1"/>
  <c r="AB4" i="17" s="1"/>
  <c r="AY75" i="20"/>
  <c r="X75" i="22" s="1"/>
  <c r="AL75" i="20"/>
  <c r="K75" i="22" s="1"/>
  <c r="BQ75" i="20"/>
  <c r="AP75" i="22" s="1"/>
  <c r="BS75" i="20"/>
  <c r="AR75" i="22" s="1"/>
  <c r="AV75" i="20"/>
  <c r="U75" i="22" s="1"/>
  <c r="BI75" i="20"/>
  <c r="AH75" i="22" s="1"/>
  <c r="BZ75" i="20" a="1"/>
  <c r="BZ75" i="20" s="1"/>
  <c r="AY75" i="22" s="1"/>
  <c r="BT75" i="20"/>
  <c r="AS75" i="22" s="1"/>
  <c r="AT75" i="20"/>
  <c r="S75" i="22" s="1"/>
  <c r="CH75" i="20"/>
  <c r="BG75" i="22" s="1"/>
  <c r="AX75" i="20"/>
  <c r="W75" i="22" s="1"/>
  <c r="BU75" i="20"/>
  <c r="AT75" i="22" s="1"/>
  <c r="CI75" i="20" a="1"/>
  <c r="CI75" i="20" s="1"/>
  <c r="BH75" i="22" s="1"/>
  <c r="AQ75" i="20"/>
  <c r="P75" i="22" s="1"/>
  <c r="CA75" i="20" a="1"/>
  <c r="CA75" i="20" s="1"/>
  <c r="AZ75" i="22" s="1"/>
  <c r="BF75" i="20"/>
  <c r="AE75" i="22" s="1"/>
  <c r="BC75" i="20"/>
  <c r="AB75" i="22" s="1"/>
  <c r="AS75" i="20"/>
  <c r="R75" i="22" s="1"/>
  <c r="BA75" i="20"/>
  <c r="Z75" i="22" s="1"/>
  <c r="BN75" i="20"/>
  <c r="AM75" i="22" s="1"/>
  <c r="BJ75" i="20"/>
  <c r="AI75" i="22" s="1"/>
  <c r="AM75" i="20"/>
  <c r="L75" i="22" s="1"/>
  <c r="AZ75" i="20"/>
  <c r="Y75" i="22" s="1"/>
  <c r="BH75" i="20"/>
  <c r="AG75" i="22" s="1"/>
  <c r="BW75" i="20" a="1"/>
  <c r="BW75" i="20" s="1"/>
  <c r="AV75" i="22" s="1"/>
  <c r="CF75" i="20"/>
  <c r="BE75" i="22" s="1"/>
  <c r="AN75" i="20"/>
  <c r="M75" i="22" s="1"/>
  <c r="F75" i="22"/>
  <c r="BY75" i="20" a="1"/>
  <c r="BY75" i="20" s="1"/>
  <c r="AX75" i="22" s="1"/>
  <c r="CC75" i="20" a="1"/>
  <c r="CC75" i="20" s="1"/>
  <c r="BB75" i="22" s="1"/>
  <c r="AW75" i="20"/>
  <c r="V75" i="22" s="1"/>
  <c r="BK75" i="20"/>
  <c r="AJ75" i="22" s="1"/>
  <c r="CE75" i="20"/>
  <c r="BD75" i="22" s="1"/>
  <c r="AP75" i="20"/>
  <c r="O75" i="22" s="1"/>
  <c r="BM75" i="20"/>
  <c r="AL75" i="22" s="1"/>
  <c r="BE75" i="20"/>
  <c r="AD75" i="22" s="1"/>
  <c r="CB75" i="20" a="1"/>
  <c r="CB75" i="20" s="1"/>
  <c r="BA75" i="22" s="1"/>
  <c r="BO75" i="20"/>
  <c r="AN75" i="22" s="1"/>
  <c r="BG75" i="20"/>
  <c r="AF75" i="22" s="1"/>
  <c r="BV75" i="20"/>
  <c r="AU75" i="22" s="1"/>
  <c r="AU75" i="20"/>
  <c r="T75" i="22" s="1"/>
  <c r="CG75" i="20"/>
  <c r="BF75" i="22" s="1"/>
  <c r="BL75" i="20"/>
  <c r="AK75" i="22" s="1"/>
  <c r="AK75" i="20"/>
  <c r="J75" i="22" s="1"/>
  <c r="AO75" i="20"/>
  <c r="N75" i="22" s="1"/>
  <c r="BB75" i="20"/>
  <c r="AA75" i="22" s="1"/>
  <c r="BR75" i="20"/>
  <c r="AQ75" i="22" s="1"/>
  <c r="B77" i="20"/>
  <c r="A76" i="20"/>
  <c r="G76" i="22"/>
  <c r="A75" i="13"/>
  <c r="E75" i="13"/>
  <c r="AD30" i="18" a="1"/>
  <c r="AD30" i="18" s="1"/>
  <c r="AD27" i="18" a="1"/>
  <c r="AD27" i="18" s="1"/>
  <c r="B77" i="13"/>
  <c r="D76" i="13"/>
  <c r="B73" i="22" a="1"/>
  <c r="B73" i="22" s="1"/>
  <c r="BJ73" i="22"/>
  <c r="D74" i="22"/>
  <c r="B74" i="22" s="1" a="1"/>
  <c r="B74" i="22" s="1"/>
  <c r="D75" i="22" l="1"/>
  <c r="B75" i="22" s="1" a="1"/>
  <c r="B75" i="22" s="1"/>
  <c r="BC76" i="20"/>
  <c r="AB76" i="22" s="1"/>
  <c r="BE76" i="20"/>
  <c r="AD76" i="22" s="1"/>
  <c r="AP76" i="20"/>
  <c r="O76" i="22" s="1"/>
  <c r="BI76" i="20"/>
  <c r="AH76" i="22" s="1"/>
  <c r="BG76" i="20"/>
  <c r="AF76" i="22" s="1"/>
  <c r="AT76" i="20"/>
  <c r="S76" i="22" s="1"/>
  <c r="AV76" i="20"/>
  <c r="U76" i="22" s="1"/>
  <c r="BS76" i="20"/>
  <c r="AR76" i="22" s="1"/>
  <c r="BV76" i="20"/>
  <c r="AU76" i="22" s="1"/>
  <c r="BQ76" i="20"/>
  <c r="AP76" i="22" s="1"/>
  <c r="AZ76" i="20"/>
  <c r="Y76" i="22" s="1"/>
  <c r="F76" i="22"/>
  <c r="BT76" i="20"/>
  <c r="AS76" i="22" s="1"/>
  <c r="BL76" i="20"/>
  <c r="AK76" i="22" s="1"/>
  <c r="AL76" i="20"/>
  <c r="K76" i="22" s="1"/>
  <c r="AY76" i="20"/>
  <c r="X76" i="22" s="1"/>
  <c r="BY76" i="20" a="1"/>
  <c r="BY76" i="20" s="1"/>
  <c r="AX76" i="22" s="1"/>
  <c r="BM76" i="20"/>
  <c r="AL76" i="22" s="1"/>
  <c r="BN76" i="20"/>
  <c r="AM76" i="22" s="1"/>
  <c r="AO76" i="20"/>
  <c r="N76" i="22" s="1"/>
  <c r="AN76" i="20"/>
  <c r="M76" i="22" s="1"/>
  <c r="BJ76" i="20"/>
  <c r="AI76" i="22" s="1"/>
  <c r="BH76" i="20"/>
  <c r="AG76" i="22" s="1"/>
  <c r="BR76" i="20"/>
  <c r="AQ76" i="22" s="1"/>
  <c r="CB76" i="20" a="1"/>
  <c r="CB76" i="20" s="1"/>
  <c r="BA76" i="22" s="1"/>
  <c r="CE76" i="20"/>
  <c r="BD76" i="22" s="1"/>
  <c r="BZ76" i="20" a="1"/>
  <c r="BZ76" i="20" s="1"/>
  <c r="AY76" i="22" s="1"/>
  <c r="BA76" i="20"/>
  <c r="Z76" i="22" s="1"/>
  <c r="BO76" i="20"/>
  <c r="AN76" i="22" s="1"/>
  <c r="AU76" i="20"/>
  <c r="T76" i="22" s="1"/>
  <c r="CG76" i="20"/>
  <c r="BF76" i="22" s="1"/>
  <c r="BB76" i="20"/>
  <c r="AA76" i="22" s="1"/>
  <c r="CH76" i="20"/>
  <c r="BG76" i="22" s="1"/>
  <c r="AQ76" i="20"/>
  <c r="P76" i="22" s="1"/>
  <c r="CF76" i="20"/>
  <c r="BE76" i="22" s="1"/>
  <c r="CI76" i="20" a="1"/>
  <c r="CI76" i="20" s="1"/>
  <c r="BH76" i="22" s="1"/>
  <c r="CA76" i="20" a="1"/>
  <c r="CA76" i="20" s="1"/>
  <c r="AZ76" i="22" s="1"/>
  <c r="BW76" i="20" a="1"/>
  <c r="BW76" i="20" s="1"/>
  <c r="AV76" i="22" s="1"/>
  <c r="BF76" i="20"/>
  <c r="AE76" i="22" s="1"/>
  <c r="BU76" i="20"/>
  <c r="AT76" i="22" s="1"/>
  <c r="CC76" i="20" a="1"/>
  <c r="CC76" i="20" s="1"/>
  <c r="BB76" i="22" s="1"/>
  <c r="AX76" i="20"/>
  <c r="W76" i="22" s="1"/>
  <c r="AK76" i="20"/>
  <c r="J76" i="22" s="1"/>
  <c r="BK76" i="20"/>
  <c r="AJ76" i="22" s="1"/>
  <c r="AW76" i="20"/>
  <c r="V76" i="22" s="1"/>
  <c r="AS76" i="20"/>
  <c r="R76" i="22" s="1"/>
  <c r="AM76" i="20"/>
  <c r="L76" i="22" s="1"/>
  <c r="A76" i="13"/>
  <c r="E76" i="13"/>
  <c r="A77" i="20"/>
  <c r="B78" i="20"/>
  <c r="G77" i="22"/>
  <c r="D77" i="13"/>
  <c r="B78" i="13"/>
  <c r="AF4" i="17" a="1"/>
  <c r="AF4" i="17" s="1"/>
  <c r="AE4" i="17" a="1"/>
  <c r="AE4" i="17" s="1"/>
  <c r="AD4" i="17" a="1"/>
  <c r="AD4" i="17" s="1"/>
  <c r="E77" i="13" l="1"/>
  <c r="A77" i="13"/>
  <c r="D76" i="22"/>
  <c r="B76" i="22" s="1" a="1"/>
  <c r="B76" i="22" s="1"/>
  <c r="B79" i="20"/>
  <c r="G78" i="22"/>
  <c r="A78" i="20"/>
  <c r="BF77" i="20"/>
  <c r="AE77" i="22" s="1"/>
  <c r="CF77" i="20"/>
  <c r="BE77" i="22" s="1"/>
  <c r="BN77" i="20"/>
  <c r="AM77" i="22" s="1"/>
  <c r="CH77" i="20"/>
  <c r="BG77" i="22" s="1"/>
  <c r="BB77" i="20"/>
  <c r="AA77" i="22" s="1"/>
  <c r="CG77" i="20"/>
  <c r="BF77" i="22" s="1"/>
  <c r="CI77" i="20" a="1"/>
  <c r="CI77" i="20" s="1"/>
  <c r="BH77" i="22" s="1"/>
  <c r="BU77" i="20"/>
  <c r="AT77" i="22" s="1"/>
  <c r="BO77" i="20"/>
  <c r="AN77" i="22" s="1"/>
  <c r="BJ77" i="20"/>
  <c r="AI77" i="22" s="1"/>
  <c r="AY77" i="20"/>
  <c r="X77" i="22" s="1"/>
  <c r="BI77" i="20"/>
  <c r="AH77" i="22" s="1"/>
  <c r="AV77" i="20"/>
  <c r="U77" i="22" s="1"/>
  <c r="BR77" i="20"/>
  <c r="AQ77" i="22" s="1"/>
  <c r="AN77" i="20"/>
  <c r="M77" i="22" s="1"/>
  <c r="BV77" i="20"/>
  <c r="AU77" i="22" s="1"/>
  <c r="BC77" i="20"/>
  <c r="AB77" i="22" s="1"/>
  <c r="AS77" i="20"/>
  <c r="R77" i="22" s="1"/>
  <c r="CC77" i="20" a="1"/>
  <c r="CC77" i="20" s="1"/>
  <c r="BB77" i="22" s="1"/>
  <c r="BL77" i="20"/>
  <c r="AK77" i="22" s="1"/>
  <c r="BY77" i="20" a="1"/>
  <c r="BY77" i="20" s="1"/>
  <c r="AX77" i="22" s="1"/>
  <c r="BH77" i="20"/>
  <c r="AG77" i="22" s="1"/>
  <c r="AK77" i="20"/>
  <c r="J77" i="22" s="1"/>
  <c r="CE77" i="20"/>
  <c r="BD77" i="22" s="1"/>
  <c r="BQ77" i="20"/>
  <c r="AP77" i="22" s="1"/>
  <c r="BM77" i="20"/>
  <c r="AL77" i="22" s="1"/>
  <c r="AL77" i="20"/>
  <c r="K77" i="22" s="1"/>
  <c r="AM77" i="20"/>
  <c r="L77" i="22" s="1"/>
  <c r="BE77" i="20"/>
  <c r="AD77" i="22" s="1"/>
  <c r="AP77" i="20"/>
  <c r="O77" i="22" s="1"/>
  <c r="CB77" i="20" a="1"/>
  <c r="CB77" i="20" s="1"/>
  <c r="BA77" i="22" s="1"/>
  <c r="AT77" i="20"/>
  <c r="S77" i="22" s="1"/>
  <c r="AX77" i="20"/>
  <c r="W77" i="22" s="1"/>
  <c r="BT77" i="20"/>
  <c r="AS77" i="22" s="1"/>
  <c r="BK77" i="20"/>
  <c r="AJ77" i="22" s="1"/>
  <c r="AU77" i="20"/>
  <c r="T77" i="22" s="1"/>
  <c r="AW77" i="20"/>
  <c r="V77" i="22" s="1"/>
  <c r="F77" i="22"/>
  <c r="BS77" i="20"/>
  <c r="AR77" i="22" s="1"/>
  <c r="BZ77" i="20" a="1"/>
  <c r="BZ77" i="20" s="1"/>
  <c r="AY77" i="22" s="1"/>
  <c r="AZ77" i="20"/>
  <c r="Y77" i="22" s="1"/>
  <c r="BA77" i="20"/>
  <c r="Z77" i="22" s="1"/>
  <c r="AO77" i="20"/>
  <c r="N77" i="22" s="1"/>
  <c r="BG77" i="20"/>
  <c r="AF77" i="22" s="1"/>
  <c r="AQ77" i="20"/>
  <c r="P77" i="22" s="1"/>
  <c r="CA77" i="20" a="1"/>
  <c r="CA77" i="20" s="1"/>
  <c r="AZ77" i="22" s="1"/>
  <c r="BW77" i="20" a="1"/>
  <c r="BW77" i="20" s="1"/>
  <c r="AV77" i="22" s="1"/>
  <c r="D78" i="13"/>
  <c r="B79" i="13"/>
  <c r="B80" i="13" l="1"/>
  <c r="D79" i="13"/>
  <c r="AZ78" i="20"/>
  <c r="Y78" i="22" s="1"/>
  <c r="BL78" i="20"/>
  <c r="AK78" i="22" s="1"/>
  <c r="CB78" i="20" a="1"/>
  <c r="CB78" i="20" s="1"/>
  <c r="BA78" i="22" s="1"/>
  <c r="AU78" i="20"/>
  <c r="T78" i="22" s="1"/>
  <c r="AQ78" i="20"/>
  <c r="P78" i="22" s="1"/>
  <c r="AP78" i="20"/>
  <c r="O78" i="22" s="1"/>
  <c r="BV78" i="20"/>
  <c r="AU78" i="22" s="1"/>
  <c r="CC78" i="20" a="1"/>
  <c r="CC78" i="20" s="1"/>
  <c r="BB78" i="22" s="1"/>
  <c r="BA78" i="20"/>
  <c r="Z78" i="22" s="1"/>
  <c r="BB78" i="20"/>
  <c r="AA78" i="22" s="1"/>
  <c r="BS78" i="20"/>
  <c r="AR78" i="22" s="1"/>
  <c r="BR78" i="20"/>
  <c r="AQ78" i="22" s="1"/>
  <c r="BC78" i="20"/>
  <c r="AB78" i="22" s="1"/>
  <c r="AY78" i="20"/>
  <c r="X78" i="22" s="1"/>
  <c r="CI78" i="20" a="1"/>
  <c r="CI78" i="20" s="1"/>
  <c r="BH78" i="22" s="1"/>
  <c r="BO78" i="20"/>
  <c r="AN78" i="22" s="1"/>
  <c r="CG78" i="20"/>
  <c r="BF78" i="22" s="1"/>
  <c r="BI78" i="20"/>
  <c r="AH78" i="22" s="1"/>
  <c r="AL78" i="20"/>
  <c r="K78" i="22" s="1"/>
  <c r="BW78" i="20" a="1"/>
  <c r="BW78" i="20" s="1"/>
  <c r="AV78" i="22" s="1"/>
  <c r="BZ78" i="20" a="1"/>
  <c r="BZ78" i="20" s="1"/>
  <c r="AY78" i="22" s="1"/>
  <c r="BF78" i="20"/>
  <c r="AE78" i="22" s="1"/>
  <c r="BN78" i="20"/>
  <c r="AM78" i="22" s="1"/>
  <c r="AX78" i="20"/>
  <c r="W78" i="22" s="1"/>
  <c r="AM78" i="20"/>
  <c r="L78" i="22" s="1"/>
  <c r="CE78" i="20"/>
  <c r="BD78" i="22" s="1"/>
  <c r="CA78" i="20" a="1"/>
  <c r="CA78" i="20" s="1"/>
  <c r="AZ78" i="22" s="1"/>
  <c r="BH78" i="20"/>
  <c r="AG78" i="22" s="1"/>
  <c r="AN78" i="20"/>
  <c r="M78" i="22" s="1"/>
  <c r="BE78" i="20"/>
  <c r="AD78" i="22" s="1"/>
  <c r="CF78" i="20"/>
  <c r="BE78" i="22" s="1"/>
  <c r="AT78" i="20"/>
  <c r="S78" i="22" s="1"/>
  <c r="BQ78" i="20"/>
  <c r="AP78" i="22" s="1"/>
  <c r="CH78" i="20"/>
  <c r="BG78" i="22" s="1"/>
  <c r="BG78" i="20"/>
  <c r="AF78" i="22" s="1"/>
  <c r="BJ78" i="20"/>
  <c r="AI78" i="22" s="1"/>
  <c r="BT78" i="20"/>
  <c r="AS78" i="22" s="1"/>
  <c r="BK78" i="20"/>
  <c r="AJ78" i="22" s="1"/>
  <c r="AV78" i="20"/>
  <c r="U78" i="22" s="1"/>
  <c r="AW78" i="20"/>
  <c r="V78" i="22" s="1"/>
  <c r="F78" i="22"/>
  <c r="AK78" i="20"/>
  <c r="J78" i="22" s="1"/>
  <c r="BY78" i="20" a="1"/>
  <c r="BY78" i="20" s="1"/>
  <c r="AX78" i="22" s="1"/>
  <c r="BM78" i="20"/>
  <c r="AL78" i="22" s="1"/>
  <c r="AO78" i="20"/>
  <c r="N78" i="22" s="1"/>
  <c r="AS78" i="20"/>
  <c r="R78" i="22" s="1"/>
  <c r="BU78" i="20"/>
  <c r="AT78" i="22" s="1"/>
  <c r="D77" i="22"/>
  <c r="B77" i="22" s="1" a="1"/>
  <c r="B77" i="22" s="1"/>
  <c r="A79" i="20"/>
  <c r="B80" i="20"/>
  <c r="G79" i="22"/>
  <c r="E78" i="13"/>
  <c r="A78" i="13"/>
  <c r="A80" i="20" l="1"/>
  <c r="G80" i="22"/>
  <c r="B81" i="20"/>
  <c r="AW79" i="20"/>
  <c r="V79" i="22" s="1"/>
  <c r="AZ79" i="20"/>
  <c r="Y79" i="22" s="1"/>
  <c r="AM79" i="20"/>
  <c r="L79" i="22" s="1"/>
  <c r="AP79" i="20"/>
  <c r="O79" i="22" s="1"/>
  <c r="AT79" i="20"/>
  <c r="S79" i="22" s="1"/>
  <c r="BW79" i="20" a="1"/>
  <c r="BW79" i="20" s="1"/>
  <c r="AV79" i="22" s="1"/>
  <c r="CI79" i="20" a="1"/>
  <c r="CI79" i="20" s="1"/>
  <c r="BH79" i="22" s="1"/>
  <c r="BB79" i="20"/>
  <c r="AA79" i="22" s="1"/>
  <c r="CF79" i="20"/>
  <c r="BE79" i="22" s="1"/>
  <c r="BE79" i="20"/>
  <c r="AD79" i="22" s="1"/>
  <c r="BU79" i="20"/>
  <c r="AT79" i="22" s="1"/>
  <c r="BF79" i="20"/>
  <c r="AE79" i="22" s="1"/>
  <c r="CA79" i="20" a="1"/>
  <c r="CA79" i="20" s="1"/>
  <c r="AZ79" i="22" s="1"/>
  <c r="BZ79" i="20" a="1"/>
  <c r="BZ79" i="20" s="1"/>
  <c r="AY79" i="22" s="1"/>
  <c r="BA79" i="20"/>
  <c r="Z79" i="22" s="1"/>
  <c r="BH79" i="20"/>
  <c r="AG79" i="22" s="1"/>
  <c r="AL79" i="20"/>
  <c r="K79" i="22" s="1"/>
  <c r="CE79" i="20"/>
  <c r="BD79" i="22" s="1"/>
  <c r="AY79" i="20"/>
  <c r="X79" i="22" s="1"/>
  <c r="BN79" i="20"/>
  <c r="AM79" i="22" s="1"/>
  <c r="F79" i="22"/>
  <c r="AQ79" i="20"/>
  <c r="P79" i="22" s="1"/>
  <c r="BQ79" i="20"/>
  <c r="AP79" i="22" s="1"/>
  <c r="BO79" i="20"/>
  <c r="AN79" i="22" s="1"/>
  <c r="BJ79" i="20"/>
  <c r="AI79" i="22" s="1"/>
  <c r="BS79" i="20"/>
  <c r="AR79" i="22" s="1"/>
  <c r="BM79" i="20"/>
  <c r="AL79" i="22" s="1"/>
  <c r="BY79" i="20" a="1"/>
  <c r="BY79" i="20" s="1"/>
  <c r="AX79" i="22" s="1"/>
  <c r="AU79" i="20"/>
  <c r="T79" i="22" s="1"/>
  <c r="AS79" i="20"/>
  <c r="R79" i="22" s="1"/>
  <c r="BG79" i="20"/>
  <c r="AF79" i="22" s="1"/>
  <c r="AN79" i="20"/>
  <c r="M79" i="22" s="1"/>
  <c r="BK79" i="20"/>
  <c r="AJ79" i="22" s="1"/>
  <c r="CB79" i="20" a="1"/>
  <c r="CB79" i="20" s="1"/>
  <c r="BA79" i="22" s="1"/>
  <c r="BV79" i="20"/>
  <c r="AU79" i="22" s="1"/>
  <c r="BT79" i="20"/>
  <c r="AS79" i="22" s="1"/>
  <c r="AO79" i="20"/>
  <c r="N79" i="22" s="1"/>
  <c r="CC79" i="20" a="1"/>
  <c r="CC79" i="20" s="1"/>
  <c r="BB79" i="22" s="1"/>
  <c r="BR79" i="20"/>
  <c r="AQ79" i="22" s="1"/>
  <c r="AV79" i="20"/>
  <c r="U79" i="22" s="1"/>
  <c r="BC79" i="20"/>
  <c r="AB79" i="22" s="1"/>
  <c r="AX79" i="20"/>
  <c r="W79" i="22" s="1"/>
  <c r="CH79" i="20"/>
  <c r="BG79" i="22" s="1"/>
  <c r="CG79" i="20"/>
  <c r="BF79" i="22" s="1"/>
  <c r="BL79" i="20"/>
  <c r="AK79" i="22" s="1"/>
  <c r="AK79" i="20"/>
  <c r="J79" i="22" s="1"/>
  <c r="BI79" i="20"/>
  <c r="AH79" i="22" s="1"/>
  <c r="E79" i="13"/>
  <c r="A79" i="13"/>
  <c r="D78" i="22"/>
  <c r="B78" i="22" s="1" a="1"/>
  <c r="B78" i="22" s="1"/>
  <c r="B81" i="13"/>
  <c r="D80" i="13"/>
  <c r="A80" i="13" l="1"/>
  <c r="E80" i="13"/>
  <c r="B82" i="13"/>
  <c r="D81" i="13"/>
  <c r="A81" i="20"/>
  <c r="B82" i="20"/>
  <c r="G81" i="22"/>
  <c r="D79" i="22"/>
  <c r="B79" i="22" s="1" a="1"/>
  <c r="B79" i="22" s="1"/>
  <c r="CE80" i="20"/>
  <c r="BD80" i="22" s="1"/>
  <c r="BF80" i="20"/>
  <c r="AE80" i="22" s="1"/>
  <c r="BK80" i="20"/>
  <c r="AJ80" i="22" s="1"/>
  <c r="AL80" i="20"/>
  <c r="K80" i="22" s="1"/>
  <c r="BI80" i="20"/>
  <c r="AH80" i="22" s="1"/>
  <c r="AO80" i="20"/>
  <c r="N80" i="22" s="1"/>
  <c r="BS80" i="20"/>
  <c r="AR80" i="22" s="1"/>
  <c r="AX80" i="20"/>
  <c r="W80" i="22" s="1"/>
  <c r="CF80" i="20"/>
  <c r="BE80" i="22" s="1"/>
  <c r="BO80" i="20"/>
  <c r="AN80" i="22" s="1"/>
  <c r="BE80" i="20"/>
  <c r="AD80" i="22" s="1"/>
  <c r="AW80" i="20"/>
  <c r="V80" i="22" s="1"/>
  <c r="BR80" i="20"/>
  <c r="AQ80" i="22" s="1"/>
  <c r="AM80" i="20"/>
  <c r="L80" i="22" s="1"/>
  <c r="BY80" i="20" a="1"/>
  <c r="BY80" i="20" s="1"/>
  <c r="AX80" i="22" s="1"/>
  <c r="AN80" i="20"/>
  <c r="M80" i="22" s="1"/>
  <c r="BU80" i="20"/>
  <c r="AT80" i="22" s="1"/>
  <c r="CA80" i="20" a="1"/>
  <c r="CA80" i="20" s="1"/>
  <c r="AZ80" i="22" s="1"/>
  <c r="AS80" i="20"/>
  <c r="R80" i="22" s="1"/>
  <c r="BJ80" i="20"/>
  <c r="AI80" i="22" s="1"/>
  <c r="BV80" i="20"/>
  <c r="AU80" i="22" s="1"/>
  <c r="BZ80" i="20" a="1"/>
  <c r="BZ80" i="20" s="1"/>
  <c r="AY80" i="22" s="1"/>
  <c r="BC80" i="20"/>
  <c r="AB80" i="22" s="1"/>
  <c r="BM80" i="20"/>
  <c r="AL80" i="22" s="1"/>
  <c r="BA80" i="20"/>
  <c r="Z80" i="22" s="1"/>
  <c r="BQ80" i="20"/>
  <c r="AP80" i="22" s="1"/>
  <c r="BL80" i="20"/>
  <c r="AK80" i="22" s="1"/>
  <c r="F80" i="22"/>
  <c r="BB80" i="20"/>
  <c r="AA80" i="22" s="1"/>
  <c r="BG80" i="20"/>
  <c r="AF80" i="22" s="1"/>
  <c r="AK80" i="20"/>
  <c r="J80" i="22" s="1"/>
  <c r="AT80" i="20"/>
  <c r="S80" i="22" s="1"/>
  <c r="CG80" i="20"/>
  <c r="BF80" i="22" s="1"/>
  <c r="CH80" i="20"/>
  <c r="BG80" i="22" s="1"/>
  <c r="BT80" i="20"/>
  <c r="AS80" i="22" s="1"/>
  <c r="AY80" i="20"/>
  <c r="X80" i="22" s="1"/>
  <c r="BH80" i="20"/>
  <c r="AG80" i="22" s="1"/>
  <c r="CI80" i="20" a="1"/>
  <c r="CI80" i="20" s="1"/>
  <c r="BH80" i="22" s="1"/>
  <c r="BW80" i="20" a="1"/>
  <c r="BW80" i="20" s="1"/>
  <c r="AV80" i="22" s="1"/>
  <c r="CC80" i="20" a="1"/>
  <c r="CC80" i="20" s="1"/>
  <c r="BB80" i="22" s="1"/>
  <c r="CB80" i="20" a="1"/>
  <c r="CB80" i="20" s="1"/>
  <c r="BA80" i="22" s="1"/>
  <c r="AQ80" i="20"/>
  <c r="P80" i="22" s="1"/>
  <c r="AV80" i="20"/>
  <c r="U80" i="22" s="1"/>
  <c r="AU80" i="20"/>
  <c r="T80" i="22" s="1"/>
  <c r="BN80" i="20"/>
  <c r="AM80" i="22" s="1"/>
  <c r="AP80" i="20"/>
  <c r="O80" i="22" s="1"/>
  <c r="AZ80" i="20"/>
  <c r="Y80" i="22" s="1"/>
  <c r="A82" i="20" l="1"/>
  <c r="G82" i="22"/>
  <c r="B83" i="20"/>
  <c r="D80" i="22"/>
  <c r="B80" i="22" s="1" a="1"/>
  <c r="B80" i="22" s="1"/>
  <c r="CC81" i="20" a="1"/>
  <c r="CC81" i="20" s="1"/>
  <c r="BB81" i="22" s="1"/>
  <c r="AU81" i="20"/>
  <c r="T81" i="22" s="1"/>
  <c r="AY81" i="20"/>
  <c r="X81" i="22" s="1"/>
  <c r="BU81" i="20"/>
  <c r="AT81" i="22" s="1"/>
  <c r="AT81" i="20"/>
  <c r="S81" i="22" s="1"/>
  <c r="BJ81" i="20"/>
  <c r="AI81" i="22" s="1"/>
  <c r="AP81" i="20"/>
  <c r="O81" i="22" s="1"/>
  <c r="AL81" i="20"/>
  <c r="K81" i="22" s="1"/>
  <c r="BC81" i="20"/>
  <c r="AB81" i="22" s="1"/>
  <c r="BS81" i="20"/>
  <c r="AR81" i="22" s="1"/>
  <c r="AV81" i="20"/>
  <c r="U81" i="22" s="1"/>
  <c r="BH81" i="20"/>
  <c r="AG81" i="22" s="1"/>
  <c r="BW81" i="20" a="1"/>
  <c r="BW81" i="20" s="1"/>
  <c r="AV81" i="22" s="1"/>
  <c r="BK81" i="20"/>
  <c r="AJ81" i="22" s="1"/>
  <c r="BI81" i="20"/>
  <c r="AH81" i="22" s="1"/>
  <c r="AZ81" i="20"/>
  <c r="Y81" i="22" s="1"/>
  <c r="BM81" i="20"/>
  <c r="AL81" i="22" s="1"/>
  <c r="BV81" i="20"/>
  <c r="AU81" i="22" s="1"/>
  <c r="AX81" i="20"/>
  <c r="W81" i="22" s="1"/>
  <c r="CA81" i="20" a="1"/>
  <c r="CA81" i="20" s="1"/>
  <c r="AZ81" i="22" s="1"/>
  <c r="BN81" i="20"/>
  <c r="AM81" i="22" s="1"/>
  <c r="BQ81" i="20"/>
  <c r="AP81" i="22" s="1"/>
  <c r="BT81" i="20"/>
  <c r="AS81" i="22" s="1"/>
  <c r="F81" i="22"/>
  <c r="AQ81" i="20"/>
  <c r="P81" i="22" s="1"/>
  <c r="BR81" i="20"/>
  <c r="AQ81" i="22" s="1"/>
  <c r="CE81" i="20"/>
  <c r="BD81" i="22" s="1"/>
  <c r="CF81" i="20"/>
  <c r="BE81" i="22" s="1"/>
  <c r="BG81" i="20"/>
  <c r="AF81" i="22" s="1"/>
  <c r="BB81" i="20"/>
  <c r="AA81" i="22" s="1"/>
  <c r="CG81" i="20"/>
  <c r="BF81" i="22" s="1"/>
  <c r="AN81" i="20"/>
  <c r="M81" i="22" s="1"/>
  <c r="AM81" i="20"/>
  <c r="L81" i="22" s="1"/>
  <c r="CH81" i="20"/>
  <c r="BG81" i="22" s="1"/>
  <c r="BO81" i="20"/>
  <c r="AN81" i="22" s="1"/>
  <c r="CI81" i="20" a="1"/>
  <c r="CI81" i="20" s="1"/>
  <c r="BH81" i="22" s="1"/>
  <c r="BZ81" i="20" a="1"/>
  <c r="BZ81" i="20" s="1"/>
  <c r="AY81" i="22" s="1"/>
  <c r="CB81" i="20" a="1"/>
  <c r="CB81" i="20" s="1"/>
  <c r="BA81" i="22" s="1"/>
  <c r="BA81" i="20"/>
  <c r="Z81" i="22" s="1"/>
  <c r="AW81" i="20"/>
  <c r="V81" i="22" s="1"/>
  <c r="AK81" i="20"/>
  <c r="J81" i="22" s="1"/>
  <c r="BL81" i="20"/>
  <c r="AK81" i="22" s="1"/>
  <c r="BE81" i="20"/>
  <c r="AD81" i="22" s="1"/>
  <c r="BF81" i="20"/>
  <c r="AE81" i="22" s="1"/>
  <c r="AS81" i="20"/>
  <c r="R81" i="22" s="1"/>
  <c r="BY81" i="20" a="1"/>
  <c r="BY81" i="20" s="1"/>
  <c r="AX81" i="22" s="1"/>
  <c r="AO81" i="20"/>
  <c r="N81" i="22" s="1"/>
  <c r="A81" i="13"/>
  <c r="E81" i="13"/>
  <c r="B83" i="13"/>
  <c r="D82" i="13"/>
  <c r="E82" i="13" l="1"/>
  <c r="A82" i="13"/>
  <c r="B84" i="20"/>
  <c r="A83" i="20"/>
  <c r="G83" i="22"/>
  <c r="D81" i="22"/>
  <c r="B81" i="22" s="1" a="1"/>
  <c r="B81" i="22" s="1"/>
  <c r="D83" i="13"/>
  <c r="B84" i="13"/>
  <c r="AV82" i="20"/>
  <c r="U82" i="22" s="1"/>
  <c r="BW82" i="20" a="1"/>
  <c r="BW82" i="20" s="1"/>
  <c r="AV82" i="22" s="1"/>
  <c r="AW82" i="20"/>
  <c r="V82" i="22" s="1"/>
  <c r="CC82" i="20" a="1"/>
  <c r="CC82" i="20" s="1"/>
  <c r="BB82" i="22" s="1"/>
  <c r="CE82" i="20"/>
  <c r="BD82" i="22" s="1"/>
  <c r="BN82" i="20"/>
  <c r="AM82" i="22" s="1"/>
  <c r="BJ82" i="20"/>
  <c r="AI82" i="22" s="1"/>
  <c r="BM82" i="20"/>
  <c r="AL82" i="22" s="1"/>
  <c r="AL82" i="20"/>
  <c r="K82" i="22" s="1"/>
  <c r="AU82" i="20"/>
  <c r="T82" i="22" s="1"/>
  <c r="AY82" i="20"/>
  <c r="X82" i="22" s="1"/>
  <c r="BI82" i="20"/>
  <c r="AH82" i="22" s="1"/>
  <c r="BV82" i="20"/>
  <c r="AU82" i="22" s="1"/>
  <c r="CF82" i="20"/>
  <c r="BE82" i="22" s="1"/>
  <c r="AT82" i="20"/>
  <c r="S82" i="22" s="1"/>
  <c r="BU82" i="20"/>
  <c r="AT82" i="22" s="1"/>
  <c r="AN82" i="20"/>
  <c r="M82" i="22" s="1"/>
  <c r="BY82" i="20" a="1"/>
  <c r="BY82" i="20" s="1"/>
  <c r="AX82" i="22" s="1"/>
  <c r="AP82" i="20"/>
  <c r="O82" i="22" s="1"/>
  <c r="BL82" i="20"/>
  <c r="AK82" i="22" s="1"/>
  <c r="BF82" i="20"/>
  <c r="AE82" i="22" s="1"/>
  <c r="AZ82" i="20"/>
  <c r="Y82" i="22" s="1"/>
  <c r="BS82" i="20"/>
  <c r="AR82" i="22" s="1"/>
  <c r="BK82" i="20"/>
  <c r="AJ82" i="22" s="1"/>
  <c r="CI82" i="20" a="1"/>
  <c r="CI82" i="20" s="1"/>
  <c r="BH82" i="22" s="1"/>
  <c r="CG82" i="20"/>
  <c r="BF82" i="22" s="1"/>
  <c r="AO82" i="20"/>
  <c r="N82" i="22" s="1"/>
  <c r="AS82" i="20"/>
  <c r="R82" i="22" s="1"/>
  <c r="AQ82" i="20"/>
  <c r="P82" i="22" s="1"/>
  <c r="BA82" i="20"/>
  <c r="Z82" i="22" s="1"/>
  <c r="F82" i="22"/>
  <c r="AX82" i="20"/>
  <c r="W82" i="22" s="1"/>
  <c r="BZ82" i="20" a="1"/>
  <c r="BZ82" i="20" s="1"/>
  <c r="AY82" i="22" s="1"/>
  <c r="BH82" i="20"/>
  <c r="AG82" i="22" s="1"/>
  <c r="CA82" i="20" a="1"/>
  <c r="CA82" i="20" s="1"/>
  <c r="AZ82" i="22" s="1"/>
  <c r="CB82" i="20" a="1"/>
  <c r="CB82" i="20" s="1"/>
  <c r="BA82" i="22" s="1"/>
  <c r="BE82" i="20"/>
  <c r="AD82" i="22" s="1"/>
  <c r="BG82" i="20"/>
  <c r="AF82" i="22" s="1"/>
  <c r="AM82" i="20"/>
  <c r="L82" i="22" s="1"/>
  <c r="BB82" i="20"/>
  <c r="AA82" i="22" s="1"/>
  <c r="BT82" i="20"/>
  <c r="AS82" i="22" s="1"/>
  <c r="AK82" i="20"/>
  <c r="J82" i="22" s="1"/>
  <c r="BR82" i="20"/>
  <c r="AQ82" i="22" s="1"/>
  <c r="BO82" i="20"/>
  <c r="AN82" i="22" s="1"/>
  <c r="BC82" i="20"/>
  <c r="AB82" i="22" s="1"/>
  <c r="CH82" i="20"/>
  <c r="BG82" i="22" s="1"/>
  <c r="BQ82" i="20"/>
  <c r="AP82" i="22" s="1"/>
  <c r="B85" i="13" l="1"/>
  <c r="D84" i="13"/>
  <c r="E83" i="13"/>
  <c r="A83" i="13"/>
  <c r="BA83" i="20"/>
  <c r="Z83" i="22" s="1"/>
  <c r="BU83" i="20"/>
  <c r="AT83" i="22" s="1"/>
  <c r="BN83" i="20"/>
  <c r="AM83" i="22" s="1"/>
  <c r="F83" i="22"/>
  <c r="AU83" i="20"/>
  <c r="T83" i="22" s="1"/>
  <c r="BL83" i="20"/>
  <c r="AK83" i="22" s="1"/>
  <c r="AV83" i="20"/>
  <c r="U83" i="22" s="1"/>
  <c r="BC83" i="20"/>
  <c r="AB83" i="22" s="1"/>
  <c r="AS83" i="20"/>
  <c r="R83" i="22" s="1"/>
  <c r="CE83" i="20"/>
  <c r="BD83" i="22" s="1"/>
  <c r="CA83" i="20" a="1"/>
  <c r="CA83" i="20" s="1"/>
  <c r="AZ83" i="22" s="1"/>
  <c r="BH83" i="20"/>
  <c r="AG83" i="22" s="1"/>
  <c r="CG83" i="20"/>
  <c r="BF83" i="22" s="1"/>
  <c r="AX83" i="20"/>
  <c r="W83" i="22" s="1"/>
  <c r="AT83" i="20"/>
  <c r="S83" i="22" s="1"/>
  <c r="AP83" i="20"/>
  <c r="O83" i="22" s="1"/>
  <c r="BE83" i="20"/>
  <c r="AD83" i="22" s="1"/>
  <c r="AM83" i="20"/>
  <c r="L83" i="22" s="1"/>
  <c r="CH83" i="20"/>
  <c r="BG83" i="22" s="1"/>
  <c r="BO83" i="20"/>
  <c r="AN83" i="22" s="1"/>
  <c r="AQ83" i="20"/>
  <c r="P83" i="22" s="1"/>
  <c r="BY83" i="20" a="1"/>
  <c r="BY83" i="20" s="1"/>
  <c r="AX83" i="22" s="1"/>
  <c r="CC83" i="20" a="1"/>
  <c r="CC83" i="20" s="1"/>
  <c r="BB83" i="22" s="1"/>
  <c r="AK83" i="20"/>
  <c r="J83" i="22" s="1"/>
  <c r="BK83" i="20"/>
  <c r="AJ83" i="22" s="1"/>
  <c r="BQ83" i="20"/>
  <c r="AP83" i="22" s="1"/>
  <c r="CI83" i="20" a="1"/>
  <c r="CI83" i="20" s="1"/>
  <c r="BH83" i="22" s="1"/>
  <c r="BV83" i="20"/>
  <c r="AU83" i="22" s="1"/>
  <c r="BF83" i="20"/>
  <c r="AE83" i="22" s="1"/>
  <c r="BB83" i="20"/>
  <c r="AA83" i="22" s="1"/>
  <c r="AN83" i="20"/>
  <c r="M83" i="22" s="1"/>
  <c r="BW83" i="20" a="1"/>
  <c r="BW83" i="20" s="1"/>
  <c r="AV83" i="22" s="1"/>
  <c r="AY83" i="20"/>
  <c r="X83" i="22" s="1"/>
  <c r="AO83" i="20"/>
  <c r="N83" i="22" s="1"/>
  <c r="AW83" i="20"/>
  <c r="V83" i="22" s="1"/>
  <c r="CB83" i="20" a="1"/>
  <c r="CB83" i="20" s="1"/>
  <c r="BA83" i="22" s="1"/>
  <c r="AL83" i="20"/>
  <c r="K83" i="22" s="1"/>
  <c r="CF83" i="20"/>
  <c r="BE83" i="22" s="1"/>
  <c r="BR83" i="20"/>
  <c r="AQ83" i="22" s="1"/>
  <c r="BI83" i="20"/>
  <c r="AH83" i="22" s="1"/>
  <c r="BG83" i="20"/>
  <c r="AF83" i="22" s="1"/>
  <c r="BJ83" i="20"/>
  <c r="AI83" i="22" s="1"/>
  <c r="BS83" i="20"/>
  <c r="AR83" i="22" s="1"/>
  <c r="BT83" i="20"/>
  <c r="AS83" i="22" s="1"/>
  <c r="BZ83" i="20" a="1"/>
  <c r="BZ83" i="20" s="1"/>
  <c r="AY83" i="22" s="1"/>
  <c r="AZ83" i="20"/>
  <c r="Y83" i="22" s="1"/>
  <c r="BM83" i="20"/>
  <c r="AL83" i="22" s="1"/>
  <c r="A84" i="20"/>
  <c r="B85" i="20"/>
  <c r="G84" i="22"/>
  <c r="D82" i="22"/>
  <c r="B82" i="22" s="1" a="1"/>
  <c r="B82" i="22" s="1"/>
  <c r="BR84" i="20" l="1"/>
  <c r="AQ84" i="22" s="1"/>
  <c r="CC84" i="20" a="1"/>
  <c r="CC84" i="20" s="1"/>
  <c r="BB84" i="22" s="1"/>
  <c r="CG84" i="20"/>
  <c r="BF84" i="22" s="1"/>
  <c r="AO84" i="20"/>
  <c r="N84" i="22" s="1"/>
  <c r="BN84" i="20"/>
  <c r="AM84" i="22" s="1"/>
  <c r="CI84" i="20" a="1"/>
  <c r="CI84" i="20" s="1"/>
  <c r="BH84" i="22" s="1"/>
  <c r="AX84" i="20"/>
  <c r="W84" i="22" s="1"/>
  <c r="F84" i="22"/>
  <c r="AM84" i="20"/>
  <c r="L84" i="22" s="1"/>
  <c r="BZ84" i="20" a="1"/>
  <c r="BZ84" i="20" s="1"/>
  <c r="AY84" i="22" s="1"/>
  <c r="BH84" i="20"/>
  <c r="AG84" i="22" s="1"/>
  <c r="AN84" i="20"/>
  <c r="M84" i="22" s="1"/>
  <c r="AL84" i="20"/>
  <c r="K84" i="22" s="1"/>
  <c r="AY84" i="20"/>
  <c r="X84" i="22" s="1"/>
  <c r="BK84" i="20"/>
  <c r="AJ84" i="22" s="1"/>
  <c r="BE84" i="20"/>
  <c r="AD84" i="22" s="1"/>
  <c r="CH84" i="20"/>
  <c r="BG84" i="22" s="1"/>
  <c r="BO84" i="20"/>
  <c r="AN84" i="22" s="1"/>
  <c r="AP84" i="20"/>
  <c r="O84" i="22" s="1"/>
  <c r="AZ84" i="20"/>
  <c r="Y84" i="22" s="1"/>
  <c r="BC84" i="20"/>
  <c r="AB84" i="22" s="1"/>
  <c r="AK84" i="20"/>
  <c r="J84" i="22" s="1"/>
  <c r="BU84" i="20"/>
  <c r="AT84" i="22" s="1"/>
  <c r="AW84" i="20"/>
  <c r="V84" i="22" s="1"/>
  <c r="BL84" i="20"/>
  <c r="AK84" i="22" s="1"/>
  <c r="BQ84" i="20"/>
  <c r="AP84" i="22" s="1"/>
  <c r="BA84" i="20"/>
  <c r="Z84" i="22" s="1"/>
  <c r="BM84" i="20"/>
  <c r="AL84" i="22" s="1"/>
  <c r="AQ84" i="20"/>
  <c r="P84" i="22" s="1"/>
  <c r="BT84" i="20"/>
  <c r="AS84" i="22" s="1"/>
  <c r="BI84" i="20"/>
  <c r="AH84" i="22" s="1"/>
  <c r="CA84" i="20" a="1"/>
  <c r="CA84" i="20" s="1"/>
  <c r="AZ84" i="22" s="1"/>
  <c r="BW84" i="20" a="1"/>
  <c r="BW84" i="20" s="1"/>
  <c r="AV84" i="22" s="1"/>
  <c r="CB84" i="20" a="1"/>
  <c r="CB84" i="20" s="1"/>
  <c r="BA84" i="22" s="1"/>
  <c r="BY84" i="20" a="1"/>
  <c r="BY84" i="20" s="1"/>
  <c r="AX84" i="22" s="1"/>
  <c r="BG84" i="20"/>
  <c r="AF84" i="22" s="1"/>
  <c r="AV84" i="20"/>
  <c r="U84" i="22" s="1"/>
  <c r="AS84" i="20"/>
  <c r="R84" i="22" s="1"/>
  <c r="AT84" i="20"/>
  <c r="S84" i="22" s="1"/>
  <c r="CE84" i="20"/>
  <c r="BD84" i="22" s="1"/>
  <c r="BV84" i="20"/>
  <c r="AU84" i="22" s="1"/>
  <c r="BB84" i="20"/>
  <c r="AA84" i="22" s="1"/>
  <c r="BJ84" i="20"/>
  <c r="AI84" i="22" s="1"/>
  <c r="AU84" i="20"/>
  <c r="T84" i="22" s="1"/>
  <c r="CF84" i="20"/>
  <c r="BE84" i="22" s="1"/>
  <c r="BF84" i="20"/>
  <c r="AE84" i="22" s="1"/>
  <c r="BS84" i="20"/>
  <c r="AR84" i="22" s="1"/>
  <c r="A85" i="20"/>
  <c r="B86" i="20"/>
  <c r="G85" i="22"/>
  <c r="D83" i="22"/>
  <c r="B83" i="22" s="1" a="1"/>
  <c r="B83" i="22" s="1"/>
  <c r="A84" i="13"/>
  <c r="E84" i="13"/>
  <c r="D85" i="13"/>
  <c r="B86" i="13"/>
  <c r="AN85" i="20" l="1"/>
  <c r="M85" i="22" s="1"/>
  <c r="AW85" i="20"/>
  <c r="V85" i="22" s="1"/>
  <c r="AX85" i="20"/>
  <c r="W85" i="22" s="1"/>
  <c r="BC85" i="20"/>
  <c r="AB85" i="22" s="1"/>
  <c r="AZ85" i="20"/>
  <c r="Y85" i="22" s="1"/>
  <c r="BS85" i="20"/>
  <c r="AR85" i="22" s="1"/>
  <c r="BJ85" i="20"/>
  <c r="AI85" i="22" s="1"/>
  <c r="BE85" i="20"/>
  <c r="AD85" i="22" s="1"/>
  <c r="AP85" i="20"/>
  <c r="O85" i="22" s="1"/>
  <c r="AQ85" i="20"/>
  <c r="P85" i="22" s="1"/>
  <c r="F85" i="22"/>
  <c r="AL85" i="20"/>
  <c r="K85" i="22" s="1"/>
  <c r="BG85" i="20"/>
  <c r="AF85" i="22" s="1"/>
  <c r="AO85" i="20"/>
  <c r="N85" i="22" s="1"/>
  <c r="BV85" i="20"/>
  <c r="AU85" i="22" s="1"/>
  <c r="BA85" i="20"/>
  <c r="Z85" i="22" s="1"/>
  <c r="CC85" i="20" a="1"/>
  <c r="CC85" i="20" s="1"/>
  <c r="BB85" i="22" s="1"/>
  <c r="BY85" i="20" a="1"/>
  <c r="BY85" i="20" s="1"/>
  <c r="AX85" i="22" s="1"/>
  <c r="CG85" i="20"/>
  <c r="BF85" i="22" s="1"/>
  <c r="AK85" i="20"/>
  <c r="J85" i="22" s="1"/>
  <c r="BN85" i="20"/>
  <c r="AM85" i="22" s="1"/>
  <c r="BF85" i="20"/>
  <c r="AE85" i="22" s="1"/>
  <c r="AU85" i="20"/>
  <c r="T85" i="22" s="1"/>
  <c r="CI85" i="20" a="1"/>
  <c r="CI85" i="20" s="1"/>
  <c r="BH85" i="22" s="1"/>
  <c r="AM85" i="20"/>
  <c r="L85" i="22" s="1"/>
  <c r="BO85" i="20"/>
  <c r="AN85" i="22" s="1"/>
  <c r="AS85" i="20"/>
  <c r="R85" i="22" s="1"/>
  <c r="BI85" i="20"/>
  <c r="AH85" i="22" s="1"/>
  <c r="CB85" i="20" a="1"/>
  <c r="CB85" i="20" s="1"/>
  <c r="BA85" i="22" s="1"/>
  <c r="BT85" i="20"/>
  <c r="AS85" i="22" s="1"/>
  <c r="AY85" i="20"/>
  <c r="X85" i="22" s="1"/>
  <c r="CE85" i="20"/>
  <c r="BD85" i="22" s="1"/>
  <c r="BZ85" i="20" a="1"/>
  <c r="BZ85" i="20" s="1"/>
  <c r="AY85" i="22" s="1"/>
  <c r="BL85" i="20"/>
  <c r="AK85" i="22" s="1"/>
  <c r="BW85" i="20" a="1"/>
  <c r="BW85" i="20" s="1"/>
  <c r="AV85" i="22" s="1"/>
  <c r="CH85" i="20"/>
  <c r="BG85" i="22" s="1"/>
  <c r="BR85" i="20"/>
  <c r="AQ85" i="22" s="1"/>
  <c r="AV85" i="20"/>
  <c r="U85" i="22" s="1"/>
  <c r="AT85" i="20"/>
  <c r="S85" i="22" s="1"/>
  <c r="BU85" i="20"/>
  <c r="AT85" i="22" s="1"/>
  <c r="BK85" i="20"/>
  <c r="AJ85" i="22" s="1"/>
  <c r="BQ85" i="20"/>
  <c r="AP85" i="22" s="1"/>
  <c r="BM85" i="20"/>
  <c r="AL85" i="22" s="1"/>
  <c r="CA85" i="20" a="1"/>
  <c r="CA85" i="20" s="1"/>
  <c r="AZ85" i="22" s="1"/>
  <c r="BB85" i="20"/>
  <c r="AA85" i="22" s="1"/>
  <c r="BH85" i="20"/>
  <c r="AG85" i="22" s="1"/>
  <c r="CF85" i="20"/>
  <c r="BE85" i="22" s="1"/>
  <c r="B87" i="13"/>
  <c r="D86" i="13"/>
  <c r="D84" i="22"/>
  <c r="B84" i="22" s="1" a="1"/>
  <c r="B84" i="22" s="1"/>
  <c r="E85" i="13"/>
  <c r="A85" i="13"/>
  <c r="A86" i="20"/>
  <c r="G86" i="22"/>
  <c r="B87" i="20"/>
  <c r="A86" i="13" l="1"/>
  <c r="E86" i="13"/>
  <c r="D87" i="13"/>
  <c r="B88" i="13"/>
  <c r="B88" i="20"/>
  <c r="G87" i="22"/>
  <c r="A87" i="20"/>
  <c r="D85" i="22"/>
  <c r="B85" i="22" s="1" a="1"/>
  <c r="B85" i="22" s="1"/>
  <c r="CI86" i="20" a="1"/>
  <c r="CI86" i="20" s="1"/>
  <c r="BH86" i="22" s="1"/>
  <c r="BM86" i="20"/>
  <c r="AL86" i="22" s="1"/>
  <c r="AN86" i="20"/>
  <c r="M86" i="22" s="1"/>
  <c r="BS86" i="20"/>
  <c r="AR86" i="22" s="1"/>
  <c r="BC86" i="20"/>
  <c r="AB86" i="22" s="1"/>
  <c r="AU86" i="20"/>
  <c r="T86" i="22" s="1"/>
  <c r="CA86" i="20" a="1"/>
  <c r="CA86" i="20" s="1"/>
  <c r="AZ86" i="22" s="1"/>
  <c r="AK86" i="20"/>
  <c r="J86" i="22" s="1"/>
  <c r="CB86" i="20" a="1"/>
  <c r="CB86" i="20" s="1"/>
  <c r="BA86" i="22" s="1"/>
  <c r="F86" i="22"/>
  <c r="BH86" i="20"/>
  <c r="AG86" i="22" s="1"/>
  <c r="BK86" i="20"/>
  <c r="AJ86" i="22" s="1"/>
  <c r="BB86" i="20"/>
  <c r="AA86" i="22" s="1"/>
  <c r="CC86" i="20" a="1"/>
  <c r="CC86" i="20" s="1"/>
  <c r="BB86" i="22" s="1"/>
  <c r="BR86" i="20"/>
  <c r="AQ86" i="22" s="1"/>
  <c r="BV86" i="20"/>
  <c r="AU86" i="22" s="1"/>
  <c r="BA86" i="20"/>
  <c r="Z86" i="22" s="1"/>
  <c r="BT86" i="20"/>
  <c r="AS86" i="22" s="1"/>
  <c r="AY86" i="20"/>
  <c r="X86" i="22" s="1"/>
  <c r="AZ86" i="20"/>
  <c r="Y86" i="22" s="1"/>
  <c r="AW86" i="20"/>
  <c r="V86" i="22" s="1"/>
  <c r="BI86" i="20"/>
  <c r="AH86" i="22" s="1"/>
  <c r="AL86" i="20"/>
  <c r="K86" i="22" s="1"/>
  <c r="BJ86" i="20"/>
  <c r="AI86" i="22" s="1"/>
  <c r="BL86" i="20"/>
  <c r="AK86" i="22" s="1"/>
  <c r="AX86" i="20"/>
  <c r="W86" i="22" s="1"/>
  <c r="BG86" i="20"/>
  <c r="AF86" i="22" s="1"/>
  <c r="BU86" i="20"/>
  <c r="AT86" i="22" s="1"/>
  <c r="CE86" i="20"/>
  <c r="BD86" i="22" s="1"/>
  <c r="AO86" i="20"/>
  <c r="N86" i="22" s="1"/>
  <c r="AT86" i="20"/>
  <c r="S86" i="22" s="1"/>
  <c r="CF86" i="20"/>
  <c r="BE86" i="22" s="1"/>
  <c r="CH86" i="20"/>
  <c r="BG86" i="22" s="1"/>
  <c r="AQ86" i="20"/>
  <c r="P86" i="22" s="1"/>
  <c r="BN86" i="20"/>
  <c r="AM86" i="22" s="1"/>
  <c r="BQ86" i="20"/>
  <c r="AP86" i="22" s="1"/>
  <c r="AP86" i="20"/>
  <c r="O86" i="22" s="1"/>
  <c r="BE86" i="20"/>
  <c r="AD86" i="22" s="1"/>
  <c r="BW86" i="20" a="1"/>
  <c r="BW86" i="20" s="1"/>
  <c r="AV86" i="22" s="1"/>
  <c r="AV86" i="20"/>
  <c r="U86" i="22" s="1"/>
  <c r="AM86" i="20"/>
  <c r="L86" i="22" s="1"/>
  <c r="BO86" i="20"/>
  <c r="AN86" i="22" s="1"/>
  <c r="CG86" i="20"/>
  <c r="BF86" i="22" s="1"/>
  <c r="AS86" i="20"/>
  <c r="R86" i="22" s="1"/>
  <c r="BY86" i="20" a="1"/>
  <c r="BY86" i="20" s="1"/>
  <c r="AX86" i="22" s="1"/>
  <c r="BF86" i="20"/>
  <c r="AE86" i="22" s="1"/>
  <c r="BZ86" i="20" a="1"/>
  <c r="BZ86" i="20" s="1"/>
  <c r="AY86" i="22" s="1"/>
  <c r="D86" i="22" l="1"/>
  <c r="B86" i="22" s="1" a="1"/>
  <c r="B86" i="22" s="1"/>
  <c r="CI87" i="20" a="1"/>
  <c r="CI87" i="20" s="1"/>
  <c r="BH87" i="22" s="1"/>
  <c r="AV87" i="20"/>
  <c r="U87" i="22" s="1"/>
  <c r="BQ87" i="20"/>
  <c r="AP87" i="22" s="1"/>
  <c r="BE87" i="20"/>
  <c r="AD87" i="22" s="1"/>
  <c r="BS87" i="20"/>
  <c r="AR87" i="22" s="1"/>
  <c r="CC87" i="20" a="1"/>
  <c r="CC87" i="20" s="1"/>
  <c r="BB87" i="22" s="1"/>
  <c r="BO87" i="20"/>
  <c r="AN87" i="22" s="1"/>
  <c r="BR87" i="20"/>
  <c r="AQ87" i="22" s="1"/>
  <c r="BZ87" i="20" a="1"/>
  <c r="BZ87" i="20" s="1"/>
  <c r="AY87" i="22" s="1"/>
  <c r="BW87" i="20" a="1"/>
  <c r="BW87" i="20" s="1"/>
  <c r="AV87" i="22" s="1"/>
  <c r="BV87" i="20"/>
  <c r="AU87" i="22" s="1"/>
  <c r="AN87" i="20"/>
  <c r="M87" i="22" s="1"/>
  <c r="CE87" i="20"/>
  <c r="BD87" i="22" s="1"/>
  <c r="BL87" i="20"/>
  <c r="AK87" i="22" s="1"/>
  <c r="CH87" i="20"/>
  <c r="BG87" i="22" s="1"/>
  <c r="CA87" i="20" a="1"/>
  <c r="CA87" i="20" s="1"/>
  <c r="AZ87" i="22" s="1"/>
  <c r="BF87" i="20"/>
  <c r="AE87" i="22" s="1"/>
  <c r="AO87" i="20"/>
  <c r="N87" i="22" s="1"/>
  <c r="AW87" i="20"/>
  <c r="V87" i="22" s="1"/>
  <c r="AK87" i="20"/>
  <c r="J87" i="22" s="1"/>
  <c r="AZ87" i="20"/>
  <c r="Y87" i="22" s="1"/>
  <c r="AU87" i="20"/>
  <c r="T87" i="22" s="1"/>
  <c r="CG87" i="20"/>
  <c r="BF87" i="22" s="1"/>
  <c r="BY87" i="20" a="1"/>
  <c r="BY87" i="20" s="1"/>
  <c r="AX87" i="22" s="1"/>
  <c r="BK87" i="20"/>
  <c r="AJ87" i="22" s="1"/>
  <c r="AM87" i="20"/>
  <c r="L87" i="22" s="1"/>
  <c r="BM87" i="20"/>
  <c r="AL87" i="22" s="1"/>
  <c r="CF87" i="20"/>
  <c r="BE87" i="22" s="1"/>
  <c r="BT87" i="20"/>
  <c r="AS87" i="22" s="1"/>
  <c r="AS87" i="20"/>
  <c r="R87" i="22" s="1"/>
  <c r="AT87" i="20"/>
  <c r="S87" i="22" s="1"/>
  <c r="BA87" i="20"/>
  <c r="Z87" i="22" s="1"/>
  <c r="AX87" i="20"/>
  <c r="W87" i="22" s="1"/>
  <c r="AP87" i="20"/>
  <c r="O87" i="22" s="1"/>
  <c r="BC87" i="20"/>
  <c r="AB87" i="22" s="1"/>
  <c r="AQ87" i="20"/>
  <c r="P87" i="22" s="1"/>
  <c r="BJ87" i="20"/>
  <c r="AI87" i="22" s="1"/>
  <c r="AY87" i="20"/>
  <c r="X87" i="22" s="1"/>
  <c r="AL87" i="20"/>
  <c r="K87" i="22" s="1"/>
  <c r="BU87" i="20"/>
  <c r="AT87" i="22" s="1"/>
  <c r="F87" i="22"/>
  <c r="BI87" i="20"/>
  <c r="AH87" i="22" s="1"/>
  <c r="BG87" i="20"/>
  <c r="AF87" i="22" s="1"/>
  <c r="BB87" i="20"/>
  <c r="AA87" i="22" s="1"/>
  <c r="BH87" i="20"/>
  <c r="AG87" i="22" s="1"/>
  <c r="BN87" i="20"/>
  <c r="AM87" i="22" s="1"/>
  <c r="CB87" i="20" a="1"/>
  <c r="CB87" i="20" s="1"/>
  <c r="BA87" i="22" s="1"/>
  <c r="A88" i="20"/>
  <c r="B89" i="20"/>
  <c r="G88" i="22"/>
  <c r="B89" i="13"/>
  <c r="D88" i="13"/>
  <c r="A87" i="13"/>
  <c r="E87" i="13"/>
  <c r="BS88" i="20" l="1"/>
  <c r="AR88" i="22" s="1"/>
  <c r="BH88" i="20"/>
  <c r="AG88" i="22" s="1"/>
  <c r="CA88" i="20" a="1"/>
  <c r="CA88" i="20" s="1"/>
  <c r="AZ88" i="22" s="1"/>
  <c r="AT88" i="20"/>
  <c r="S88" i="22" s="1"/>
  <c r="AX88" i="20"/>
  <c r="W88" i="22" s="1"/>
  <c r="BY88" i="20" a="1"/>
  <c r="BY88" i="20" s="1"/>
  <c r="AX88" i="22" s="1"/>
  <c r="BQ88" i="20"/>
  <c r="AP88" i="22" s="1"/>
  <c r="CH88" i="20"/>
  <c r="BG88" i="22" s="1"/>
  <c r="AM88" i="20"/>
  <c r="L88" i="22" s="1"/>
  <c r="BC88" i="20"/>
  <c r="AB88" i="22" s="1"/>
  <c r="BN88" i="20"/>
  <c r="AM88" i="22" s="1"/>
  <c r="CI88" i="20" a="1"/>
  <c r="CI88" i="20" s="1"/>
  <c r="BH88" i="22" s="1"/>
  <c r="AQ88" i="20"/>
  <c r="P88" i="22" s="1"/>
  <c r="BT88" i="20"/>
  <c r="AS88" i="22" s="1"/>
  <c r="BK88" i="20"/>
  <c r="AJ88" i="22" s="1"/>
  <c r="BV88" i="20"/>
  <c r="AU88" i="22" s="1"/>
  <c r="AU88" i="20"/>
  <c r="T88" i="22" s="1"/>
  <c r="CB88" i="20" a="1"/>
  <c r="CB88" i="20" s="1"/>
  <c r="BA88" i="22" s="1"/>
  <c r="BZ88" i="20" a="1"/>
  <c r="BZ88" i="20" s="1"/>
  <c r="AY88" i="22" s="1"/>
  <c r="BL88" i="20"/>
  <c r="AK88" i="22" s="1"/>
  <c r="BF88" i="20"/>
  <c r="AE88" i="22" s="1"/>
  <c r="BG88" i="20"/>
  <c r="AF88" i="22" s="1"/>
  <c r="BE88" i="20"/>
  <c r="AD88" i="22" s="1"/>
  <c r="AW88" i="20"/>
  <c r="V88" i="22" s="1"/>
  <c r="BU88" i="20"/>
  <c r="AT88" i="22" s="1"/>
  <c r="BB88" i="20"/>
  <c r="AA88" i="22" s="1"/>
  <c r="AO88" i="20"/>
  <c r="N88" i="22" s="1"/>
  <c r="BI88" i="20"/>
  <c r="AH88" i="22" s="1"/>
  <c r="BO88" i="20"/>
  <c r="AN88" i="22" s="1"/>
  <c r="CC88" i="20" a="1"/>
  <c r="CC88" i="20" s="1"/>
  <c r="BB88" i="22" s="1"/>
  <c r="BR88" i="20"/>
  <c r="AQ88" i="22" s="1"/>
  <c r="BJ88" i="20"/>
  <c r="AI88" i="22" s="1"/>
  <c r="CF88" i="20"/>
  <c r="BE88" i="22" s="1"/>
  <c r="AN88" i="20"/>
  <c r="M88" i="22" s="1"/>
  <c r="F88" i="22"/>
  <c r="AP88" i="20"/>
  <c r="O88" i="22" s="1"/>
  <c r="BA88" i="20"/>
  <c r="Z88" i="22" s="1"/>
  <c r="BM88" i="20"/>
  <c r="AL88" i="22" s="1"/>
  <c r="AV88" i="20"/>
  <c r="U88" i="22" s="1"/>
  <c r="AZ88" i="20"/>
  <c r="Y88" i="22" s="1"/>
  <c r="AS88" i="20"/>
  <c r="R88" i="22" s="1"/>
  <c r="AY88" i="20"/>
  <c r="X88" i="22" s="1"/>
  <c r="AL88" i="20"/>
  <c r="K88" i="22" s="1"/>
  <c r="AK88" i="20"/>
  <c r="J88" i="22" s="1"/>
  <c r="BW88" i="20" a="1"/>
  <c r="BW88" i="20" s="1"/>
  <c r="AV88" i="22" s="1"/>
  <c r="CG88" i="20"/>
  <c r="BF88" i="22" s="1"/>
  <c r="CE88" i="20"/>
  <c r="BD88" i="22" s="1"/>
  <c r="E88" i="13"/>
  <c r="A88" i="13"/>
  <c r="D87" i="22"/>
  <c r="B87" i="22" s="1" a="1"/>
  <c r="B87" i="22" s="1"/>
  <c r="D89" i="13"/>
  <c r="B90" i="13"/>
  <c r="G89" i="22"/>
  <c r="B90" i="20"/>
  <c r="A89" i="20"/>
  <c r="D90" i="13" l="1"/>
  <c r="B91" i="13"/>
  <c r="CH89" i="20"/>
  <c r="BG89" i="22" s="1"/>
  <c r="BL89" i="20"/>
  <c r="AK89" i="22" s="1"/>
  <c r="AT89" i="20"/>
  <c r="S89" i="22" s="1"/>
  <c r="BU89" i="20"/>
  <c r="AT89" i="22" s="1"/>
  <c r="BE89" i="20"/>
  <c r="AD89" i="22" s="1"/>
  <c r="AN89" i="20"/>
  <c r="M89" i="22" s="1"/>
  <c r="AM89" i="20"/>
  <c r="L89" i="22" s="1"/>
  <c r="CG89" i="20"/>
  <c r="BF89" i="22" s="1"/>
  <c r="AX89" i="20"/>
  <c r="W89" i="22" s="1"/>
  <c r="BB89" i="20"/>
  <c r="AA89" i="22" s="1"/>
  <c r="AS89" i="20"/>
  <c r="R89" i="22" s="1"/>
  <c r="BH89" i="20"/>
  <c r="AG89" i="22" s="1"/>
  <c r="BW89" i="20" a="1"/>
  <c r="BW89" i="20" s="1"/>
  <c r="AV89" i="22" s="1"/>
  <c r="AY89" i="20"/>
  <c r="X89" i="22" s="1"/>
  <c r="CB89" i="20" a="1"/>
  <c r="CB89" i="20" s="1"/>
  <c r="BA89" i="22" s="1"/>
  <c r="AZ89" i="20"/>
  <c r="Y89" i="22" s="1"/>
  <c r="BJ89" i="20"/>
  <c r="AI89" i="22" s="1"/>
  <c r="BT89" i="20"/>
  <c r="AS89" i="22" s="1"/>
  <c r="BS89" i="20"/>
  <c r="AR89" i="22" s="1"/>
  <c r="AU89" i="20"/>
  <c r="T89" i="22" s="1"/>
  <c r="AP89" i="20"/>
  <c r="O89" i="22" s="1"/>
  <c r="AQ89" i="20"/>
  <c r="P89" i="22" s="1"/>
  <c r="CF89" i="20"/>
  <c r="BE89" i="22" s="1"/>
  <c r="BY89" i="20" a="1"/>
  <c r="BY89" i="20" s="1"/>
  <c r="AX89" i="22" s="1"/>
  <c r="BM89" i="20"/>
  <c r="AL89" i="22" s="1"/>
  <c r="BG89" i="20"/>
  <c r="AF89" i="22" s="1"/>
  <c r="CA89" i="20" a="1"/>
  <c r="CA89" i="20" s="1"/>
  <c r="AZ89" i="22" s="1"/>
  <c r="BK89" i="20"/>
  <c r="AJ89" i="22" s="1"/>
  <c r="BI89" i="20"/>
  <c r="AH89" i="22" s="1"/>
  <c r="BO89" i="20"/>
  <c r="AN89" i="22" s="1"/>
  <c r="BN89" i="20"/>
  <c r="AM89" i="22" s="1"/>
  <c r="BV89" i="20"/>
  <c r="AU89" i="22" s="1"/>
  <c r="BQ89" i="20"/>
  <c r="AP89" i="22" s="1"/>
  <c r="AK89" i="20"/>
  <c r="J89" i="22" s="1"/>
  <c r="CE89" i="20"/>
  <c r="BD89" i="22" s="1"/>
  <c r="BA89" i="20"/>
  <c r="Z89" i="22" s="1"/>
  <c r="AO89" i="20"/>
  <c r="N89" i="22" s="1"/>
  <c r="CC89" i="20" a="1"/>
  <c r="CC89" i="20" s="1"/>
  <c r="BB89" i="22" s="1"/>
  <c r="AW89" i="20"/>
  <c r="V89" i="22" s="1"/>
  <c r="BZ89" i="20" a="1"/>
  <c r="BZ89" i="20" s="1"/>
  <c r="AY89" i="22" s="1"/>
  <c r="AV89" i="20"/>
  <c r="U89" i="22" s="1"/>
  <c r="BC89" i="20"/>
  <c r="AB89" i="22" s="1"/>
  <c r="CI89" i="20" a="1"/>
  <c r="CI89" i="20" s="1"/>
  <c r="BH89" i="22" s="1"/>
  <c r="BR89" i="20"/>
  <c r="AQ89" i="22" s="1"/>
  <c r="BF89" i="20"/>
  <c r="AE89" i="22" s="1"/>
  <c r="AL89" i="20"/>
  <c r="K89" i="22" s="1"/>
  <c r="F89" i="22"/>
  <c r="A90" i="20"/>
  <c r="G90" i="22"/>
  <c r="B91" i="20"/>
  <c r="D88" i="22"/>
  <c r="B88" i="22" s="1" a="1"/>
  <c r="B88" i="22" s="1"/>
  <c r="A89" i="13"/>
  <c r="E89" i="13"/>
  <c r="A91" i="20" l="1"/>
  <c r="G91" i="22"/>
  <c r="B92" i="20"/>
  <c r="D89" i="22"/>
  <c r="B89" i="22" s="1" a="1"/>
  <c r="B89" i="22" s="1"/>
  <c r="D91" i="13"/>
  <c r="B92" i="13"/>
  <c r="BM90" i="20"/>
  <c r="AL90" i="22" s="1"/>
  <c r="BZ90" i="20" a="1"/>
  <c r="BZ90" i="20" s="1"/>
  <c r="AY90" i="22" s="1"/>
  <c r="BQ90" i="20"/>
  <c r="AP90" i="22" s="1"/>
  <c r="CG90" i="20"/>
  <c r="BF90" i="22" s="1"/>
  <c r="AS90" i="20"/>
  <c r="R90" i="22" s="1"/>
  <c r="BN90" i="20"/>
  <c r="AM90" i="22" s="1"/>
  <c r="BL90" i="20"/>
  <c r="AK90" i="22" s="1"/>
  <c r="CA90" i="20" a="1"/>
  <c r="CA90" i="20" s="1"/>
  <c r="AZ90" i="22" s="1"/>
  <c r="CI90" i="20" a="1"/>
  <c r="CI90" i="20" s="1"/>
  <c r="BH90" i="22" s="1"/>
  <c r="BS90" i="20"/>
  <c r="AR90" i="22" s="1"/>
  <c r="AX90" i="20"/>
  <c r="W90" i="22" s="1"/>
  <c r="CB90" i="20" a="1"/>
  <c r="CB90" i="20" s="1"/>
  <c r="BA90" i="22" s="1"/>
  <c r="BR90" i="20"/>
  <c r="AQ90" i="22" s="1"/>
  <c r="BJ90" i="20"/>
  <c r="AI90" i="22" s="1"/>
  <c r="BO90" i="20"/>
  <c r="AN90" i="22" s="1"/>
  <c r="BE90" i="20"/>
  <c r="AD90" i="22" s="1"/>
  <c r="AL90" i="20"/>
  <c r="K90" i="22" s="1"/>
  <c r="AW90" i="20"/>
  <c r="V90" i="22" s="1"/>
  <c r="BY90" i="20" a="1"/>
  <c r="BY90" i="20" s="1"/>
  <c r="AX90" i="22" s="1"/>
  <c r="BI90" i="20"/>
  <c r="AH90" i="22" s="1"/>
  <c r="BK90" i="20"/>
  <c r="AJ90" i="22" s="1"/>
  <c r="AY90" i="20"/>
  <c r="X90" i="22" s="1"/>
  <c r="BW90" i="20" a="1"/>
  <c r="BW90" i="20" s="1"/>
  <c r="AV90" i="22" s="1"/>
  <c r="BH90" i="20"/>
  <c r="AG90" i="22" s="1"/>
  <c r="CC90" i="20" a="1"/>
  <c r="CC90" i="20" s="1"/>
  <c r="BB90" i="22" s="1"/>
  <c r="BG90" i="20"/>
  <c r="AF90" i="22" s="1"/>
  <c r="CF90" i="20"/>
  <c r="BE90" i="22" s="1"/>
  <c r="BT90" i="20"/>
  <c r="AS90" i="22" s="1"/>
  <c r="F90" i="22"/>
  <c r="CH90" i="20"/>
  <c r="BG90" i="22" s="1"/>
  <c r="AV90" i="20"/>
  <c r="U90" i="22" s="1"/>
  <c r="AT90" i="20"/>
  <c r="S90" i="22" s="1"/>
  <c r="CE90" i="20"/>
  <c r="BD90" i="22" s="1"/>
  <c r="BF90" i="20"/>
  <c r="AE90" i="22" s="1"/>
  <c r="AO90" i="20"/>
  <c r="N90" i="22" s="1"/>
  <c r="AN90" i="20"/>
  <c r="M90" i="22" s="1"/>
  <c r="AU90" i="20"/>
  <c r="T90" i="22" s="1"/>
  <c r="BU90" i="20"/>
  <c r="AT90" i="22" s="1"/>
  <c r="AK90" i="20"/>
  <c r="J90" i="22" s="1"/>
  <c r="BC90" i="20"/>
  <c r="AB90" i="22" s="1"/>
  <c r="BV90" i="20"/>
  <c r="AU90" i="22" s="1"/>
  <c r="AQ90" i="20"/>
  <c r="P90" i="22" s="1"/>
  <c r="AP90" i="20"/>
  <c r="O90" i="22" s="1"/>
  <c r="BB90" i="20"/>
  <c r="AA90" i="22" s="1"/>
  <c r="BA90" i="20"/>
  <c r="Z90" i="22" s="1"/>
  <c r="AM90" i="20"/>
  <c r="L90" i="22" s="1"/>
  <c r="AZ90" i="20"/>
  <c r="Y90" i="22" s="1"/>
  <c r="E90" i="13"/>
  <c r="A90" i="13"/>
  <c r="B93" i="13" l="1"/>
  <c r="D92" i="13"/>
  <c r="A91" i="13"/>
  <c r="E91" i="13"/>
  <c r="D90" i="22"/>
  <c r="B90" i="22" s="1" a="1"/>
  <c r="B90" i="22" s="1"/>
  <c r="A92" i="20"/>
  <c r="B93" i="20"/>
  <c r="G92" i="22"/>
  <c r="CA91" i="20" a="1"/>
  <c r="CA91" i="20" s="1"/>
  <c r="AZ91" i="22" s="1"/>
  <c r="BF91" i="20"/>
  <c r="AE91" i="22" s="1"/>
  <c r="BR91" i="20"/>
  <c r="AQ91" i="22" s="1"/>
  <c r="AT91" i="20"/>
  <c r="S91" i="22" s="1"/>
  <c r="BU91" i="20"/>
  <c r="AT91" i="22" s="1"/>
  <c r="BT91" i="20"/>
  <c r="AS91" i="22" s="1"/>
  <c r="CI91" i="20" a="1"/>
  <c r="CI91" i="20" s="1"/>
  <c r="BH91" i="22" s="1"/>
  <c r="BO91" i="20"/>
  <c r="AN91" i="22" s="1"/>
  <c r="AV91" i="20"/>
  <c r="U91" i="22" s="1"/>
  <c r="AL91" i="20"/>
  <c r="K91" i="22" s="1"/>
  <c r="CG91" i="20"/>
  <c r="BF91" i="22" s="1"/>
  <c r="BZ91" i="20" a="1"/>
  <c r="BZ91" i="20" s="1"/>
  <c r="AY91" i="22" s="1"/>
  <c r="BE91" i="20"/>
  <c r="AD91" i="22" s="1"/>
  <c r="AU91" i="20"/>
  <c r="T91" i="22" s="1"/>
  <c r="BQ91" i="20"/>
  <c r="AP91" i="22" s="1"/>
  <c r="BK91" i="20"/>
  <c r="AJ91" i="22" s="1"/>
  <c r="AN91" i="20"/>
  <c r="M91" i="22" s="1"/>
  <c r="AM91" i="20"/>
  <c r="L91" i="22" s="1"/>
  <c r="BY91" i="20" a="1"/>
  <c r="BY91" i="20" s="1"/>
  <c r="AX91" i="22" s="1"/>
  <c r="AP91" i="20"/>
  <c r="O91" i="22" s="1"/>
  <c r="BI91" i="20"/>
  <c r="AH91" i="22" s="1"/>
  <c r="BW91" i="20" a="1"/>
  <c r="BW91" i="20" s="1"/>
  <c r="AV91" i="22" s="1"/>
  <c r="AK91" i="20"/>
  <c r="J91" i="22" s="1"/>
  <c r="F91" i="22"/>
  <c r="BV91" i="20"/>
  <c r="AU91" i="22" s="1"/>
  <c r="AS91" i="20"/>
  <c r="R91" i="22" s="1"/>
  <c r="BL91" i="20"/>
  <c r="AK91" i="22" s="1"/>
  <c r="BH91" i="20"/>
  <c r="AG91" i="22" s="1"/>
  <c r="CC91" i="20" a="1"/>
  <c r="CC91" i="20" s="1"/>
  <c r="BB91" i="22" s="1"/>
  <c r="BA91" i="20"/>
  <c r="Z91" i="22" s="1"/>
  <c r="BC91" i="20"/>
  <c r="AB91" i="22" s="1"/>
  <c r="BS91" i="20"/>
  <c r="AR91" i="22" s="1"/>
  <c r="CE91" i="20"/>
  <c r="BD91" i="22" s="1"/>
  <c r="AY91" i="20"/>
  <c r="X91" i="22" s="1"/>
  <c r="CH91" i="20"/>
  <c r="BG91" i="22" s="1"/>
  <c r="BB91" i="20"/>
  <c r="AA91" i="22" s="1"/>
  <c r="BG91" i="20"/>
  <c r="AF91" i="22" s="1"/>
  <c r="CB91" i="20" a="1"/>
  <c r="CB91" i="20" s="1"/>
  <c r="BA91" i="22" s="1"/>
  <c r="AW91" i="20"/>
  <c r="V91" i="22" s="1"/>
  <c r="AX91" i="20"/>
  <c r="W91" i="22" s="1"/>
  <c r="AO91" i="20"/>
  <c r="N91" i="22" s="1"/>
  <c r="CF91" i="20"/>
  <c r="BE91" i="22" s="1"/>
  <c r="BN91" i="20"/>
  <c r="AM91" i="22" s="1"/>
  <c r="AQ91" i="20"/>
  <c r="P91" i="22" s="1"/>
  <c r="BM91" i="20"/>
  <c r="AL91" i="22" s="1"/>
  <c r="BJ91" i="20"/>
  <c r="AI91" i="22" s="1"/>
  <c r="AZ91" i="20"/>
  <c r="Y91" i="22" s="1"/>
  <c r="A93" i="20" l="1"/>
  <c r="B94" i="20"/>
  <c r="G93" i="22"/>
  <c r="BN92" i="20"/>
  <c r="AM92" i="22" s="1"/>
  <c r="CA92" i="20" a="1"/>
  <c r="CA92" i="20" s="1"/>
  <c r="AZ92" i="22" s="1"/>
  <c r="BW92" i="20" a="1"/>
  <c r="BW92" i="20" s="1"/>
  <c r="AV92" i="22" s="1"/>
  <c r="F92" i="22"/>
  <c r="AP92" i="20"/>
  <c r="O92" i="22" s="1"/>
  <c r="BE92" i="20"/>
  <c r="AD92" i="22" s="1"/>
  <c r="CF92" i="20"/>
  <c r="BE92" i="22" s="1"/>
  <c r="BY92" i="20" a="1"/>
  <c r="BY92" i="20" s="1"/>
  <c r="AX92" i="22" s="1"/>
  <c r="BR92" i="20"/>
  <c r="AQ92" i="22" s="1"/>
  <c r="BT92" i="20"/>
  <c r="AS92" i="22" s="1"/>
  <c r="AL92" i="20"/>
  <c r="K92" i="22" s="1"/>
  <c r="AK92" i="20"/>
  <c r="J92" i="22" s="1"/>
  <c r="BL92" i="20"/>
  <c r="AK92" i="22" s="1"/>
  <c r="AX92" i="20"/>
  <c r="W92" i="22" s="1"/>
  <c r="AV92" i="20"/>
  <c r="U92" i="22" s="1"/>
  <c r="AW92" i="20"/>
  <c r="V92" i="22" s="1"/>
  <c r="CH92" i="20"/>
  <c r="BG92" i="22" s="1"/>
  <c r="AQ92" i="20"/>
  <c r="P92" i="22" s="1"/>
  <c r="BG92" i="20"/>
  <c r="AF92" i="22" s="1"/>
  <c r="BJ92" i="20"/>
  <c r="AI92" i="22" s="1"/>
  <c r="AT92" i="20"/>
  <c r="S92" i="22" s="1"/>
  <c r="BK92" i="20"/>
  <c r="AJ92" i="22" s="1"/>
  <c r="AS92" i="20"/>
  <c r="R92" i="22" s="1"/>
  <c r="CE92" i="20"/>
  <c r="BD92" i="22" s="1"/>
  <c r="CI92" i="20" a="1"/>
  <c r="CI92" i="20" s="1"/>
  <c r="BH92" i="22" s="1"/>
  <c r="CC92" i="20" a="1"/>
  <c r="CC92" i="20" s="1"/>
  <c r="BB92" i="22" s="1"/>
  <c r="BO92" i="20"/>
  <c r="AN92" i="22" s="1"/>
  <c r="AY92" i="20"/>
  <c r="X92" i="22" s="1"/>
  <c r="BF92" i="20"/>
  <c r="AE92" i="22" s="1"/>
  <c r="BV92" i="20"/>
  <c r="AU92" i="22" s="1"/>
  <c r="BB92" i="20"/>
  <c r="AA92" i="22" s="1"/>
  <c r="CB92" i="20" a="1"/>
  <c r="CB92" i="20" s="1"/>
  <c r="BA92" i="22" s="1"/>
  <c r="BC92" i="20"/>
  <c r="AB92" i="22" s="1"/>
  <c r="CG92" i="20"/>
  <c r="BF92" i="22" s="1"/>
  <c r="AN92" i="20"/>
  <c r="M92" i="22" s="1"/>
  <c r="BM92" i="20"/>
  <c r="AL92" i="22" s="1"/>
  <c r="BU92" i="20"/>
  <c r="AT92" i="22" s="1"/>
  <c r="BQ92" i="20"/>
  <c r="AP92" i="22" s="1"/>
  <c r="AZ92" i="20"/>
  <c r="Y92" i="22" s="1"/>
  <c r="AM92" i="20"/>
  <c r="L92" i="22" s="1"/>
  <c r="BI92" i="20"/>
  <c r="AH92" i="22" s="1"/>
  <c r="AO92" i="20"/>
  <c r="N92" i="22" s="1"/>
  <c r="BS92" i="20"/>
  <c r="AR92" i="22" s="1"/>
  <c r="AU92" i="20"/>
  <c r="T92" i="22" s="1"/>
  <c r="BH92" i="20"/>
  <c r="AG92" i="22" s="1"/>
  <c r="BZ92" i="20" a="1"/>
  <c r="BZ92" i="20" s="1"/>
  <c r="AY92" i="22" s="1"/>
  <c r="BA92" i="20"/>
  <c r="Z92" i="22" s="1"/>
  <c r="D91" i="22"/>
  <c r="B91" i="22" s="1" a="1"/>
  <c r="B91" i="22" s="1"/>
  <c r="E92" i="13"/>
  <c r="A92" i="13"/>
  <c r="D93" i="13"/>
  <c r="B94" i="13"/>
  <c r="E93" i="13" l="1"/>
  <c r="A93" i="13"/>
  <c r="D92" i="22"/>
  <c r="B92" i="22" s="1" a="1"/>
  <c r="B92" i="22" s="1"/>
  <c r="B95" i="13"/>
  <c r="D94" i="13"/>
  <c r="A94" i="20"/>
  <c r="G94" i="22"/>
  <c r="B95" i="20"/>
  <c r="BA93" i="20"/>
  <c r="Z93" i="22" s="1"/>
  <c r="BO93" i="20"/>
  <c r="AN93" i="22" s="1"/>
  <c r="CA93" i="20" a="1"/>
  <c r="CA93" i="20" s="1"/>
  <c r="AZ93" i="22" s="1"/>
  <c r="CE93" i="20"/>
  <c r="BD93" i="22" s="1"/>
  <c r="BR93" i="20"/>
  <c r="AQ93" i="22" s="1"/>
  <c r="CI93" i="20" a="1"/>
  <c r="CI93" i="20" s="1"/>
  <c r="BH93" i="22" s="1"/>
  <c r="BY93" i="20" a="1"/>
  <c r="BY93" i="20" s="1"/>
  <c r="AX93" i="22" s="1"/>
  <c r="AZ93" i="20"/>
  <c r="Y93" i="22" s="1"/>
  <c r="CC93" i="20" a="1"/>
  <c r="CC93" i="20" s="1"/>
  <c r="BB93" i="22" s="1"/>
  <c r="AN93" i="20"/>
  <c r="M93" i="22" s="1"/>
  <c r="BH93" i="20"/>
  <c r="AG93" i="22" s="1"/>
  <c r="AP93" i="20"/>
  <c r="O93" i="22" s="1"/>
  <c r="BZ93" i="20" a="1"/>
  <c r="BZ93" i="20" s="1"/>
  <c r="AY93" i="22" s="1"/>
  <c r="AL93" i="20"/>
  <c r="K93" i="22" s="1"/>
  <c r="BE93" i="20"/>
  <c r="AD93" i="22" s="1"/>
  <c r="AK93" i="20"/>
  <c r="J93" i="22" s="1"/>
  <c r="BK93" i="20"/>
  <c r="AJ93" i="22" s="1"/>
  <c r="CH93" i="20"/>
  <c r="BG93" i="22" s="1"/>
  <c r="AV93" i="20"/>
  <c r="U93" i="22" s="1"/>
  <c r="BS93" i="20"/>
  <c r="AR93" i="22" s="1"/>
  <c r="BN93" i="20"/>
  <c r="AM93" i="22" s="1"/>
  <c r="AW93" i="20"/>
  <c r="V93" i="22" s="1"/>
  <c r="BM93" i="20"/>
  <c r="AL93" i="22" s="1"/>
  <c r="CF93" i="20"/>
  <c r="BE93" i="22" s="1"/>
  <c r="BI93" i="20"/>
  <c r="AH93" i="22" s="1"/>
  <c r="AY93" i="20"/>
  <c r="X93" i="22" s="1"/>
  <c r="CB93" i="20" a="1"/>
  <c r="CB93" i="20" s="1"/>
  <c r="BA93" i="22" s="1"/>
  <c r="AU93" i="20"/>
  <c r="T93" i="22" s="1"/>
  <c r="BG93" i="20"/>
  <c r="AF93" i="22" s="1"/>
  <c r="BB93" i="20"/>
  <c r="AA93" i="22" s="1"/>
  <c r="BT93" i="20"/>
  <c r="AS93" i="22" s="1"/>
  <c r="AQ93" i="20"/>
  <c r="P93" i="22" s="1"/>
  <c r="AS93" i="20"/>
  <c r="R93" i="22" s="1"/>
  <c r="AT93" i="20"/>
  <c r="S93" i="22" s="1"/>
  <c r="BL93" i="20"/>
  <c r="AK93" i="22" s="1"/>
  <c r="BV93" i="20"/>
  <c r="AU93" i="22" s="1"/>
  <c r="BF93" i="20"/>
  <c r="AE93" i="22" s="1"/>
  <c r="BW93" i="20" a="1"/>
  <c r="BW93" i="20" s="1"/>
  <c r="AV93" i="22" s="1"/>
  <c r="BQ93" i="20"/>
  <c r="AP93" i="22" s="1"/>
  <c r="AX93" i="20"/>
  <c r="W93" i="22" s="1"/>
  <c r="BU93" i="20"/>
  <c r="AT93" i="22" s="1"/>
  <c r="F93" i="22"/>
  <c r="CG93" i="20"/>
  <c r="BF93" i="22" s="1"/>
  <c r="AM93" i="20"/>
  <c r="L93" i="22" s="1"/>
  <c r="BJ93" i="20"/>
  <c r="AI93" i="22" s="1"/>
  <c r="BC93" i="20"/>
  <c r="AB93" i="22" s="1"/>
  <c r="AO93" i="20"/>
  <c r="N93" i="22" s="1"/>
  <c r="D93" i="22" l="1"/>
  <c r="B93" i="22" s="1" a="1"/>
  <c r="B93" i="22" s="1"/>
  <c r="A95" i="20"/>
  <c r="G95" i="22"/>
  <c r="B96" i="20"/>
  <c r="AP94" i="20"/>
  <c r="O94" i="22" s="1"/>
  <c r="AM94" i="20"/>
  <c r="L94" i="22" s="1"/>
  <c r="AQ94" i="20"/>
  <c r="P94" i="22" s="1"/>
  <c r="AV94" i="20"/>
  <c r="U94" i="22" s="1"/>
  <c r="AW94" i="20"/>
  <c r="V94" i="22" s="1"/>
  <c r="AO94" i="20"/>
  <c r="N94" i="22" s="1"/>
  <c r="AS94" i="20"/>
  <c r="R94" i="22" s="1"/>
  <c r="BR94" i="20"/>
  <c r="AQ94" i="22" s="1"/>
  <c r="CG94" i="20"/>
  <c r="BF94" i="22" s="1"/>
  <c r="AN94" i="20"/>
  <c r="M94" i="22" s="1"/>
  <c r="BC94" i="20"/>
  <c r="AB94" i="22" s="1"/>
  <c r="CB94" i="20" a="1"/>
  <c r="CB94" i="20" s="1"/>
  <c r="BA94" i="22" s="1"/>
  <c r="BG94" i="20"/>
  <c r="AF94" i="22" s="1"/>
  <c r="AK94" i="20"/>
  <c r="J94" i="22" s="1"/>
  <c r="BH94" i="20"/>
  <c r="AG94" i="22" s="1"/>
  <c r="BT94" i="20"/>
  <c r="AS94" i="22" s="1"/>
  <c r="BY94" i="20" a="1"/>
  <c r="BY94" i="20" s="1"/>
  <c r="AX94" i="22" s="1"/>
  <c r="BZ94" i="20" a="1"/>
  <c r="BZ94" i="20" s="1"/>
  <c r="AY94" i="22" s="1"/>
  <c r="BK94" i="20"/>
  <c r="AJ94" i="22" s="1"/>
  <c r="BE94" i="20"/>
  <c r="AD94" i="22" s="1"/>
  <c r="BM94" i="20"/>
  <c r="AL94" i="22" s="1"/>
  <c r="BQ94" i="20"/>
  <c r="AP94" i="22" s="1"/>
  <c r="BU94" i="20"/>
  <c r="AT94" i="22" s="1"/>
  <c r="F94" i="22"/>
  <c r="BA94" i="20"/>
  <c r="Z94" i="22" s="1"/>
  <c r="CH94" i="20"/>
  <c r="BG94" i="22" s="1"/>
  <c r="CE94" i="20"/>
  <c r="BD94" i="22" s="1"/>
  <c r="BW94" i="20" a="1"/>
  <c r="BW94" i="20" s="1"/>
  <c r="AV94" i="22" s="1"/>
  <c r="BS94" i="20"/>
  <c r="AR94" i="22" s="1"/>
  <c r="CC94" i="20" a="1"/>
  <c r="CC94" i="20" s="1"/>
  <c r="BB94" i="22" s="1"/>
  <c r="AT94" i="20"/>
  <c r="S94" i="22" s="1"/>
  <c r="BB94" i="20"/>
  <c r="AA94" i="22" s="1"/>
  <c r="BV94" i="20"/>
  <c r="AU94" i="22" s="1"/>
  <c r="AU94" i="20"/>
  <c r="T94" i="22" s="1"/>
  <c r="AX94" i="20"/>
  <c r="W94" i="22" s="1"/>
  <c r="BJ94" i="20"/>
  <c r="AI94" i="22" s="1"/>
  <c r="BF94" i="20"/>
  <c r="AE94" i="22" s="1"/>
  <c r="BI94" i="20"/>
  <c r="AH94" i="22" s="1"/>
  <c r="CF94" i="20"/>
  <c r="BE94" i="22" s="1"/>
  <c r="BL94" i="20"/>
  <c r="AK94" i="22" s="1"/>
  <c r="BO94" i="20"/>
  <c r="AN94" i="22" s="1"/>
  <c r="AY94" i="20"/>
  <c r="X94" i="22" s="1"/>
  <c r="CI94" i="20" a="1"/>
  <c r="CI94" i="20" s="1"/>
  <c r="BH94" i="22" s="1"/>
  <c r="CA94" i="20" a="1"/>
  <c r="CA94" i="20" s="1"/>
  <c r="AZ94" i="22" s="1"/>
  <c r="AZ94" i="20"/>
  <c r="Y94" i="22" s="1"/>
  <c r="AL94" i="20"/>
  <c r="K94" i="22" s="1"/>
  <c r="BN94" i="20"/>
  <c r="AM94" i="22" s="1"/>
  <c r="E94" i="13"/>
  <c r="A94" i="13"/>
  <c r="B96" i="13"/>
  <c r="D95" i="13"/>
  <c r="E95" i="13" l="1"/>
  <c r="A95" i="13"/>
  <c r="B97" i="20"/>
  <c r="G96" i="22"/>
  <c r="A96" i="20"/>
  <c r="D96" i="13"/>
  <c r="B97" i="13"/>
  <c r="D94" i="22"/>
  <c r="B94" i="22" s="1" a="1"/>
  <c r="B94" i="22" s="1"/>
  <c r="AL95" i="20"/>
  <c r="K95" i="22" s="1"/>
  <c r="AP95" i="20"/>
  <c r="O95" i="22" s="1"/>
  <c r="BL95" i="20"/>
  <c r="AK95" i="22" s="1"/>
  <c r="CG95" i="20"/>
  <c r="BF95" i="22" s="1"/>
  <c r="BJ95" i="20"/>
  <c r="AI95" i="22" s="1"/>
  <c r="AO95" i="20"/>
  <c r="N95" i="22" s="1"/>
  <c r="AU95" i="20"/>
  <c r="T95" i="22" s="1"/>
  <c r="AX95" i="20"/>
  <c r="W95" i="22" s="1"/>
  <c r="AV95" i="20"/>
  <c r="U95" i="22" s="1"/>
  <c r="BU95" i="20"/>
  <c r="AT95" i="22" s="1"/>
  <c r="AQ95" i="20"/>
  <c r="P95" i="22" s="1"/>
  <c r="CF95" i="20"/>
  <c r="BE95" i="22" s="1"/>
  <c r="AS95" i="20"/>
  <c r="R95" i="22" s="1"/>
  <c r="CH95" i="20"/>
  <c r="BG95" i="22" s="1"/>
  <c r="F95" i="22"/>
  <c r="CB95" i="20" a="1"/>
  <c r="CB95" i="20" s="1"/>
  <c r="BA95" i="22" s="1"/>
  <c r="BB95" i="20"/>
  <c r="AA95" i="22" s="1"/>
  <c r="BH95" i="20"/>
  <c r="AG95" i="22" s="1"/>
  <c r="BW95" i="20" a="1"/>
  <c r="BW95" i="20" s="1"/>
  <c r="AV95" i="22" s="1"/>
  <c r="AN95" i="20"/>
  <c r="M95" i="22" s="1"/>
  <c r="BO95" i="20"/>
  <c r="AN95" i="22" s="1"/>
  <c r="CI95" i="20" a="1"/>
  <c r="CI95" i="20" s="1"/>
  <c r="BH95" i="22" s="1"/>
  <c r="BC95" i="20"/>
  <c r="AB95" i="22" s="1"/>
  <c r="AY95" i="20"/>
  <c r="X95" i="22" s="1"/>
  <c r="BK95" i="20"/>
  <c r="AJ95" i="22" s="1"/>
  <c r="BQ95" i="20"/>
  <c r="AP95" i="22" s="1"/>
  <c r="CE95" i="20"/>
  <c r="BD95" i="22" s="1"/>
  <c r="AM95" i="20"/>
  <c r="L95" i="22" s="1"/>
  <c r="BA95" i="20"/>
  <c r="Z95" i="22" s="1"/>
  <c r="CA95" i="20" a="1"/>
  <c r="CA95" i="20" s="1"/>
  <c r="AZ95" i="22" s="1"/>
  <c r="BN95" i="20"/>
  <c r="AM95" i="22" s="1"/>
  <c r="BF95" i="20"/>
  <c r="AE95" i="22" s="1"/>
  <c r="AW95" i="20"/>
  <c r="V95" i="22" s="1"/>
  <c r="BY95" i="20" a="1"/>
  <c r="BY95" i="20" s="1"/>
  <c r="AX95" i="22" s="1"/>
  <c r="BE95" i="20"/>
  <c r="AD95" i="22" s="1"/>
  <c r="BG95" i="20"/>
  <c r="AF95" i="22" s="1"/>
  <c r="BS95" i="20"/>
  <c r="AR95" i="22" s="1"/>
  <c r="AZ95" i="20"/>
  <c r="Y95" i="22" s="1"/>
  <c r="CC95" i="20" a="1"/>
  <c r="CC95" i="20" s="1"/>
  <c r="BB95" i="22" s="1"/>
  <c r="AK95" i="20"/>
  <c r="J95" i="22" s="1"/>
  <c r="BZ95" i="20" a="1"/>
  <c r="BZ95" i="20" s="1"/>
  <c r="AY95" i="22" s="1"/>
  <c r="BI95" i="20"/>
  <c r="AH95" i="22" s="1"/>
  <c r="BM95" i="20"/>
  <c r="AL95" i="22" s="1"/>
  <c r="BV95" i="20"/>
  <c r="AU95" i="22" s="1"/>
  <c r="AT95" i="20"/>
  <c r="S95" i="22" s="1"/>
  <c r="BT95" i="20"/>
  <c r="AS95" i="22" s="1"/>
  <c r="BR95" i="20"/>
  <c r="AQ95" i="22" s="1"/>
  <c r="B98" i="13" l="1"/>
  <c r="D97" i="13"/>
  <c r="A96" i="13"/>
  <c r="E96" i="13"/>
  <c r="BN96" i="20"/>
  <c r="AM96" i="22" s="1"/>
  <c r="AZ96" i="20"/>
  <c r="Y96" i="22" s="1"/>
  <c r="AU96" i="20"/>
  <c r="T96" i="22" s="1"/>
  <c r="BJ96" i="20"/>
  <c r="AI96" i="22" s="1"/>
  <c r="BO96" i="20"/>
  <c r="AN96" i="22" s="1"/>
  <c r="AT96" i="20"/>
  <c r="S96" i="22" s="1"/>
  <c r="BE96" i="20"/>
  <c r="AD96" i="22" s="1"/>
  <c r="AV96" i="20"/>
  <c r="U96" i="22" s="1"/>
  <c r="BR96" i="20"/>
  <c r="AQ96" i="22" s="1"/>
  <c r="CG96" i="20"/>
  <c r="BF96" i="22" s="1"/>
  <c r="F96" i="22"/>
  <c r="CA96" i="20" a="1"/>
  <c r="CA96" i="20" s="1"/>
  <c r="AZ96" i="22" s="1"/>
  <c r="CH96" i="20"/>
  <c r="BG96" i="22" s="1"/>
  <c r="AK96" i="20"/>
  <c r="J96" i="22" s="1"/>
  <c r="BC96" i="20"/>
  <c r="AB96" i="22" s="1"/>
  <c r="BU96" i="20"/>
  <c r="AT96" i="22" s="1"/>
  <c r="AW96" i="20"/>
  <c r="V96" i="22" s="1"/>
  <c r="BM96" i="20"/>
  <c r="AL96" i="22" s="1"/>
  <c r="BQ96" i="20"/>
  <c r="AP96" i="22" s="1"/>
  <c r="BI96" i="20"/>
  <c r="AH96" i="22" s="1"/>
  <c r="AL96" i="20"/>
  <c r="K96" i="22" s="1"/>
  <c r="AQ96" i="20"/>
  <c r="P96" i="22" s="1"/>
  <c r="CB96" i="20" a="1"/>
  <c r="CB96" i="20" s="1"/>
  <c r="BA96" i="22" s="1"/>
  <c r="CF96" i="20"/>
  <c r="BE96" i="22" s="1"/>
  <c r="BZ96" i="20" a="1"/>
  <c r="BZ96" i="20" s="1"/>
  <c r="AY96" i="22" s="1"/>
  <c r="BY96" i="20" a="1"/>
  <c r="BY96" i="20" s="1"/>
  <c r="AX96" i="22" s="1"/>
  <c r="BH96" i="20"/>
  <c r="AG96" i="22" s="1"/>
  <c r="AP96" i="20"/>
  <c r="O96" i="22" s="1"/>
  <c r="AN96" i="20"/>
  <c r="M96" i="22" s="1"/>
  <c r="AS96" i="20"/>
  <c r="R96" i="22" s="1"/>
  <c r="BF96" i="20"/>
  <c r="AE96" i="22" s="1"/>
  <c r="BW96" i="20" a="1"/>
  <c r="BW96" i="20" s="1"/>
  <c r="AV96" i="22" s="1"/>
  <c r="CE96" i="20"/>
  <c r="BD96" i="22" s="1"/>
  <c r="AX96" i="20"/>
  <c r="W96" i="22" s="1"/>
  <c r="BS96" i="20"/>
  <c r="AR96" i="22" s="1"/>
  <c r="BK96" i="20"/>
  <c r="AJ96" i="22" s="1"/>
  <c r="BG96" i="20"/>
  <c r="AF96" i="22" s="1"/>
  <c r="BV96" i="20"/>
  <c r="AU96" i="22" s="1"/>
  <c r="AO96" i="20"/>
  <c r="N96" i="22" s="1"/>
  <c r="CI96" i="20" a="1"/>
  <c r="CI96" i="20" s="1"/>
  <c r="BH96" i="22" s="1"/>
  <c r="CC96" i="20" a="1"/>
  <c r="CC96" i="20" s="1"/>
  <c r="BB96" i="22" s="1"/>
  <c r="BA96" i="20"/>
  <c r="Z96" i="22" s="1"/>
  <c r="BT96" i="20"/>
  <c r="AS96" i="22" s="1"/>
  <c r="BB96" i="20"/>
  <c r="AA96" i="22" s="1"/>
  <c r="BL96" i="20"/>
  <c r="AK96" i="22" s="1"/>
  <c r="AM96" i="20"/>
  <c r="L96" i="22" s="1"/>
  <c r="AY96" i="20"/>
  <c r="X96" i="22" s="1"/>
  <c r="G97" i="22"/>
  <c r="B98" i="20"/>
  <c r="A97" i="20"/>
  <c r="D95" i="22"/>
  <c r="B95" i="22" s="1" a="1"/>
  <c r="B95" i="22" s="1"/>
  <c r="D96" i="22" l="1"/>
  <c r="B96" i="22" s="1" a="1"/>
  <c r="B96" i="22" s="1"/>
  <c r="A97" i="13"/>
  <c r="E97" i="13"/>
  <c r="BV97" i="20"/>
  <c r="AU97" i="22" s="1"/>
  <c r="BZ97" i="20" a="1"/>
  <c r="BZ97" i="20" s="1"/>
  <c r="AY97" i="22" s="1"/>
  <c r="BQ97" i="20"/>
  <c r="AP97" i="22" s="1"/>
  <c r="AS97" i="20"/>
  <c r="R97" i="22" s="1"/>
  <c r="BC97" i="20"/>
  <c r="AB97" i="22" s="1"/>
  <c r="CB97" i="20" a="1"/>
  <c r="CB97" i="20" s="1"/>
  <c r="BA97" i="22" s="1"/>
  <c r="BR97" i="20"/>
  <c r="AQ97" i="22" s="1"/>
  <c r="BW97" i="20" a="1"/>
  <c r="BW97" i="20" s="1"/>
  <c r="AV97" i="22" s="1"/>
  <c r="AT97" i="20"/>
  <c r="S97" i="22" s="1"/>
  <c r="BU97" i="20"/>
  <c r="AT97" i="22" s="1"/>
  <c r="BA97" i="20"/>
  <c r="Z97" i="22" s="1"/>
  <c r="BL97" i="20"/>
  <c r="AK97" i="22" s="1"/>
  <c r="CH97" i="20"/>
  <c r="BG97" i="22" s="1"/>
  <c r="BO97" i="20"/>
  <c r="AN97" i="22" s="1"/>
  <c r="BI97" i="20"/>
  <c r="AH97" i="22" s="1"/>
  <c r="BT97" i="20"/>
  <c r="AS97" i="22" s="1"/>
  <c r="CG97" i="20"/>
  <c r="BF97" i="22" s="1"/>
  <c r="AW97" i="20"/>
  <c r="V97" i="22" s="1"/>
  <c r="AV97" i="20"/>
  <c r="U97" i="22" s="1"/>
  <c r="BK97" i="20"/>
  <c r="AJ97" i="22" s="1"/>
  <c r="BJ97" i="20"/>
  <c r="AI97" i="22" s="1"/>
  <c r="AU97" i="20"/>
  <c r="T97" i="22" s="1"/>
  <c r="AX97" i="20"/>
  <c r="W97" i="22" s="1"/>
  <c r="BF97" i="20"/>
  <c r="AE97" i="22" s="1"/>
  <c r="BB97" i="20"/>
  <c r="AA97" i="22" s="1"/>
  <c r="AQ97" i="20"/>
  <c r="P97" i="22" s="1"/>
  <c r="BS97" i="20"/>
  <c r="AR97" i="22" s="1"/>
  <c r="CE97" i="20"/>
  <c r="BD97" i="22" s="1"/>
  <c r="AK97" i="20"/>
  <c r="J97" i="22" s="1"/>
  <c r="AY97" i="20"/>
  <c r="X97" i="22" s="1"/>
  <c r="BH97" i="20"/>
  <c r="AG97" i="22" s="1"/>
  <c r="BM97" i="20"/>
  <c r="AL97" i="22" s="1"/>
  <c r="BN97" i="20"/>
  <c r="AM97" i="22" s="1"/>
  <c r="AP97" i="20"/>
  <c r="O97" i="22" s="1"/>
  <c r="BY97" i="20" a="1"/>
  <c r="BY97" i="20" s="1"/>
  <c r="AX97" i="22" s="1"/>
  <c r="CA97" i="20" a="1"/>
  <c r="CA97" i="20" s="1"/>
  <c r="AZ97" i="22" s="1"/>
  <c r="AL97" i="20"/>
  <c r="K97" i="22" s="1"/>
  <c r="AO97" i="20"/>
  <c r="N97" i="22" s="1"/>
  <c r="CI97" i="20" a="1"/>
  <c r="CI97" i="20" s="1"/>
  <c r="BH97" i="22" s="1"/>
  <c r="AN97" i="20"/>
  <c r="M97" i="22" s="1"/>
  <c r="CF97" i="20"/>
  <c r="BE97" i="22" s="1"/>
  <c r="AM97" i="20"/>
  <c r="L97" i="22" s="1"/>
  <c r="BG97" i="20"/>
  <c r="AF97" i="22" s="1"/>
  <c r="BE97" i="20"/>
  <c r="AD97" i="22" s="1"/>
  <c r="AZ97" i="20"/>
  <c r="Y97" i="22" s="1"/>
  <c r="F97" i="22"/>
  <c r="CC97" i="20" a="1"/>
  <c r="CC97" i="20" s="1"/>
  <c r="BB97" i="22" s="1"/>
  <c r="B99" i="20"/>
  <c r="G98" i="22"/>
  <c r="A98" i="20"/>
  <c r="B99" i="13"/>
  <c r="D98" i="13"/>
  <c r="D97" i="22" l="1"/>
  <c r="B97" i="22" s="1" a="1"/>
  <c r="B97" i="22" s="1"/>
  <c r="E98" i="13"/>
  <c r="A98" i="13"/>
  <c r="AU98" i="20"/>
  <c r="T98" i="22" s="1"/>
  <c r="BN98" i="20"/>
  <c r="AM98" i="22" s="1"/>
  <c r="BE98" i="20"/>
  <c r="AD98" i="22" s="1"/>
  <c r="BS98" i="20"/>
  <c r="AR98" i="22" s="1"/>
  <c r="CG98" i="20"/>
  <c r="BF98" i="22" s="1"/>
  <c r="BV98" i="20"/>
  <c r="AU98" i="22" s="1"/>
  <c r="CI98" i="20" a="1"/>
  <c r="CI98" i="20" s="1"/>
  <c r="BH98" i="22" s="1"/>
  <c r="BC98" i="20"/>
  <c r="AB98" i="22" s="1"/>
  <c r="AT98" i="20"/>
  <c r="S98" i="22" s="1"/>
  <c r="BI98" i="20"/>
  <c r="AH98" i="22" s="1"/>
  <c r="AP98" i="20"/>
  <c r="O98" i="22" s="1"/>
  <c r="BR98" i="20"/>
  <c r="AQ98" i="22" s="1"/>
  <c r="BH98" i="20"/>
  <c r="AG98" i="22" s="1"/>
  <c r="BT98" i="20"/>
  <c r="AS98" i="22" s="1"/>
  <c r="AN98" i="20"/>
  <c r="M98" i="22" s="1"/>
  <c r="AZ98" i="20"/>
  <c r="Y98" i="22" s="1"/>
  <c r="BJ98" i="20"/>
  <c r="AI98" i="22" s="1"/>
  <c r="AX98" i="20"/>
  <c r="W98" i="22" s="1"/>
  <c r="AL98" i="20"/>
  <c r="K98" i="22" s="1"/>
  <c r="CH98" i="20"/>
  <c r="BG98" i="22" s="1"/>
  <c r="AW98" i="20"/>
  <c r="V98" i="22" s="1"/>
  <c r="BL98" i="20"/>
  <c r="AK98" i="22" s="1"/>
  <c r="BW98" i="20" a="1"/>
  <c r="BW98" i="20" s="1"/>
  <c r="AV98" i="22" s="1"/>
  <c r="CE98" i="20"/>
  <c r="BD98" i="22" s="1"/>
  <c r="CC98" i="20" a="1"/>
  <c r="CC98" i="20" s="1"/>
  <c r="BB98" i="22" s="1"/>
  <c r="BK98" i="20"/>
  <c r="AJ98" i="22" s="1"/>
  <c r="BY98" i="20" a="1"/>
  <c r="BY98" i="20" s="1"/>
  <c r="AX98" i="22" s="1"/>
  <c r="CA98" i="20" a="1"/>
  <c r="CA98" i="20" s="1"/>
  <c r="AZ98" i="22" s="1"/>
  <c r="BQ98" i="20"/>
  <c r="AP98" i="22" s="1"/>
  <c r="BA98" i="20"/>
  <c r="Z98" i="22" s="1"/>
  <c r="BF98" i="20"/>
  <c r="AE98" i="22" s="1"/>
  <c r="CF98" i="20"/>
  <c r="BE98" i="22" s="1"/>
  <c r="BZ98" i="20" a="1"/>
  <c r="BZ98" i="20" s="1"/>
  <c r="AY98" i="22" s="1"/>
  <c r="AM98" i="20"/>
  <c r="L98" i="22" s="1"/>
  <c r="AV98" i="20"/>
  <c r="U98" i="22" s="1"/>
  <c r="AY98" i="20"/>
  <c r="X98" i="22" s="1"/>
  <c r="BU98" i="20"/>
  <c r="AT98" i="22" s="1"/>
  <c r="BM98" i="20"/>
  <c r="AL98" i="22" s="1"/>
  <c r="AQ98" i="20"/>
  <c r="P98" i="22" s="1"/>
  <c r="F98" i="22"/>
  <c r="AO98" i="20"/>
  <c r="N98" i="22" s="1"/>
  <c r="AK98" i="20"/>
  <c r="J98" i="22" s="1"/>
  <c r="CB98" i="20" a="1"/>
  <c r="CB98" i="20" s="1"/>
  <c r="BA98" i="22" s="1"/>
  <c r="BG98" i="20"/>
  <c r="AF98" i="22" s="1"/>
  <c r="BB98" i="20"/>
  <c r="AA98" i="22" s="1"/>
  <c r="BO98" i="20"/>
  <c r="AN98" i="22" s="1"/>
  <c r="AS98" i="20"/>
  <c r="R98" i="22" s="1"/>
  <c r="B100" i="20"/>
  <c r="A99" i="20"/>
  <c r="G99" i="22"/>
  <c r="B100" i="13"/>
  <c r="D99" i="13"/>
  <c r="A99" i="13" l="1"/>
  <c r="E99" i="13"/>
  <c r="B101" i="13"/>
  <c r="D100" i="13"/>
  <c r="D98" i="22"/>
  <c r="B98" i="22" s="1" a="1"/>
  <c r="B98" i="22" s="1"/>
  <c r="BA99" i="20"/>
  <c r="Z99" i="22" s="1"/>
  <c r="BG99" i="20"/>
  <c r="AF99" i="22" s="1"/>
  <c r="CE99" i="20"/>
  <c r="BD99" i="22" s="1"/>
  <c r="BK99" i="20"/>
  <c r="AJ99" i="22" s="1"/>
  <c r="CH99" i="20"/>
  <c r="BG99" i="22" s="1"/>
  <c r="BS99" i="20"/>
  <c r="AR99" i="22" s="1"/>
  <c r="BY99" i="20" a="1"/>
  <c r="BY99" i="20" s="1"/>
  <c r="AX99" i="22" s="1"/>
  <c r="AL99" i="20"/>
  <c r="K99" i="22" s="1"/>
  <c r="AV99" i="20"/>
  <c r="U99" i="22" s="1"/>
  <c r="BE99" i="20"/>
  <c r="AD99" i="22" s="1"/>
  <c r="BL99" i="20"/>
  <c r="AK99" i="22" s="1"/>
  <c r="CA99" i="20" a="1"/>
  <c r="CA99" i="20" s="1"/>
  <c r="AZ99" i="22" s="1"/>
  <c r="CB99" i="20" a="1"/>
  <c r="CB99" i="20" s="1"/>
  <c r="BA99" i="22" s="1"/>
  <c r="F99" i="22"/>
  <c r="BT99" i="20"/>
  <c r="AS99" i="22" s="1"/>
  <c r="AS99" i="20"/>
  <c r="R99" i="22" s="1"/>
  <c r="BU99" i="20"/>
  <c r="AT99" i="22" s="1"/>
  <c r="BJ99" i="20"/>
  <c r="AI99" i="22" s="1"/>
  <c r="CF99" i="20"/>
  <c r="BE99" i="22" s="1"/>
  <c r="AY99" i="20"/>
  <c r="X99" i="22" s="1"/>
  <c r="BR99" i="20"/>
  <c r="AQ99" i="22" s="1"/>
  <c r="BQ99" i="20"/>
  <c r="AP99" i="22" s="1"/>
  <c r="CC99" i="20" a="1"/>
  <c r="CC99" i="20" s="1"/>
  <c r="BB99" i="22" s="1"/>
  <c r="AP99" i="20"/>
  <c r="O99" i="22" s="1"/>
  <c r="AQ99" i="20"/>
  <c r="P99" i="22" s="1"/>
  <c r="BF99" i="20"/>
  <c r="AE99" i="22" s="1"/>
  <c r="BZ99" i="20" a="1"/>
  <c r="BZ99" i="20" s="1"/>
  <c r="AY99" i="22" s="1"/>
  <c r="AK99" i="20"/>
  <c r="J99" i="22" s="1"/>
  <c r="AO99" i="20"/>
  <c r="N99" i="22" s="1"/>
  <c r="BV99" i="20"/>
  <c r="AU99" i="22" s="1"/>
  <c r="BM99" i="20"/>
  <c r="AL99" i="22" s="1"/>
  <c r="AN99" i="20"/>
  <c r="M99" i="22" s="1"/>
  <c r="AW99" i="20"/>
  <c r="V99" i="22" s="1"/>
  <c r="AT99" i="20"/>
  <c r="S99" i="22" s="1"/>
  <c r="BW99" i="20" a="1"/>
  <c r="BW99" i="20" s="1"/>
  <c r="AV99" i="22" s="1"/>
  <c r="BI99" i="20"/>
  <c r="AH99" i="22" s="1"/>
  <c r="AU99" i="20"/>
  <c r="T99" i="22" s="1"/>
  <c r="CG99" i="20"/>
  <c r="BF99" i="22" s="1"/>
  <c r="BN99" i="20"/>
  <c r="AM99" i="22" s="1"/>
  <c r="BH99" i="20"/>
  <c r="AG99" i="22" s="1"/>
  <c r="AM99" i="20"/>
  <c r="L99" i="22" s="1"/>
  <c r="BO99" i="20"/>
  <c r="AN99" i="22" s="1"/>
  <c r="BC99" i="20"/>
  <c r="AB99" i="22" s="1"/>
  <c r="AZ99" i="20"/>
  <c r="Y99" i="22" s="1"/>
  <c r="CI99" i="20" a="1"/>
  <c r="CI99" i="20" s="1"/>
  <c r="BH99" i="22" s="1"/>
  <c r="AX99" i="20"/>
  <c r="W99" i="22" s="1"/>
  <c r="BB99" i="20"/>
  <c r="AA99" i="22" s="1"/>
  <c r="G100" i="22"/>
  <c r="B101" i="20"/>
  <c r="A100" i="20"/>
  <c r="A101" i="20" l="1"/>
  <c r="G101" i="22"/>
  <c r="B102" i="20"/>
  <c r="A100" i="13"/>
  <c r="E100" i="13"/>
  <c r="BR100" i="20"/>
  <c r="AQ100" i="22" s="1"/>
  <c r="AP100" i="20"/>
  <c r="O100" i="22" s="1"/>
  <c r="AV100" i="20"/>
  <c r="U100" i="22" s="1"/>
  <c r="BM100" i="20"/>
  <c r="AL100" i="22" s="1"/>
  <c r="BA100" i="20"/>
  <c r="Z100" i="22" s="1"/>
  <c r="AM100" i="20"/>
  <c r="L100" i="22" s="1"/>
  <c r="AX100" i="20"/>
  <c r="W100" i="22" s="1"/>
  <c r="BE100" i="20"/>
  <c r="AD100" i="22" s="1"/>
  <c r="AO100" i="20"/>
  <c r="N100" i="22" s="1"/>
  <c r="BK100" i="20"/>
  <c r="AJ100" i="22" s="1"/>
  <c r="CI100" i="20" a="1"/>
  <c r="CI100" i="20" s="1"/>
  <c r="BH100" i="22" s="1"/>
  <c r="AQ100" i="20"/>
  <c r="P100" i="22" s="1"/>
  <c r="CC100" i="20" a="1"/>
  <c r="CC100" i="20" s="1"/>
  <c r="BB100" i="22" s="1"/>
  <c r="BQ100" i="20"/>
  <c r="AP100" i="22" s="1"/>
  <c r="BZ100" i="20" a="1"/>
  <c r="BZ100" i="20" s="1"/>
  <c r="AY100" i="22" s="1"/>
  <c r="AN100" i="20"/>
  <c r="M100" i="22" s="1"/>
  <c r="BJ100" i="20"/>
  <c r="AI100" i="22" s="1"/>
  <c r="BV100" i="20"/>
  <c r="AU100" i="22" s="1"/>
  <c r="CA100" i="20" a="1"/>
  <c r="CA100" i="20" s="1"/>
  <c r="AZ100" i="22" s="1"/>
  <c r="BC100" i="20"/>
  <c r="AB100" i="22" s="1"/>
  <c r="AS100" i="20"/>
  <c r="R100" i="22" s="1"/>
  <c r="BI100" i="20"/>
  <c r="AH100" i="22" s="1"/>
  <c r="CF100" i="20"/>
  <c r="BE100" i="22" s="1"/>
  <c r="AW100" i="20"/>
  <c r="V100" i="22" s="1"/>
  <c r="CB100" i="20" a="1"/>
  <c r="CB100" i="20" s="1"/>
  <c r="BA100" i="22" s="1"/>
  <c r="AK100" i="20"/>
  <c r="J100" i="22" s="1"/>
  <c r="F100" i="22"/>
  <c r="CH100" i="20"/>
  <c r="BG100" i="22" s="1"/>
  <c r="BB100" i="20"/>
  <c r="AA100" i="22" s="1"/>
  <c r="AT100" i="20"/>
  <c r="S100" i="22" s="1"/>
  <c r="BF100" i="20"/>
  <c r="AE100" i="22" s="1"/>
  <c r="BG100" i="20"/>
  <c r="AF100" i="22" s="1"/>
  <c r="BO100" i="20"/>
  <c r="AN100" i="22" s="1"/>
  <c r="BT100" i="20"/>
  <c r="AS100" i="22" s="1"/>
  <c r="BL100" i="20"/>
  <c r="AK100" i="22" s="1"/>
  <c r="CG100" i="20"/>
  <c r="BF100" i="22" s="1"/>
  <c r="AZ100" i="20"/>
  <c r="Y100" i="22" s="1"/>
  <c r="AU100" i="20"/>
  <c r="T100" i="22" s="1"/>
  <c r="BH100" i="20"/>
  <c r="AG100" i="22" s="1"/>
  <c r="AL100" i="20"/>
  <c r="K100" i="22" s="1"/>
  <c r="BU100" i="20"/>
  <c r="AT100" i="22" s="1"/>
  <c r="AY100" i="20"/>
  <c r="X100" i="22" s="1"/>
  <c r="BY100" i="20" a="1"/>
  <c r="BY100" i="20" s="1"/>
  <c r="AX100" i="22" s="1"/>
  <c r="BW100" i="20" a="1"/>
  <c r="BW100" i="20" s="1"/>
  <c r="AV100" i="22" s="1"/>
  <c r="BN100" i="20"/>
  <c r="AM100" i="22" s="1"/>
  <c r="BS100" i="20"/>
  <c r="AR100" i="22" s="1"/>
  <c r="CE100" i="20"/>
  <c r="BD100" i="22" s="1"/>
  <c r="D101" i="13"/>
  <c r="B102" i="13"/>
  <c r="D99" i="22"/>
  <c r="B99" i="22" s="1" a="1"/>
  <c r="B99" i="22" s="1"/>
  <c r="D100" i="22" l="1"/>
  <c r="B100" i="22" s="1" a="1"/>
  <c r="B100" i="22" s="1"/>
  <c r="B103" i="13"/>
  <c r="D102" i="13"/>
  <c r="A101" i="13"/>
  <c r="E101" i="13"/>
  <c r="B103" i="20"/>
  <c r="A102" i="20"/>
  <c r="G102" i="22"/>
  <c r="BG101" i="20"/>
  <c r="AF101" i="22" s="1"/>
  <c r="BN101" i="20"/>
  <c r="AM101" i="22" s="1"/>
  <c r="BL101" i="20"/>
  <c r="AK101" i="22" s="1"/>
  <c r="AL101" i="20"/>
  <c r="K101" i="22" s="1"/>
  <c r="CA101" i="20" a="1"/>
  <c r="CA101" i="20" s="1"/>
  <c r="AZ101" i="22" s="1"/>
  <c r="BC101" i="20"/>
  <c r="AB101" i="22" s="1"/>
  <c r="CG101" i="20"/>
  <c r="BF101" i="22" s="1"/>
  <c r="CC101" i="20" a="1"/>
  <c r="CC101" i="20" s="1"/>
  <c r="BB101" i="22" s="1"/>
  <c r="BS101" i="20"/>
  <c r="AR101" i="22" s="1"/>
  <c r="BA101" i="20"/>
  <c r="Z101" i="22" s="1"/>
  <c r="BQ101" i="20"/>
  <c r="AP101" i="22" s="1"/>
  <c r="CI101" i="20" a="1"/>
  <c r="CI101" i="20" s="1"/>
  <c r="BH101" i="22" s="1"/>
  <c r="BV101" i="20"/>
  <c r="AU101" i="22" s="1"/>
  <c r="AP101" i="20"/>
  <c r="O101" i="22" s="1"/>
  <c r="BR101" i="20"/>
  <c r="AQ101" i="22" s="1"/>
  <c r="CF101" i="20"/>
  <c r="BE101" i="22" s="1"/>
  <c r="BH101" i="20"/>
  <c r="AG101" i="22" s="1"/>
  <c r="BI101" i="20"/>
  <c r="AH101" i="22" s="1"/>
  <c r="AO101" i="20"/>
  <c r="N101" i="22" s="1"/>
  <c r="AW101" i="20"/>
  <c r="V101" i="22" s="1"/>
  <c r="AZ101" i="20"/>
  <c r="Y101" i="22" s="1"/>
  <c r="BB101" i="20"/>
  <c r="AA101" i="22" s="1"/>
  <c r="BT101" i="20"/>
  <c r="AS101" i="22" s="1"/>
  <c r="AS101" i="20"/>
  <c r="R101" i="22" s="1"/>
  <c r="AN101" i="20"/>
  <c r="M101" i="22" s="1"/>
  <c r="CE101" i="20"/>
  <c r="BD101" i="22" s="1"/>
  <c r="BE101" i="20"/>
  <c r="AD101" i="22" s="1"/>
  <c r="AM101" i="20"/>
  <c r="L101" i="22" s="1"/>
  <c r="BW101" i="20" a="1"/>
  <c r="BW101" i="20" s="1"/>
  <c r="AV101" i="22" s="1"/>
  <c r="AU101" i="20"/>
  <c r="T101" i="22" s="1"/>
  <c r="BJ101" i="20"/>
  <c r="AI101" i="22" s="1"/>
  <c r="BZ101" i="20" a="1"/>
  <c r="BZ101" i="20" s="1"/>
  <c r="AY101" i="22" s="1"/>
  <c r="BF101" i="20"/>
  <c r="AE101" i="22" s="1"/>
  <c r="AQ101" i="20"/>
  <c r="P101" i="22" s="1"/>
  <c r="CB101" i="20" a="1"/>
  <c r="CB101" i="20" s="1"/>
  <c r="BA101" i="22" s="1"/>
  <c r="BO101" i="20"/>
  <c r="AN101" i="22" s="1"/>
  <c r="AV101" i="20"/>
  <c r="U101" i="22" s="1"/>
  <c r="BK101" i="20"/>
  <c r="AJ101" i="22" s="1"/>
  <c r="AT101" i="20"/>
  <c r="S101" i="22" s="1"/>
  <c r="BU101" i="20"/>
  <c r="AT101" i="22" s="1"/>
  <c r="AX101" i="20"/>
  <c r="W101" i="22" s="1"/>
  <c r="BM101" i="20"/>
  <c r="AL101" i="22" s="1"/>
  <c r="F101" i="22"/>
  <c r="AK101" i="20"/>
  <c r="J101" i="22" s="1"/>
  <c r="BY101" i="20" a="1"/>
  <c r="BY101" i="20" s="1"/>
  <c r="AX101" i="22" s="1"/>
  <c r="AY101" i="20"/>
  <c r="X101" i="22" s="1"/>
  <c r="CH101" i="20"/>
  <c r="BG101" i="22" s="1"/>
  <c r="BW102" i="20" l="1" a="1"/>
  <c r="BW102" i="20" s="1"/>
  <c r="AV102" i="22" s="1"/>
  <c r="BG102" i="20"/>
  <c r="AF102" i="22" s="1"/>
  <c r="BB102" i="20"/>
  <c r="AA102" i="22" s="1"/>
  <c r="CE102" i="20"/>
  <c r="BD102" i="22" s="1"/>
  <c r="AV102" i="20"/>
  <c r="U102" i="22" s="1"/>
  <c r="BK102" i="20"/>
  <c r="AJ102" i="22" s="1"/>
  <c r="BZ102" i="20" a="1"/>
  <c r="BZ102" i="20" s="1"/>
  <c r="AY102" i="22" s="1"/>
  <c r="BY102" i="20" a="1"/>
  <c r="BY102" i="20" s="1"/>
  <c r="AX102" i="22" s="1"/>
  <c r="AP102" i="20"/>
  <c r="O102" i="22" s="1"/>
  <c r="CH102" i="20"/>
  <c r="BG102" i="22" s="1"/>
  <c r="CG102" i="20"/>
  <c r="BF102" i="22" s="1"/>
  <c r="BH102" i="20"/>
  <c r="AG102" i="22" s="1"/>
  <c r="CI102" i="20" a="1"/>
  <c r="CI102" i="20" s="1"/>
  <c r="BH102" i="22" s="1"/>
  <c r="AY102" i="20"/>
  <c r="X102" i="22" s="1"/>
  <c r="AM102" i="20"/>
  <c r="L102" i="22" s="1"/>
  <c r="CC102" i="20" a="1"/>
  <c r="CC102" i="20" s="1"/>
  <c r="BB102" i="22" s="1"/>
  <c r="BE102" i="20"/>
  <c r="AD102" i="22" s="1"/>
  <c r="BF102" i="20"/>
  <c r="AE102" i="22" s="1"/>
  <c r="BT102" i="20"/>
  <c r="AS102" i="22" s="1"/>
  <c r="BI102" i="20"/>
  <c r="AH102" i="22" s="1"/>
  <c r="AS102" i="20"/>
  <c r="R102" i="22" s="1"/>
  <c r="AO102" i="20"/>
  <c r="N102" i="22" s="1"/>
  <c r="BV102" i="20"/>
  <c r="AU102" i="22" s="1"/>
  <c r="BL102" i="20"/>
  <c r="AK102" i="22" s="1"/>
  <c r="AN102" i="20"/>
  <c r="M102" i="22" s="1"/>
  <c r="BN102" i="20"/>
  <c r="AM102" i="22" s="1"/>
  <c r="AK102" i="20"/>
  <c r="J102" i="22" s="1"/>
  <c r="CF102" i="20"/>
  <c r="BE102" i="22" s="1"/>
  <c r="AT102" i="20"/>
  <c r="S102" i="22" s="1"/>
  <c r="AL102" i="20"/>
  <c r="K102" i="22" s="1"/>
  <c r="BJ102" i="20"/>
  <c r="AI102" i="22" s="1"/>
  <c r="AX102" i="20"/>
  <c r="W102" i="22" s="1"/>
  <c r="F102" i="22"/>
  <c r="BA102" i="20"/>
  <c r="Z102" i="22" s="1"/>
  <c r="BM102" i="20"/>
  <c r="AL102" i="22" s="1"/>
  <c r="AZ102" i="20"/>
  <c r="Y102" i="22" s="1"/>
  <c r="AQ102" i="20"/>
  <c r="P102" i="22" s="1"/>
  <c r="AU102" i="20"/>
  <c r="T102" i="22" s="1"/>
  <c r="CB102" i="20" a="1"/>
  <c r="CB102" i="20" s="1"/>
  <c r="BA102" i="22" s="1"/>
  <c r="AW102" i="20"/>
  <c r="V102" i="22" s="1"/>
  <c r="BS102" i="20"/>
  <c r="AR102" i="22" s="1"/>
  <c r="BC102" i="20"/>
  <c r="AB102" i="22" s="1"/>
  <c r="BQ102" i="20"/>
  <c r="AP102" i="22" s="1"/>
  <c r="BU102" i="20"/>
  <c r="AT102" i="22" s="1"/>
  <c r="BR102" i="20"/>
  <c r="AQ102" i="22" s="1"/>
  <c r="CA102" i="20" a="1"/>
  <c r="CA102" i="20" s="1"/>
  <c r="AZ102" i="22" s="1"/>
  <c r="BO102" i="20"/>
  <c r="AN102" i="22" s="1"/>
  <c r="A103" i="20"/>
  <c r="B104" i="20"/>
  <c r="G103" i="22"/>
  <c r="D101" i="22"/>
  <c r="B101" i="22" s="1" a="1"/>
  <c r="B101" i="22" s="1"/>
  <c r="E102" i="13"/>
  <c r="A102" i="13"/>
  <c r="B104" i="13"/>
  <c r="D103" i="13"/>
  <c r="A104" i="20" l="1"/>
  <c r="B105" i="20"/>
  <c r="G104" i="22"/>
  <c r="D104" i="13"/>
  <c r="B105" i="13"/>
  <c r="BF103" i="20"/>
  <c r="AE103" i="22" s="1"/>
  <c r="BO103" i="20"/>
  <c r="AN103" i="22" s="1"/>
  <c r="BC103" i="20"/>
  <c r="AB103" i="22" s="1"/>
  <c r="BG103" i="20"/>
  <c r="AF103" i="22" s="1"/>
  <c r="BH103" i="20"/>
  <c r="AG103" i="22" s="1"/>
  <c r="BE103" i="20"/>
  <c r="AD103" i="22" s="1"/>
  <c r="CI103" i="20" a="1"/>
  <c r="CI103" i="20" s="1"/>
  <c r="BH103" i="22" s="1"/>
  <c r="AZ103" i="20"/>
  <c r="Y103" i="22" s="1"/>
  <c r="CF103" i="20"/>
  <c r="BE103" i="22" s="1"/>
  <c r="BA103" i="20"/>
  <c r="Z103" i="22" s="1"/>
  <c r="AN103" i="20"/>
  <c r="M103" i="22" s="1"/>
  <c r="BY103" i="20" a="1"/>
  <c r="BY103" i="20" s="1"/>
  <c r="AX103" i="22" s="1"/>
  <c r="CE103" i="20"/>
  <c r="BD103" i="22" s="1"/>
  <c r="BL103" i="20"/>
  <c r="AK103" i="22" s="1"/>
  <c r="BV103" i="20"/>
  <c r="AU103" i="22" s="1"/>
  <c r="AM103" i="20"/>
  <c r="L103" i="22" s="1"/>
  <c r="AX103" i="20"/>
  <c r="W103" i="22" s="1"/>
  <c r="F103" i="22"/>
  <c r="AV103" i="20"/>
  <c r="U103" i="22" s="1"/>
  <c r="BR103" i="20"/>
  <c r="AQ103" i="22" s="1"/>
  <c r="CB103" i="20" a="1"/>
  <c r="CB103" i="20" s="1"/>
  <c r="BA103" i="22" s="1"/>
  <c r="AO103" i="20"/>
  <c r="N103" i="22" s="1"/>
  <c r="BU103" i="20"/>
  <c r="AT103" i="22" s="1"/>
  <c r="AT103" i="20"/>
  <c r="S103" i="22" s="1"/>
  <c r="BW103" i="20" a="1"/>
  <c r="BW103" i="20" s="1"/>
  <c r="AV103" i="22" s="1"/>
  <c r="BT103" i="20"/>
  <c r="AS103" i="22" s="1"/>
  <c r="CH103" i="20"/>
  <c r="BG103" i="22" s="1"/>
  <c r="BJ103" i="20"/>
  <c r="AI103" i="22" s="1"/>
  <c r="BK103" i="20"/>
  <c r="AJ103" i="22" s="1"/>
  <c r="AQ103" i="20"/>
  <c r="P103" i="22" s="1"/>
  <c r="BN103" i="20"/>
  <c r="AM103" i="22" s="1"/>
  <c r="BI103" i="20"/>
  <c r="AH103" i="22" s="1"/>
  <c r="AL103" i="20"/>
  <c r="K103" i="22" s="1"/>
  <c r="CA103" i="20" a="1"/>
  <c r="CA103" i="20" s="1"/>
  <c r="AZ103" i="22" s="1"/>
  <c r="BZ103" i="20" a="1"/>
  <c r="BZ103" i="20" s="1"/>
  <c r="AY103" i="22" s="1"/>
  <c r="BS103" i="20"/>
  <c r="AR103" i="22" s="1"/>
  <c r="AS103" i="20"/>
  <c r="R103" i="22" s="1"/>
  <c r="BM103" i="20"/>
  <c r="AL103" i="22" s="1"/>
  <c r="AU103" i="20"/>
  <c r="T103" i="22" s="1"/>
  <c r="AP103" i="20"/>
  <c r="O103" i="22" s="1"/>
  <c r="CC103" i="20" a="1"/>
  <c r="CC103" i="20" s="1"/>
  <c r="BB103" i="22" s="1"/>
  <c r="AK103" i="20"/>
  <c r="J103" i="22" s="1"/>
  <c r="BB103" i="20"/>
  <c r="AA103" i="22" s="1"/>
  <c r="BQ103" i="20"/>
  <c r="AP103" i="22" s="1"/>
  <c r="AW103" i="20"/>
  <c r="V103" i="22" s="1"/>
  <c r="CG103" i="20"/>
  <c r="BF103" i="22" s="1"/>
  <c r="AY103" i="20"/>
  <c r="X103" i="22" s="1"/>
  <c r="A103" i="13"/>
  <c r="E103" i="13"/>
  <c r="D102" i="22"/>
  <c r="B102" i="22" s="1" a="1"/>
  <c r="B102" i="22" s="1"/>
  <c r="D103" i="22" l="1"/>
  <c r="B103" i="22" s="1" a="1"/>
  <c r="B103" i="22" s="1"/>
  <c r="B106" i="13"/>
  <c r="D105" i="13"/>
  <c r="E104" i="13"/>
  <c r="A104" i="13"/>
  <c r="B106" i="20"/>
  <c r="A105" i="20"/>
  <c r="G105" i="22"/>
  <c r="AW104" i="20"/>
  <c r="V104" i="22" s="1"/>
  <c r="CF104" i="20"/>
  <c r="BE104" i="22" s="1"/>
  <c r="BQ104" i="20"/>
  <c r="AP104" i="22" s="1"/>
  <c r="AT104" i="20"/>
  <c r="S104" i="22" s="1"/>
  <c r="BM104" i="20"/>
  <c r="AL104" i="22" s="1"/>
  <c r="AX104" i="20"/>
  <c r="W104" i="22" s="1"/>
  <c r="BR104" i="20"/>
  <c r="AQ104" i="22" s="1"/>
  <c r="AO104" i="20"/>
  <c r="N104" i="22" s="1"/>
  <c r="CC104" i="20" a="1"/>
  <c r="CC104" i="20" s="1"/>
  <c r="BB104" i="22" s="1"/>
  <c r="BL104" i="20"/>
  <c r="AK104" i="22" s="1"/>
  <c r="CH104" i="20"/>
  <c r="BG104" i="22" s="1"/>
  <c r="BV104" i="20"/>
  <c r="AU104" i="22" s="1"/>
  <c r="BE104" i="20"/>
  <c r="AD104" i="22" s="1"/>
  <c r="CA104" i="20" a="1"/>
  <c r="CA104" i="20" s="1"/>
  <c r="AZ104" i="22" s="1"/>
  <c r="BT104" i="20"/>
  <c r="AS104" i="22" s="1"/>
  <c r="AS104" i="20"/>
  <c r="R104" i="22" s="1"/>
  <c r="BA104" i="20"/>
  <c r="Z104" i="22" s="1"/>
  <c r="BO104" i="20"/>
  <c r="AN104" i="22" s="1"/>
  <c r="BI104" i="20"/>
  <c r="AH104" i="22" s="1"/>
  <c r="BU104" i="20"/>
  <c r="AT104" i="22" s="1"/>
  <c r="AK104" i="20"/>
  <c r="J104" i="22" s="1"/>
  <c r="BK104" i="20"/>
  <c r="AJ104" i="22" s="1"/>
  <c r="BF104" i="20"/>
  <c r="AE104" i="22" s="1"/>
  <c r="AY104" i="20"/>
  <c r="X104" i="22" s="1"/>
  <c r="BG104" i="20"/>
  <c r="AF104" i="22" s="1"/>
  <c r="AN104" i="20"/>
  <c r="M104" i="22" s="1"/>
  <c r="AM104" i="20"/>
  <c r="L104" i="22" s="1"/>
  <c r="BB104" i="20"/>
  <c r="AA104" i="22" s="1"/>
  <c r="AV104" i="20"/>
  <c r="U104" i="22" s="1"/>
  <c r="AQ104" i="20"/>
  <c r="P104" i="22" s="1"/>
  <c r="BN104" i="20"/>
  <c r="AM104" i="22" s="1"/>
  <c r="AL104" i="20"/>
  <c r="K104" i="22" s="1"/>
  <c r="CI104" i="20" a="1"/>
  <c r="CI104" i="20" s="1"/>
  <c r="BH104" i="22" s="1"/>
  <c r="BC104" i="20"/>
  <c r="AB104" i="22" s="1"/>
  <c r="BH104" i="20"/>
  <c r="AG104" i="22" s="1"/>
  <c r="BJ104" i="20"/>
  <c r="AI104" i="22" s="1"/>
  <c r="AP104" i="20"/>
  <c r="O104" i="22" s="1"/>
  <c r="CG104" i="20"/>
  <c r="BF104" i="22" s="1"/>
  <c r="BS104" i="20"/>
  <c r="AR104" i="22" s="1"/>
  <c r="AU104" i="20"/>
  <c r="T104" i="22" s="1"/>
  <c r="BY104" i="20" a="1"/>
  <c r="BY104" i="20" s="1"/>
  <c r="AX104" i="22" s="1"/>
  <c r="CE104" i="20"/>
  <c r="BD104" i="22" s="1"/>
  <c r="CB104" i="20" a="1"/>
  <c r="CB104" i="20" s="1"/>
  <c r="BA104" i="22" s="1"/>
  <c r="BW104" i="20" a="1"/>
  <c r="BW104" i="20" s="1"/>
  <c r="AV104" i="22" s="1"/>
  <c r="BZ104" i="20" a="1"/>
  <c r="BZ104" i="20" s="1"/>
  <c r="AY104" i="22" s="1"/>
  <c r="AZ104" i="20"/>
  <c r="Y104" i="22" s="1"/>
  <c r="F104" i="22"/>
  <c r="BV105" i="20" l="1"/>
  <c r="AU105" i="22" s="1"/>
  <c r="BR105" i="20"/>
  <c r="AQ105" i="22" s="1"/>
  <c r="BE105" i="20"/>
  <c r="AD105" i="22" s="1"/>
  <c r="BQ105" i="20"/>
  <c r="AP105" i="22" s="1"/>
  <c r="BN105" i="20"/>
  <c r="AM105" i="22" s="1"/>
  <c r="CE105" i="20"/>
  <c r="BD105" i="22" s="1"/>
  <c r="BK105" i="20"/>
  <c r="AJ105" i="22" s="1"/>
  <c r="BZ105" i="20" a="1"/>
  <c r="BZ105" i="20" s="1"/>
  <c r="AY105" i="22" s="1"/>
  <c r="CI105" i="20" a="1"/>
  <c r="CI105" i="20" s="1"/>
  <c r="BH105" i="22" s="1"/>
  <c r="AN105" i="20"/>
  <c r="M105" i="22" s="1"/>
  <c r="BU105" i="20"/>
  <c r="AT105" i="22" s="1"/>
  <c r="F105" i="22"/>
  <c r="BC105" i="20"/>
  <c r="AB105" i="22" s="1"/>
  <c r="CG105" i="20"/>
  <c r="BF105" i="22" s="1"/>
  <c r="CH105" i="20"/>
  <c r="BG105" i="22" s="1"/>
  <c r="BG105" i="20"/>
  <c r="AF105" i="22" s="1"/>
  <c r="AX105" i="20"/>
  <c r="W105" i="22" s="1"/>
  <c r="BL105" i="20"/>
  <c r="AK105" i="22" s="1"/>
  <c r="BY105" i="20" a="1"/>
  <c r="BY105" i="20" s="1"/>
  <c r="AX105" i="22" s="1"/>
  <c r="AO105" i="20"/>
  <c r="N105" i="22" s="1"/>
  <c r="BO105" i="20"/>
  <c r="AN105" i="22" s="1"/>
  <c r="AW105" i="20"/>
  <c r="V105" i="22" s="1"/>
  <c r="BW105" i="20" a="1"/>
  <c r="BW105" i="20" s="1"/>
  <c r="AV105" i="22" s="1"/>
  <c r="AL105" i="20"/>
  <c r="K105" i="22" s="1"/>
  <c r="BJ105" i="20"/>
  <c r="AI105" i="22" s="1"/>
  <c r="BT105" i="20"/>
  <c r="AS105" i="22" s="1"/>
  <c r="AV105" i="20"/>
  <c r="U105" i="22" s="1"/>
  <c r="BI105" i="20"/>
  <c r="AH105" i="22" s="1"/>
  <c r="AY105" i="20"/>
  <c r="X105" i="22" s="1"/>
  <c r="BS105" i="20"/>
  <c r="AR105" i="22" s="1"/>
  <c r="AK105" i="20"/>
  <c r="J105" i="22" s="1"/>
  <c r="CC105" i="20" a="1"/>
  <c r="CC105" i="20" s="1"/>
  <c r="BB105" i="22" s="1"/>
  <c r="AM105" i="20"/>
  <c r="L105" i="22" s="1"/>
  <c r="AQ105" i="20"/>
  <c r="P105" i="22" s="1"/>
  <c r="AZ105" i="20"/>
  <c r="Y105" i="22" s="1"/>
  <c r="AU105" i="20"/>
  <c r="T105" i="22" s="1"/>
  <c r="BH105" i="20"/>
  <c r="AG105" i="22" s="1"/>
  <c r="AP105" i="20"/>
  <c r="O105" i="22" s="1"/>
  <c r="CF105" i="20"/>
  <c r="BE105" i="22" s="1"/>
  <c r="BM105" i="20"/>
  <c r="AL105" i="22" s="1"/>
  <c r="AS105" i="20"/>
  <c r="R105" i="22" s="1"/>
  <c r="BF105" i="20"/>
  <c r="AE105" i="22" s="1"/>
  <c r="CA105" i="20" a="1"/>
  <c r="CA105" i="20" s="1"/>
  <c r="AZ105" i="22" s="1"/>
  <c r="CB105" i="20" a="1"/>
  <c r="CB105" i="20" s="1"/>
  <c r="BA105" i="22" s="1"/>
  <c r="BA105" i="20"/>
  <c r="Z105" i="22" s="1"/>
  <c r="BB105" i="20"/>
  <c r="AA105" i="22" s="1"/>
  <c r="AT105" i="20"/>
  <c r="S105" i="22" s="1"/>
  <c r="A106" i="20"/>
  <c r="B107" i="20"/>
  <c r="G106" i="22"/>
  <c r="D104" i="22"/>
  <c r="B104" i="22" s="1" a="1"/>
  <c r="B104" i="22" s="1"/>
  <c r="E105" i="13"/>
  <c r="A105" i="13"/>
  <c r="B107" i="13"/>
  <c r="D106" i="13"/>
  <c r="A107" i="20" l="1"/>
  <c r="B108" i="20"/>
  <c r="G107" i="22"/>
  <c r="BJ106" i="20"/>
  <c r="AI106" i="22" s="1"/>
  <c r="AP106" i="20"/>
  <c r="O106" i="22" s="1"/>
  <c r="CI106" i="20" a="1"/>
  <c r="CI106" i="20" s="1"/>
  <c r="BH106" i="22" s="1"/>
  <c r="AY106" i="20"/>
  <c r="X106" i="22" s="1"/>
  <c r="BZ106" i="20" a="1"/>
  <c r="BZ106" i="20" s="1"/>
  <c r="AY106" i="22" s="1"/>
  <c r="AU106" i="20"/>
  <c r="T106" i="22" s="1"/>
  <c r="CC106" i="20" a="1"/>
  <c r="CC106" i="20" s="1"/>
  <c r="BB106" i="22" s="1"/>
  <c r="BH106" i="20"/>
  <c r="AG106" i="22" s="1"/>
  <c r="BM106" i="20"/>
  <c r="AL106" i="22" s="1"/>
  <c r="BY106" i="20" a="1"/>
  <c r="BY106" i="20" s="1"/>
  <c r="AX106" i="22" s="1"/>
  <c r="CA106" i="20" a="1"/>
  <c r="CA106" i="20" s="1"/>
  <c r="AZ106" i="22" s="1"/>
  <c r="BR106" i="20"/>
  <c r="AQ106" i="22" s="1"/>
  <c r="CG106" i="20"/>
  <c r="BF106" i="22" s="1"/>
  <c r="BQ106" i="20"/>
  <c r="AP106" i="22" s="1"/>
  <c r="AS106" i="20"/>
  <c r="R106" i="22" s="1"/>
  <c r="CF106" i="20"/>
  <c r="BE106" i="22" s="1"/>
  <c r="AL106" i="20"/>
  <c r="K106" i="22" s="1"/>
  <c r="BO106" i="20"/>
  <c r="AN106" i="22" s="1"/>
  <c r="AM106" i="20"/>
  <c r="L106" i="22" s="1"/>
  <c r="AQ106" i="20"/>
  <c r="P106" i="22" s="1"/>
  <c r="BI106" i="20"/>
  <c r="AH106" i="22" s="1"/>
  <c r="BT106" i="20"/>
  <c r="AS106" i="22" s="1"/>
  <c r="AK106" i="20"/>
  <c r="J106" i="22" s="1"/>
  <c r="BF106" i="20"/>
  <c r="AE106" i="22" s="1"/>
  <c r="F106" i="22"/>
  <c r="BA106" i="20"/>
  <c r="Z106" i="22" s="1"/>
  <c r="AN106" i="20"/>
  <c r="M106" i="22" s="1"/>
  <c r="BB106" i="20"/>
  <c r="AA106" i="22" s="1"/>
  <c r="BE106" i="20"/>
  <c r="AD106" i="22" s="1"/>
  <c r="BN106" i="20"/>
  <c r="AM106" i="22" s="1"/>
  <c r="AO106" i="20"/>
  <c r="N106" i="22" s="1"/>
  <c r="BL106" i="20"/>
  <c r="AK106" i="22" s="1"/>
  <c r="BV106" i="20"/>
  <c r="AU106" i="22" s="1"/>
  <c r="BK106" i="20"/>
  <c r="AJ106" i="22" s="1"/>
  <c r="AZ106" i="20"/>
  <c r="Y106" i="22" s="1"/>
  <c r="CE106" i="20"/>
  <c r="BD106" i="22" s="1"/>
  <c r="AW106" i="20"/>
  <c r="V106" i="22" s="1"/>
  <c r="BU106" i="20"/>
  <c r="AT106" i="22" s="1"/>
  <c r="AV106" i="20"/>
  <c r="U106" i="22" s="1"/>
  <c r="BS106" i="20"/>
  <c r="AR106" i="22" s="1"/>
  <c r="BW106" i="20" a="1"/>
  <c r="BW106" i="20" s="1"/>
  <c r="AV106" i="22" s="1"/>
  <c r="AX106" i="20"/>
  <c r="W106" i="22" s="1"/>
  <c r="BG106" i="20"/>
  <c r="AF106" i="22" s="1"/>
  <c r="CH106" i="20"/>
  <c r="BG106" i="22" s="1"/>
  <c r="CB106" i="20" a="1"/>
  <c r="CB106" i="20" s="1"/>
  <c r="BA106" i="22" s="1"/>
  <c r="AT106" i="20"/>
  <c r="S106" i="22" s="1"/>
  <c r="BC106" i="20"/>
  <c r="AB106" i="22" s="1"/>
  <c r="D105" i="22"/>
  <c r="B105" i="22" s="1" a="1"/>
  <c r="B105" i="22" s="1"/>
  <c r="A106" i="13"/>
  <c r="E106" i="13"/>
  <c r="D107" i="13"/>
  <c r="B108" i="13"/>
  <c r="D108" i="13" l="1"/>
  <c r="B109" i="13"/>
  <c r="D106" i="22"/>
  <c r="B106" i="22" s="1" a="1"/>
  <c r="B106" i="22" s="1"/>
  <c r="G108" i="22"/>
  <c r="A108" i="20"/>
  <c r="B109" i="20"/>
  <c r="A107" i="13"/>
  <c r="E107" i="13"/>
  <c r="AY107" i="20"/>
  <c r="X107" i="22" s="1"/>
  <c r="BV107" i="20"/>
  <c r="AU107" i="22" s="1"/>
  <c r="AN107" i="20"/>
  <c r="M107" i="22" s="1"/>
  <c r="CH107" i="20"/>
  <c r="BG107" i="22" s="1"/>
  <c r="BQ107" i="20"/>
  <c r="AP107" i="22" s="1"/>
  <c r="AS107" i="20"/>
  <c r="R107" i="22" s="1"/>
  <c r="AV107" i="20"/>
  <c r="U107" i="22" s="1"/>
  <c r="CB107" i="20" a="1"/>
  <c r="CB107" i="20" s="1"/>
  <c r="BA107" i="22" s="1"/>
  <c r="BH107" i="20"/>
  <c r="AG107" i="22" s="1"/>
  <c r="BE107" i="20"/>
  <c r="AD107" i="22" s="1"/>
  <c r="AK107" i="20"/>
  <c r="J107" i="22" s="1"/>
  <c r="CE107" i="20"/>
  <c r="BD107" i="22" s="1"/>
  <c r="AO107" i="20"/>
  <c r="N107" i="22" s="1"/>
  <c r="BG107" i="20"/>
  <c r="AF107" i="22" s="1"/>
  <c r="BM107" i="20"/>
  <c r="AL107" i="22" s="1"/>
  <c r="BI107" i="20"/>
  <c r="AH107" i="22" s="1"/>
  <c r="BL107" i="20"/>
  <c r="AK107" i="22" s="1"/>
  <c r="BU107" i="20"/>
  <c r="AT107" i="22" s="1"/>
  <c r="BZ107" i="20" a="1"/>
  <c r="BZ107" i="20" s="1"/>
  <c r="AY107" i="22" s="1"/>
  <c r="CC107" i="20" a="1"/>
  <c r="CC107" i="20" s="1"/>
  <c r="BB107" i="22" s="1"/>
  <c r="AP107" i="20"/>
  <c r="O107" i="22" s="1"/>
  <c r="BT107" i="20"/>
  <c r="AS107" i="22" s="1"/>
  <c r="BJ107" i="20"/>
  <c r="AI107" i="22" s="1"/>
  <c r="BA107" i="20"/>
  <c r="Z107" i="22" s="1"/>
  <c r="BW107" i="20" a="1"/>
  <c r="BW107" i="20" s="1"/>
  <c r="AV107" i="22" s="1"/>
  <c r="AW107" i="20"/>
  <c r="V107" i="22" s="1"/>
  <c r="BN107" i="20"/>
  <c r="AM107" i="22" s="1"/>
  <c r="AX107" i="20"/>
  <c r="W107" i="22" s="1"/>
  <c r="BK107" i="20"/>
  <c r="AJ107" i="22" s="1"/>
  <c r="CI107" i="20" a="1"/>
  <c r="CI107" i="20" s="1"/>
  <c r="BH107" i="22" s="1"/>
  <c r="BY107" i="20" a="1"/>
  <c r="BY107" i="20" s="1"/>
  <c r="AX107" i="22" s="1"/>
  <c r="BC107" i="20"/>
  <c r="AB107" i="22" s="1"/>
  <c r="AQ107" i="20"/>
  <c r="P107" i="22" s="1"/>
  <c r="AT107" i="20"/>
  <c r="S107" i="22" s="1"/>
  <c r="F107" i="22"/>
  <c r="AZ107" i="20"/>
  <c r="Y107" i="22" s="1"/>
  <c r="BS107" i="20"/>
  <c r="AR107" i="22" s="1"/>
  <c r="AL107" i="20"/>
  <c r="K107" i="22" s="1"/>
  <c r="CA107" i="20" a="1"/>
  <c r="CA107" i="20" s="1"/>
  <c r="AZ107" i="22" s="1"/>
  <c r="CF107" i="20"/>
  <c r="BE107" i="22" s="1"/>
  <c r="BO107" i="20"/>
  <c r="AN107" i="22" s="1"/>
  <c r="CG107" i="20"/>
  <c r="BF107" i="22" s="1"/>
  <c r="BB107" i="20"/>
  <c r="AA107" i="22" s="1"/>
  <c r="BF107" i="20"/>
  <c r="AE107" i="22" s="1"/>
  <c r="AU107" i="20"/>
  <c r="T107" i="22" s="1"/>
  <c r="AM107" i="20"/>
  <c r="L107" i="22" s="1"/>
  <c r="BR107" i="20"/>
  <c r="AQ107" i="22" s="1"/>
  <c r="A109" i="20" l="1"/>
  <c r="G109" i="22"/>
  <c r="B110" i="20"/>
  <c r="AO108" i="20"/>
  <c r="N108" i="22" s="1"/>
  <c r="CH108" i="20"/>
  <c r="BG108" i="22" s="1"/>
  <c r="AY108" i="20"/>
  <c r="X108" i="22" s="1"/>
  <c r="BG108" i="20"/>
  <c r="AF108" i="22" s="1"/>
  <c r="BS108" i="20"/>
  <c r="AR108" i="22" s="1"/>
  <c r="CE108" i="20"/>
  <c r="BD108" i="22" s="1"/>
  <c r="AU108" i="20"/>
  <c r="T108" i="22" s="1"/>
  <c r="BU108" i="20"/>
  <c r="AT108" i="22" s="1"/>
  <c r="CG108" i="20"/>
  <c r="BF108" i="22" s="1"/>
  <c r="BV108" i="20"/>
  <c r="AU108" i="22" s="1"/>
  <c r="BE108" i="20"/>
  <c r="AD108" i="22" s="1"/>
  <c r="AV108" i="20"/>
  <c r="U108" i="22" s="1"/>
  <c r="F108" i="22"/>
  <c r="BO108" i="20"/>
  <c r="AN108" i="22" s="1"/>
  <c r="AK108" i="20"/>
  <c r="J108" i="22" s="1"/>
  <c r="BW108" i="20" a="1"/>
  <c r="BW108" i="20" s="1"/>
  <c r="AV108" i="22" s="1"/>
  <c r="BR108" i="20"/>
  <c r="AQ108" i="22" s="1"/>
  <c r="BA108" i="20"/>
  <c r="Z108" i="22" s="1"/>
  <c r="BI108" i="20"/>
  <c r="AH108" i="22" s="1"/>
  <c r="CC108" i="20" a="1"/>
  <c r="CC108" i="20" s="1"/>
  <c r="BB108" i="22" s="1"/>
  <c r="CA108" i="20" a="1"/>
  <c r="CA108" i="20" s="1"/>
  <c r="AZ108" i="22" s="1"/>
  <c r="BZ108" i="20" a="1"/>
  <c r="BZ108" i="20" s="1"/>
  <c r="AY108" i="22" s="1"/>
  <c r="AN108" i="20"/>
  <c r="M108" i="22" s="1"/>
  <c r="CF108" i="20"/>
  <c r="BE108" i="22" s="1"/>
  <c r="BQ108" i="20"/>
  <c r="AP108" i="22" s="1"/>
  <c r="AQ108" i="20"/>
  <c r="P108" i="22" s="1"/>
  <c r="AW108" i="20"/>
  <c r="V108" i="22" s="1"/>
  <c r="CI108" i="20" a="1"/>
  <c r="CI108" i="20" s="1"/>
  <c r="BH108" i="22" s="1"/>
  <c r="AS108" i="20"/>
  <c r="R108" i="22" s="1"/>
  <c r="BH108" i="20"/>
  <c r="AG108" i="22" s="1"/>
  <c r="BM108" i="20"/>
  <c r="AL108" i="22" s="1"/>
  <c r="BL108" i="20"/>
  <c r="AK108" i="22" s="1"/>
  <c r="BT108" i="20"/>
  <c r="AS108" i="22" s="1"/>
  <c r="AX108" i="20"/>
  <c r="W108" i="22" s="1"/>
  <c r="BB108" i="20"/>
  <c r="AA108" i="22" s="1"/>
  <c r="BC108" i="20"/>
  <c r="AB108" i="22" s="1"/>
  <c r="AT108" i="20"/>
  <c r="S108" i="22" s="1"/>
  <c r="BJ108" i="20"/>
  <c r="AI108" i="22" s="1"/>
  <c r="AP108" i="20"/>
  <c r="O108" i="22" s="1"/>
  <c r="AZ108" i="20"/>
  <c r="Y108" i="22" s="1"/>
  <c r="BY108" i="20" a="1"/>
  <c r="BY108" i="20" s="1"/>
  <c r="AX108" i="22" s="1"/>
  <c r="BN108" i="20"/>
  <c r="AM108" i="22" s="1"/>
  <c r="AL108" i="20"/>
  <c r="K108" i="22" s="1"/>
  <c r="CB108" i="20" a="1"/>
  <c r="CB108" i="20" s="1"/>
  <c r="BA108" i="22" s="1"/>
  <c r="BF108" i="20"/>
  <c r="AE108" i="22" s="1"/>
  <c r="AM108" i="20"/>
  <c r="L108" i="22" s="1"/>
  <c r="BK108" i="20"/>
  <c r="AJ108" i="22" s="1"/>
  <c r="D107" i="22"/>
  <c r="B107" i="22" s="1" a="1"/>
  <c r="B107" i="22" s="1"/>
  <c r="B110" i="13"/>
  <c r="D109" i="13"/>
  <c r="E108" i="13"/>
  <c r="A108" i="13"/>
  <c r="B111" i="13" l="1"/>
  <c r="D110" i="13"/>
  <c r="G110" i="22"/>
  <c r="A110" i="20"/>
  <c r="B111" i="20"/>
  <c r="D108" i="22"/>
  <c r="B108" i="22" s="1" a="1"/>
  <c r="B108" i="22" s="1"/>
  <c r="E109" i="13"/>
  <c r="A109" i="13"/>
  <c r="BA109" i="20"/>
  <c r="Z109" i="22" s="1"/>
  <c r="BO109" i="20"/>
  <c r="AN109" i="22" s="1"/>
  <c r="AP109" i="20"/>
  <c r="O109" i="22" s="1"/>
  <c r="BB109" i="20"/>
  <c r="AA109" i="22" s="1"/>
  <c r="AK109" i="20"/>
  <c r="J109" i="22" s="1"/>
  <c r="BF109" i="20"/>
  <c r="AE109" i="22" s="1"/>
  <c r="CB109" i="20" a="1"/>
  <c r="CB109" i="20" s="1"/>
  <c r="BA109" i="22" s="1"/>
  <c r="BL109" i="20"/>
  <c r="AK109" i="22" s="1"/>
  <c r="AX109" i="20"/>
  <c r="W109" i="22" s="1"/>
  <c r="CE109" i="20"/>
  <c r="BD109" i="22" s="1"/>
  <c r="BR109" i="20"/>
  <c r="AQ109" i="22" s="1"/>
  <c r="CG109" i="20"/>
  <c r="BF109" i="22" s="1"/>
  <c r="CC109" i="20" a="1"/>
  <c r="CC109" i="20" s="1"/>
  <c r="BB109" i="22" s="1"/>
  <c r="BV109" i="20"/>
  <c r="AU109" i="22" s="1"/>
  <c r="BS109" i="20"/>
  <c r="AR109" i="22" s="1"/>
  <c r="BY109" i="20" a="1"/>
  <c r="BY109" i="20" s="1"/>
  <c r="AX109" i="22" s="1"/>
  <c r="BM109" i="20"/>
  <c r="AL109" i="22" s="1"/>
  <c r="BW109" i="20" a="1"/>
  <c r="BW109" i="20" s="1"/>
  <c r="AV109" i="22" s="1"/>
  <c r="AY109" i="20"/>
  <c r="X109" i="22" s="1"/>
  <c r="BK109" i="20"/>
  <c r="AJ109" i="22" s="1"/>
  <c r="BJ109" i="20"/>
  <c r="AI109" i="22" s="1"/>
  <c r="AM109" i="20"/>
  <c r="L109" i="22" s="1"/>
  <c r="BI109" i="20"/>
  <c r="AH109" i="22" s="1"/>
  <c r="AO109" i="20"/>
  <c r="N109" i="22" s="1"/>
  <c r="AW109" i="20"/>
  <c r="V109" i="22" s="1"/>
  <c r="BU109" i="20"/>
  <c r="AT109" i="22" s="1"/>
  <c r="CF109" i="20"/>
  <c r="BE109" i="22" s="1"/>
  <c r="BH109" i="20"/>
  <c r="AG109" i="22" s="1"/>
  <c r="AV109" i="20"/>
  <c r="U109" i="22" s="1"/>
  <c r="AT109" i="20"/>
  <c r="S109" i="22" s="1"/>
  <c r="BN109" i="20"/>
  <c r="AM109" i="22" s="1"/>
  <c r="AL109" i="20"/>
  <c r="K109" i="22" s="1"/>
  <c r="AN109" i="20"/>
  <c r="M109" i="22" s="1"/>
  <c r="BQ109" i="20"/>
  <c r="AP109" i="22" s="1"/>
  <c r="BZ109" i="20" a="1"/>
  <c r="BZ109" i="20" s="1"/>
  <c r="AY109" i="22" s="1"/>
  <c r="CH109" i="20"/>
  <c r="BG109" i="22" s="1"/>
  <c r="BG109" i="20"/>
  <c r="AF109" i="22" s="1"/>
  <c r="AQ109" i="20"/>
  <c r="P109" i="22" s="1"/>
  <c r="BC109" i="20"/>
  <c r="AB109" i="22" s="1"/>
  <c r="CA109" i="20" a="1"/>
  <c r="CA109" i="20" s="1"/>
  <c r="AZ109" i="22" s="1"/>
  <c r="AZ109" i="20"/>
  <c r="Y109" i="22" s="1"/>
  <c r="AU109" i="20"/>
  <c r="T109" i="22" s="1"/>
  <c r="BE109" i="20"/>
  <c r="AD109" i="22" s="1"/>
  <c r="CI109" i="20" a="1"/>
  <c r="CI109" i="20" s="1"/>
  <c r="BH109" i="22" s="1"/>
  <c r="AS109" i="20"/>
  <c r="R109" i="22" s="1"/>
  <c r="BT109" i="20"/>
  <c r="AS109" i="22" s="1"/>
  <c r="F109" i="22"/>
  <c r="D109" i="22" l="1"/>
  <c r="B109" i="22" s="1" a="1"/>
  <c r="B109" i="22" s="1"/>
  <c r="A111" i="20"/>
  <c r="G111" i="22"/>
  <c r="B112" i="20"/>
  <c r="BU110" i="20"/>
  <c r="AT110" i="22" s="1"/>
  <c r="AM110" i="20"/>
  <c r="L110" i="22" s="1"/>
  <c r="BH110" i="20"/>
  <c r="AG110" i="22" s="1"/>
  <c r="AQ110" i="20"/>
  <c r="P110" i="22" s="1"/>
  <c r="AP110" i="20"/>
  <c r="O110" i="22" s="1"/>
  <c r="BJ110" i="20"/>
  <c r="AI110" i="22" s="1"/>
  <c r="CF110" i="20"/>
  <c r="BE110" i="22" s="1"/>
  <c r="CH110" i="20"/>
  <c r="BG110" i="22" s="1"/>
  <c r="BW110" i="20" a="1"/>
  <c r="BW110" i="20" s="1"/>
  <c r="AV110" i="22" s="1"/>
  <c r="BE110" i="20"/>
  <c r="AD110" i="22" s="1"/>
  <c r="AX110" i="20"/>
  <c r="W110" i="22" s="1"/>
  <c r="AT110" i="20"/>
  <c r="S110" i="22" s="1"/>
  <c r="BS110" i="20"/>
  <c r="AR110" i="22" s="1"/>
  <c r="BA110" i="20"/>
  <c r="Z110" i="22" s="1"/>
  <c r="AU110" i="20"/>
  <c r="T110" i="22" s="1"/>
  <c r="CI110" i="20" a="1"/>
  <c r="CI110" i="20" s="1"/>
  <c r="BH110" i="22" s="1"/>
  <c r="CC110" i="20" a="1"/>
  <c r="CC110" i="20" s="1"/>
  <c r="BB110" i="22" s="1"/>
  <c r="AK110" i="20"/>
  <c r="J110" i="22" s="1"/>
  <c r="BN110" i="20"/>
  <c r="AM110" i="22" s="1"/>
  <c r="BQ110" i="20"/>
  <c r="AP110" i="22" s="1"/>
  <c r="CG110" i="20"/>
  <c r="BF110" i="22" s="1"/>
  <c r="BZ110" i="20" a="1"/>
  <c r="BZ110" i="20" s="1"/>
  <c r="AY110" i="22" s="1"/>
  <c r="AW110" i="20"/>
  <c r="V110" i="22" s="1"/>
  <c r="BM110" i="20"/>
  <c r="AL110" i="22" s="1"/>
  <c r="F110" i="22"/>
  <c r="BT110" i="20"/>
  <c r="AS110" i="22" s="1"/>
  <c r="BF110" i="20"/>
  <c r="AE110" i="22" s="1"/>
  <c r="AO110" i="20"/>
  <c r="N110" i="22" s="1"/>
  <c r="BC110" i="20"/>
  <c r="AB110" i="22" s="1"/>
  <c r="AZ110" i="20"/>
  <c r="Y110" i="22" s="1"/>
  <c r="CA110" i="20" a="1"/>
  <c r="CA110" i="20" s="1"/>
  <c r="AZ110" i="22" s="1"/>
  <c r="BY110" i="20" a="1"/>
  <c r="BY110" i="20" s="1"/>
  <c r="AX110" i="22" s="1"/>
  <c r="BL110" i="20"/>
  <c r="AK110" i="22" s="1"/>
  <c r="AV110" i="20"/>
  <c r="U110" i="22" s="1"/>
  <c r="CB110" i="20" a="1"/>
  <c r="CB110" i="20" s="1"/>
  <c r="BA110" i="22" s="1"/>
  <c r="BO110" i="20"/>
  <c r="AN110" i="22" s="1"/>
  <c r="BI110" i="20"/>
  <c r="AH110" i="22" s="1"/>
  <c r="BV110" i="20"/>
  <c r="AU110" i="22" s="1"/>
  <c r="BB110" i="20"/>
  <c r="AA110" i="22" s="1"/>
  <c r="BG110" i="20"/>
  <c r="AF110" i="22" s="1"/>
  <c r="AY110" i="20"/>
  <c r="X110" i="22" s="1"/>
  <c r="AS110" i="20"/>
  <c r="R110" i="22" s="1"/>
  <c r="BR110" i="20"/>
  <c r="AQ110" i="22" s="1"/>
  <c r="CE110" i="20"/>
  <c r="BD110" i="22" s="1"/>
  <c r="AL110" i="20"/>
  <c r="K110" i="22" s="1"/>
  <c r="BK110" i="20"/>
  <c r="AJ110" i="22" s="1"/>
  <c r="AN110" i="20"/>
  <c r="M110" i="22" s="1"/>
  <c r="E110" i="13"/>
  <c r="A110" i="13"/>
  <c r="D111" i="13"/>
  <c r="B112" i="13"/>
  <c r="D112" i="13" l="1"/>
  <c r="B113" i="13"/>
  <c r="D110" i="22"/>
  <c r="B110" i="22" s="1" a="1"/>
  <c r="B110" i="22" s="1"/>
  <c r="E111" i="13"/>
  <c r="A111" i="13"/>
  <c r="G112" i="22"/>
  <c r="A112" i="20"/>
  <c r="B113" i="20"/>
  <c r="BO111" i="20"/>
  <c r="AN111" i="22" s="1"/>
  <c r="BK111" i="20"/>
  <c r="AJ111" i="22" s="1"/>
  <c r="CG111" i="20"/>
  <c r="BF111" i="22" s="1"/>
  <c r="AM111" i="20"/>
  <c r="L111" i="22" s="1"/>
  <c r="AK111" i="20"/>
  <c r="J111" i="22" s="1"/>
  <c r="CI111" i="20" a="1"/>
  <c r="CI111" i="20" s="1"/>
  <c r="BH111" i="22" s="1"/>
  <c r="CB111" i="20" a="1"/>
  <c r="CB111" i="20" s="1"/>
  <c r="BA111" i="22" s="1"/>
  <c r="AS111" i="20"/>
  <c r="R111" i="22" s="1"/>
  <c r="CC111" i="20" a="1"/>
  <c r="CC111" i="20" s="1"/>
  <c r="BB111" i="22" s="1"/>
  <c r="BC111" i="20"/>
  <c r="AB111" i="22" s="1"/>
  <c r="AY111" i="20"/>
  <c r="X111" i="22" s="1"/>
  <c r="AT111" i="20"/>
  <c r="S111" i="22" s="1"/>
  <c r="CH111" i="20"/>
  <c r="BG111" i="22" s="1"/>
  <c r="BU111" i="20"/>
  <c r="AT111" i="22" s="1"/>
  <c r="AX111" i="20"/>
  <c r="W111" i="22" s="1"/>
  <c r="BF111" i="20"/>
  <c r="AE111" i="22" s="1"/>
  <c r="BI111" i="20"/>
  <c r="AH111" i="22" s="1"/>
  <c r="BW111" i="20" a="1"/>
  <c r="BW111" i="20" s="1"/>
  <c r="AV111" i="22" s="1"/>
  <c r="BH111" i="20"/>
  <c r="AG111" i="22" s="1"/>
  <c r="BN111" i="20"/>
  <c r="AM111" i="22" s="1"/>
  <c r="BJ111" i="20"/>
  <c r="AI111" i="22" s="1"/>
  <c r="CE111" i="20"/>
  <c r="BD111" i="22" s="1"/>
  <c r="CF111" i="20"/>
  <c r="BE111" i="22" s="1"/>
  <c r="BM111" i="20"/>
  <c r="AL111" i="22" s="1"/>
  <c r="BR111" i="20"/>
  <c r="AQ111" i="22" s="1"/>
  <c r="BY111" i="20" a="1"/>
  <c r="BY111" i="20" s="1"/>
  <c r="AX111" i="22" s="1"/>
  <c r="BG111" i="20"/>
  <c r="AF111" i="22" s="1"/>
  <c r="AL111" i="20"/>
  <c r="K111" i="22" s="1"/>
  <c r="BQ111" i="20"/>
  <c r="AP111" i="22" s="1"/>
  <c r="AV111" i="20"/>
  <c r="U111" i="22" s="1"/>
  <c r="AP111" i="20"/>
  <c r="O111" i="22" s="1"/>
  <c r="AZ111" i="20"/>
  <c r="Y111" i="22" s="1"/>
  <c r="BV111" i="20"/>
  <c r="AU111" i="22" s="1"/>
  <c r="BT111" i="20"/>
  <c r="AS111" i="22" s="1"/>
  <c r="BZ111" i="20" a="1"/>
  <c r="BZ111" i="20" s="1"/>
  <c r="AY111" i="22" s="1"/>
  <c r="AO111" i="20"/>
  <c r="N111" i="22" s="1"/>
  <c r="CA111" i="20" a="1"/>
  <c r="CA111" i="20" s="1"/>
  <c r="AZ111" i="22" s="1"/>
  <c r="BE111" i="20"/>
  <c r="AD111" i="22" s="1"/>
  <c r="BL111" i="20"/>
  <c r="AK111" i="22" s="1"/>
  <c r="BA111" i="20"/>
  <c r="Z111" i="22" s="1"/>
  <c r="AQ111" i="20"/>
  <c r="P111" i="22" s="1"/>
  <c r="BB111" i="20"/>
  <c r="AA111" i="22" s="1"/>
  <c r="AN111" i="20"/>
  <c r="M111" i="22" s="1"/>
  <c r="AW111" i="20"/>
  <c r="V111" i="22" s="1"/>
  <c r="BS111" i="20"/>
  <c r="AR111" i="22" s="1"/>
  <c r="F111" i="22"/>
  <c r="AU111" i="20"/>
  <c r="T111" i="22" s="1"/>
  <c r="A113" i="20" l="1"/>
  <c r="G113" i="22"/>
  <c r="B114" i="20"/>
  <c r="CH112" i="20"/>
  <c r="BG112" i="22" s="1"/>
  <c r="BN112" i="20"/>
  <c r="AM112" i="22" s="1"/>
  <c r="AL112" i="20"/>
  <c r="K112" i="22" s="1"/>
  <c r="AT112" i="20"/>
  <c r="S112" i="22" s="1"/>
  <c r="BM112" i="20"/>
  <c r="AL112" i="22" s="1"/>
  <c r="AU112" i="20"/>
  <c r="T112" i="22" s="1"/>
  <c r="AW112" i="20"/>
  <c r="V112" i="22" s="1"/>
  <c r="CI112" i="20" a="1"/>
  <c r="CI112" i="20" s="1"/>
  <c r="BH112" i="22" s="1"/>
  <c r="BF112" i="20"/>
  <c r="AE112" i="22" s="1"/>
  <c r="BH112" i="20"/>
  <c r="AG112" i="22" s="1"/>
  <c r="BB112" i="20"/>
  <c r="AA112" i="22" s="1"/>
  <c r="BU112" i="20"/>
  <c r="AT112" i="22" s="1"/>
  <c r="AQ112" i="20"/>
  <c r="P112" i="22" s="1"/>
  <c r="BZ112" i="20" a="1"/>
  <c r="BZ112" i="20" s="1"/>
  <c r="AY112" i="22" s="1"/>
  <c r="BG112" i="20"/>
  <c r="AF112" i="22" s="1"/>
  <c r="BT112" i="20"/>
  <c r="AS112" i="22" s="1"/>
  <c r="BE112" i="20"/>
  <c r="AD112" i="22" s="1"/>
  <c r="AS112" i="20"/>
  <c r="R112" i="22" s="1"/>
  <c r="BC112" i="20"/>
  <c r="AB112" i="22" s="1"/>
  <c r="CF112" i="20"/>
  <c r="BE112" i="22" s="1"/>
  <c r="BI112" i="20"/>
  <c r="AH112" i="22" s="1"/>
  <c r="AO112" i="20"/>
  <c r="N112" i="22" s="1"/>
  <c r="BJ112" i="20"/>
  <c r="AI112" i="22" s="1"/>
  <c r="CA112" i="20" a="1"/>
  <c r="CA112" i="20" s="1"/>
  <c r="AZ112" i="22" s="1"/>
  <c r="BK112" i="20"/>
  <c r="AJ112" i="22" s="1"/>
  <c r="BW112" i="20" a="1"/>
  <c r="BW112" i="20" s="1"/>
  <c r="AV112" i="22" s="1"/>
  <c r="BR112" i="20"/>
  <c r="AQ112" i="22" s="1"/>
  <c r="CC112" i="20" a="1"/>
  <c r="CC112" i="20" s="1"/>
  <c r="BB112" i="22" s="1"/>
  <c r="BS112" i="20"/>
  <c r="AR112" i="22" s="1"/>
  <c r="AP112" i="20"/>
  <c r="O112" i="22" s="1"/>
  <c r="AY112" i="20"/>
  <c r="X112" i="22" s="1"/>
  <c r="BO112" i="20"/>
  <c r="AN112" i="22" s="1"/>
  <c r="CE112" i="20"/>
  <c r="BD112" i="22" s="1"/>
  <c r="BQ112" i="20"/>
  <c r="AP112" i="22" s="1"/>
  <c r="AZ112" i="20"/>
  <c r="Y112" i="22" s="1"/>
  <c r="AM112" i="20"/>
  <c r="L112" i="22" s="1"/>
  <c r="BY112" i="20" a="1"/>
  <c r="BY112" i="20" s="1"/>
  <c r="AX112" i="22" s="1"/>
  <c r="AV112" i="20"/>
  <c r="U112" i="22" s="1"/>
  <c r="AX112" i="20"/>
  <c r="W112" i="22" s="1"/>
  <c r="AN112" i="20"/>
  <c r="M112" i="22" s="1"/>
  <c r="F112" i="22"/>
  <c r="BA112" i="20"/>
  <c r="Z112" i="22" s="1"/>
  <c r="CB112" i="20" a="1"/>
  <c r="CB112" i="20" s="1"/>
  <c r="BA112" i="22" s="1"/>
  <c r="BV112" i="20"/>
  <c r="AU112" i="22" s="1"/>
  <c r="BL112" i="20"/>
  <c r="AK112" i="22" s="1"/>
  <c r="CG112" i="20"/>
  <c r="BF112" i="22" s="1"/>
  <c r="AK112" i="20"/>
  <c r="J112" i="22" s="1"/>
  <c r="D111" i="22"/>
  <c r="B111" i="22" s="1" a="1"/>
  <c r="B111" i="22" s="1"/>
  <c r="B114" i="13"/>
  <c r="D113" i="13"/>
  <c r="A112" i="13"/>
  <c r="E112" i="13"/>
  <c r="A113" i="13" l="1"/>
  <c r="E113" i="13"/>
  <c r="D114" i="13"/>
  <c r="B115" i="13"/>
  <c r="A114" i="20"/>
  <c r="G114" i="22"/>
  <c r="B115" i="20"/>
  <c r="D112" i="22"/>
  <c r="B112" i="22" s="1" a="1"/>
  <c r="B112" i="22" s="1"/>
  <c r="AO113" i="20"/>
  <c r="N113" i="22" s="1"/>
  <c r="AM113" i="20"/>
  <c r="L113" i="22" s="1"/>
  <c r="BW113" i="20" a="1"/>
  <c r="BW113" i="20" s="1"/>
  <c r="AV113" i="22" s="1"/>
  <c r="AU113" i="20"/>
  <c r="T113" i="22" s="1"/>
  <c r="CH113" i="20"/>
  <c r="BG113" i="22" s="1"/>
  <c r="BT113" i="20"/>
  <c r="AS113" i="22" s="1"/>
  <c r="BV113" i="20"/>
  <c r="AU113" i="22" s="1"/>
  <c r="BA113" i="20"/>
  <c r="Z113" i="22" s="1"/>
  <c r="BU113" i="20"/>
  <c r="AT113" i="22" s="1"/>
  <c r="AN113" i="20"/>
  <c r="M113" i="22" s="1"/>
  <c r="BY113" i="20" a="1"/>
  <c r="BY113" i="20" s="1"/>
  <c r="AX113" i="22" s="1"/>
  <c r="BN113" i="20"/>
  <c r="AM113" i="22" s="1"/>
  <c r="AY113" i="20"/>
  <c r="X113" i="22" s="1"/>
  <c r="BH113" i="20"/>
  <c r="AG113" i="22" s="1"/>
  <c r="AQ113" i="20"/>
  <c r="P113" i="22" s="1"/>
  <c r="AL113" i="20"/>
  <c r="K113" i="22" s="1"/>
  <c r="CE113" i="20"/>
  <c r="BD113" i="22" s="1"/>
  <c r="BS113" i="20"/>
  <c r="AR113" i="22" s="1"/>
  <c r="AT113" i="20"/>
  <c r="S113" i="22" s="1"/>
  <c r="BE113" i="20"/>
  <c r="AD113" i="22" s="1"/>
  <c r="BC113" i="20"/>
  <c r="AB113" i="22" s="1"/>
  <c r="CI113" i="20" a="1"/>
  <c r="CI113" i="20" s="1"/>
  <c r="BH113" i="22" s="1"/>
  <c r="AK113" i="20"/>
  <c r="J113" i="22" s="1"/>
  <c r="BR113" i="20"/>
  <c r="AQ113" i="22" s="1"/>
  <c r="BK113" i="20"/>
  <c r="AJ113" i="22" s="1"/>
  <c r="BQ113" i="20"/>
  <c r="AP113" i="22" s="1"/>
  <c r="AZ113" i="20"/>
  <c r="Y113" i="22" s="1"/>
  <c r="BB113" i="20"/>
  <c r="AA113" i="22" s="1"/>
  <c r="AX113" i="20"/>
  <c r="W113" i="22" s="1"/>
  <c r="CA113" i="20" a="1"/>
  <c r="CA113" i="20" s="1"/>
  <c r="AZ113" i="22" s="1"/>
  <c r="CC113" i="20" a="1"/>
  <c r="CC113" i="20" s="1"/>
  <c r="BB113" i="22" s="1"/>
  <c r="CF113" i="20"/>
  <c r="BE113" i="22" s="1"/>
  <c r="CG113" i="20"/>
  <c r="BF113" i="22" s="1"/>
  <c r="BJ113" i="20"/>
  <c r="AI113" i="22" s="1"/>
  <c r="BL113" i="20"/>
  <c r="AK113" i="22" s="1"/>
  <c r="AV113" i="20"/>
  <c r="U113" i="22" s="1"/>
  <c r="AP113" i="20"/>
  <c r="O113" i="22" s="1"/>
  <c r="CB113" i="20" a="1"/>
  <c r="CB113" i="20" s="1"/>
  <c r="BA113" i="22" s="1"/>
  <c r="BG113" i="20"/>
  <c r="AF113" i="22" s="1"/>
  <c r="F113" i="22"/>
  <c r="BO113" i="20"/>
  <c r="AN113" i="22" s="1"/>
  <c r="BZ113" i="20" a="1"/>
  <c r="BZ113" i="20" s="1"/>
  <c r="AY113" i="22" s="1"/>
  <c r="BI113" i="20"/>
  <c r="AH113" i="22" s="1"/>
  <c r="BF113" i="20"/>
  <c r="AE113" i="22" s="1"/>
  <c r="AS113" i="20"/>
  <c r="R113" i="22" s="1"/>
  <c r="BM113" i="20"/>
  <c r="AL113" i="22" s="1"/>
  <c r="AW113" i="20"/>
  <c r="V113" i="22" s="1"/>
  <c r="A115" i="20" l="1"/>
  <c r="B116" i="20"/>
  <c r="G115" i="22"/>
  <c r="AU114" i="20"/>
  <c r="T114" i="22" s="1"/>
  <c r="BK114" i="20"/>
  <c r="AJ114" i="22" s="1"/>
  <c r="AN114" i="20"/>
  <c r="M114" i="22" s="1"/>
  <c r="BT114" i="20"/>
  <c r="AS114" i="22" s="1"/>
  <c r="BS114" i="20"/>
  <c r="AR114" i="22" s="1"/>
  <c r="AW114" i="20"/>
  <c r="V114" i="22" s="1"/>
  <c r="AV114" i="20"/>
  <c r="U114" i="22" s="1"/>
  <c r="BQ114" i="20"/>
  <c r="AP114" i="22" s="1"/>
  <c r="BU114" i="20"/>
  <c r="AT114" i="22" s="1"/>
  <c r="BN114" i="20"/>
  <c r="AM114" i="22" s="1"/>
  <c r="AL114" i="20"/>
  <c r="K114" i="22" s="1"/>
  <c r="BE114" i="20"/>
  <c r="AD114" i="22" s="1"/>
  <c r="BB114" i="20"/>
  <c r="AA114" i="22" s="1"/>
  <c r="CA114" i="20" a="1"/>
  <c r="CA114" i="20" s="1"/>
  <c r="AZ114" i="22" s="1"/>
  <c r="AS114" i="20"/>
  <c r="R114" i="22" s="1"/>
  <c r="AM114" i="20"/>
  <c r="L114" i="22" s="1"/>
  <c r="AO114" i="20"/>
  <c r="N114" i="22" s="1"/>
  <c r="CH114" i="20"/>
  <c r="BG114" i="22" s="1"/>
  <c r="AZ114" i="20"/>
  <c r="Y114" i="22" s="1"/>
  <c r="AP114" i="20"/>
  <c r="O114" i="22" s="1"/>
  <c r="BG114" i="20"/>
  <c r="AF114" i="22" s="1"/>
  <c r="BA114" i="20"/>
  <c r="Z114" i="22" s="1"/>
  <c r="BO114" i="20"/>
  <c r="AN114" i="22" s="1"/>
  <c r="AX114" i="20"/>
  <c r="W114" i="22" s="1"/>
  <c r="BR114" i="20"/>
  <c r="AQ114" i="22" s="1"/>
  <c r="AT114" i="20"/>
  <c r="S114" i="22" s="1"/>
  <c r="AK114" i="20"/>
  <c r="J114" i="22" s="1"/>
  <c r="BZ114" i="20" a="1"/>
  <c r="BZ114" i="20" s="1"/>
  <c r="AY114" i="22" s="1"/>
  <c r="AQ114" i="20"/>
  <c r="P114" i="22" s="1"/>
  <c r="CC114" i="20" a="1"/>
  <c r="CC114" i="20" s="1"/>
  <c r="BB114" i="22" s="1"/>
  <c r="CI114" i="20" a="1"/>
  <c r="CI114" i="20" s="1"/>
  <c r="BH114" i="22" s="1"/>
  <c r="BJ114" i="20"/>
  <c r="AI114" i="22" s="1"/>
  <c r="BF114" i="20"/>
  <c r="AE114" i="22" s="1"/>
  <c r="CB114" i="20" a="1"/>
  <c r="CB114" i="20" s="1"/>
  <c r="BA114" i="22" s="1"/>
  <c r="BY114" i="20" a="1"/>
  <c r="BY114" i="20" s="1"/>
  <c r="AX114" i="22" s="1"/>
  <c r="F114" i="22"/>
  <c r="AY114" i="20"/>
  <c r="X114" i="22" s="1"/>
  <c r="BW114" i="20" a="1"/>
  <c r="BW114" i="20" s="1"/>
  <c r="AV114" i="22" s="1"/>
  <c r="BI114" i="20"/>
  <c r="AH114" i="22" s="1"/>
  <c r="BM114" i="20"/>
  <c r="AL114" i="22" s="1"/>
  <c r="CF114" i="20"/>
  <c r="BE114" i="22" s="1"/>
  <c r="CG114" i="20"/>
  <c r="BF114" i="22" s="1"/>
  <c r="CE114" i="20"/>
  <c r="BD114" i="22" s="1"/>
  <c r="BC114" i="20"/>
  <c r="AB114" i="22" s="1"/>
  <c r="BL114" i="20"/>
  <c r="AK114" i="22" s="1"/>
  <c r="BV114" i="20"/>
  <c r="AU114" i="22" s="1"/>
  <c r="BH114" i="20"/>
  <c r="AG114" i="22" s="1"/>
  <c r="D113" i="22"/>
  <c r="B113" i="22" s="1" a="1"/>
  <c r="B113" i="22" s="1"/>
  <c r="D115" i="13"/>
  <c r="B116" i="13"/>
  <c r="A114" i="13"/>
  <c r="E114" i="13"/>
  <c r="D114" i="22" l="1"/>
  <c r="B114" i="22" s="1" a="1"/>
  <c r="B114" i="22" s="1"/>
  <c r="D116" i="13"/>
  <c r="B117" i="13"/>
  <c r="E115" i="13"/>
  <c r="A115" i="13"/>
  <c r="B117" i="20"/>
  <c r="G116" i="22"/>
  <c r="A116" i="20"/>
  <c r="AL115" i="20"/>
  <c r="K115" i="22" s="1"/>
  <c r="BR115" i="20"/>
  <c r="AQ115" i="22" s="1"/>
  <c r="AT115" i="20"/>
  <c r="S115" i="22" s="1"/>
  <c r="BA115" i="20"/>
  <c r="Z115" i="22" s="1"/>
  <c r="BS115" i="20"/>
  <c r="AR115" i="22" s="1"/>
  <c r="CF115" i="20"/>
  <c r="BE115" i="22" s="1"/>
  <c r="AN115" i="20"/>
  <c r="M115" i="22" s="1"/>
  <c r="AX115" i="20"/>
  <c r="W115" i="22" s="1"/>
  <c r="BY115" i="20" a="1"/>
  <c r="BY115" i="20" s="1"/>
  <c r="AX115" i="22" s="1"/>
  <c r="AY115" i="20"/>
  <c r="X115" i="22" s="1"/>
  <c r="BG115" i="20"/>
  <c r="AF115" i="22" s="1"/>
  <c r="CB115" i="20" a="1"/>
  <c r="CB115" i="20" s="1"/>
  <c r="BA115" i="22" s="1"/>
  <c r="AV115" i="20"/>
  <c r="U115" i="22" s="1"/>
  <c r="BH115" i="20"/>
  <c r="AG115" i="22" s="1"/>
  <c r="AP115" i="20"/>
  <c r="O115" i="22" s="1"/>
  <c r="CH115" i="20"/>
  <c r="BG115" i="22" s="1"/>
  <c r="CC115" i="20" a="1"/>
  <c r="CC115" i="20" s="1"/>
  <c r="BB115" i="22" s="1"/>
  <c r="AM115" i="20"/>
  <c r="L115" i="22" s="1"/>
  <c r="BT115" i="20"/>
  <c r="AS115" i="22" s="1"/>
  <c r="BK115" i="20"/>
  <c r="AJ115" i="22" s="1"/>
  <c r="BL115" i="20"/>
  <c r="AK115" i="22" s="1"/>
  <c r="CG115" i="20"/>
  <c r="BF115" i="22" s="1"/>
  <c r="AK115" i="20"/>
  <c r="J115" i="22" s="1"/>
  <c r="BE115" i="20"/>
  <c r="AD115" i="22" s="1"/>
  <c r="AZ115" i="20"/>
  <c r="Y115" i="22" s="1"/>
  <c r="BV115" i="20"/>
  <c r="AU115" i="22" s="1"/>
  <c r="BC115" i="20"/>
  <c r="AB115" i="22" s="1"/>
  <c r="BW115" i="20" a="1"/>
  <c r="BW115" i="20" s="1"/>
  <c r="AV115" i="22" s="1"/>
  <c r="BZ115" i="20" a="1"/>
  <c r="BZ115" i="20" s="1"/>
  <c r="AY115" i="22" s="1"/>
  <c r="BF115" i="20"/>
  <c r="AE115" i="22" s="1"/>
  <c r="BN115" i="20"/>
  <c r="AM115" i="22" s="1"/>
  <c r="BI115" i="20"/>
  <c r="AH115" i="22" s="1"/>
  <c r="BJ115" i="20"/>
  <c r="AI115" i="22" s="1"/>
  <c r="CI115" i="20" a="1"/>
  <c r="CI115" i="20" s="1"/>
  <c r="BH115" i="22" s="1"/>
  <c r="BB115" i="20"/>
  <c r="AA115" i="22" s="1"/>
  <c r="AW115" i="20"/>
  <c r="V115" i="22" s="1"/>
  <c r="F115" i="22"/>
  <c r="BM115" i="20"/>
  <c r="AL115" i="22" s="1"/>
  <c r="CA115" i="20" a="1"/>
  <c r="CA115" i="20" s="1"/>
  <c r="AZ115" i="22" s="1"/>
  <c r="BQ115" i="20"/>
  <c r="AP115" i="22" s="1"/>
  <c r="CE115" i="20"/>
  <c r="BD115" i="22" s="1"/>
  <c r="BO115" i="20"/>
  <c r="AN115" i="22" s="1"/>
  <c r="AS115" i="20"/>
  <c r="R115" i="22" s="1"/>
  <c r="AU115" i="20"/>
  <c r="T115" i="22" s="1"/>
  <c r="AO115" i="20"/>
  <c r="N115" i="22" s="1"/>
  <c r="BU115" i="20"/>
  <c r="AT115" i="22" s="1"/>
  <c r="AQ115" i="20"/>
  <c r="P115" i="22" s="1"/>
  <c r="AY116" i="20" l="1"/>
  <c r="X116" i="22" s="1"/>
  <c r="BJ116" i="20"/>
  <c r="AI116" i="22" s="1"/>
  <c r="BV116" i="20"/>
  <c r="AU116" i="22" s="1"/>
  <c r="AN116" i="20"/>
  <c r="M116" i="22" s="1"/>
  <c r="BO116" i="20"/>
  <c r="AN116" i="22" s="1"/>
  <c r="CH116" i="20"/>
  <c r="BG116" i="22" s="1"/>
  <c r="BE116" i="20"/>
  <c r="AD116" i="22" s="1"/>
  <c r="BC116" i="20"/>
  <c r="AB116" i="22" s="1"/>
  <c r="CF116" i="20"/>
  <c r="BE116" i="22" s="1"/>
  <c r="AX116" i="20"/>
  <c r="W116" i="22" s="1"/>
  <c r="BR116" i="20"/>
  <c r="AQ116" i="22" s="1"/>
  <c r="BL116" i="20"/>
  <c r="AK116" i="22" s="1"/>
  <c r="BB116" i="20"/>
  <c r="AA116" i="22" s="1"/>
  <c r="BM116" i="20"/>
  <c r="AL116" i="22" s="1"/>
  <c r="BT116" i="20"/>
  <c r="AS116" i="22" s="1"/>
  <c r="BK116" i="20"/>
  <c r="AJ116" i="22" s="1"/>
  <c r="BN116" i="20"/>
  <c r="AM116" i="22" s="1"/>
  <c r="BY116" i="20" a="1"/>
  <c r="BY116" i="20" s="1"/>
  <c r="AX116" i="22" s="1"/>
  <c r="AM116" i="20"/>
  <c r="L116" i="22" s="1"/>
  <c r="BS116" i="20"/>
  <c r="AR116" i="22" s="1"/>
  <c r="CA116" i="20" a="1"/>
  <c r="CA116" i="20" s="1"/>
  <c r="AZ116" i="22" s="1"/>
  <c r="AU116" i="20"/>
  <c r="T116" i="22" s="1"/>
  <c r="AP116" i="20"/>
  <c r="O116" i="22" s="1"/>
  <c r="AS116" i="20"/>
  <c r="R116" i="22" s="1"/>
  <c r="BA116" i="20"/>
  <c r="Z116" i="22" s="1"/>
  <c r="CI116" i="20" a="1"/>
  <c r="CI116" i="20" s="1"/>
  <c r="BH116" i="22" s="1"/>
  <c r="BU116" i="20"/>
  <c r="AT116" i="22" s="1"/>
  <c r="BZ116" i="20" a="1"/>
  <c r="BZ116" i="20" s="1"/>
  <c r="AY116" i="22" s="1"/>
  <c r="AZ116" i="20"/>
  <c r="Y116" i="22" s="1"/>
  <c r="BI116" i="20"/>
  <c r="AH116" i="22" s="1"/>
  <c r="BH116" i="20"/>
  <c r="AG116" i="22" s="1"/>
  <c r="F116" i="22"/>
  <c r="AL116" i="20"/>
  <c r="K116" i="22" s="1"/>
  <c r="CC116" i="20" a="1"/>
  <c r="CC116" i="20" s="1"/>
  <c r="BB116" i="22" s="1"/>
  <c r="AW116" i="20"/>
  <c r="V116" i="22" s="1"/>
  <c r="BW116" i="20" a="1"/>
  <c r="BW116" i="20" s="1"/>
  <c r="AV116" i="22" s="1"/>
  <c r="CB116" i="20" a="1"/>
  <c r="CB116" i="20" s="1"/>
  <c r="BA116" i="22" s="1"/>
  <c r="BQ116" i="20"/>
  <c r="AP116" i="22" s="1"/>
  <c r="AV116" i="20"/>
  <c r="U116" i="22" s="1"/>
  <c r="CE116" i="20"/>
  <c r="BD116" i="22" s="1"/>
  <c r="AK116" i="20"/>
  <c r="J116" i="22" s="1"/>
  <c r="AO116" i="20"/>
  <c r="N116" i="22" s="1"/>
  <c r="CG116" i="20"/>
  <c r="BF116" i="22" s="1"/>
  <c r="AQ116" i="20"/>
  <c r="P116" i="22" s="1"/>
  <c r="BG116" i="20"/>
  <c r="AF116" i="22" s="1"/>
  <c r="AT116" i="20"/>
  <c r="S116" i="22" s="1"/>
  <c r="BF116" i="20"/>
  <c r="AE116" i="22" s="1"/>
  <c r="D115" i="22"/>
  <c r="B115" i="22" s="1" a="1"/>
  <c r="B115" i="22" s="1"/>
  <c r="A117" i="20"/>
  <c r="G117" i="22"/>
  <c r="B118" i="20"/>
  <c r="B118" i="13"/>
  <c r="D117" i="13"/>
  <c r="E116" i="13"/>
  <c r="A116" i="13"/>
  <c r="B119" i="13" l="1"/>
  <c r="D118" i="13"/>
  <c r="E117" i="13"/>
  <c r="A117" i="13"/>
  <c r="A118" i="20"/>
  <c r="B119" i="20"/>
  <c r="G118" i="22"/>
  <c r="CI117" i="20" a="1"/>
  <c r="CI117" i="20" s="1"/>
  <c r="BH117" i="22" s="1"/>
  <c r="BH117" i="20"/>
  <c r="AG117" i="22" s="1"/>
  <c r="AS117" i="20"/>
  <c r="R117" i="22" s="1"/>
  <c r="BG117" i="20"/>
  <c r="AF117" i="22" s="1"/>
  <c r="BT117" i="20"/>
  <c r="AS117" i="22" s="1"/>
  <c r="AW117" i="20"/>
  <c r="V117" i="22" s="1"/>
  <c r="AT117" i="20"/>
  <c r="S117" i="22" s="1"/>
  <c r="BW117" i="20" a="1"/>
  <c r="BW117" i="20" s="1"/>
  <c r="AV117" i="22" s="1"/>
  <c r="BO117" i="20"/>
  <c r="AN117" i="22" s="1"/>
  <c r="AV117" i="20"/>
  <c r="U117" i="22" s="1"/>
  <c r="BR117" i="20"/>
  <c r="AQ117" i="22" s="1"/>
  <c r="AK117" i="20"/>
  <c r="J117" i="22" s="1"/>
  <c r="AU117" i="20"/>
  <c r="T117" i="22" s="1"/>
  <c r="BV117" i="20"/>
  <c r="AU117" i="22" s="1"/>
  <c r="AN117" i="20"/>
  <c r="M117" i="22" s="1"/>
  <c r="CB117" i="20" a="1"/>
  <c r="CB117" i="20" s="1"/>
  <c r="BA117" i="22" s="1"/>
  <c r="BK117" i="20"/>
  <c r="AJ117" i="22" s="1"/>
  <c r="AQ117" i="20"/>
  <c r="P117" i="22" s="1"/>
  <c r="BC117" i="20"/>
  <c r="AB117" i="22" s="1"/>
  <c r="BB117" i="20"/>
  <c r="AA117" i="22" s="1"/>
  <c r="BN117" i="20"/>
  <c r="AM117" i="22" s="1"/>
  <c r="AY117" i="20"/>
  <c r="X117" i="22" s="1"/>
  <c r="AX117" i="20"/>
  <c r="W117" i="22" s="1"/>
  <c r="CA117" i="20" a="1"/>
  <c r="CA117" i="20" s="1"/>
  <c r="AZ117" i="22" s="1"/>
  <c r="AO117" i="20"/>
  <c r="N117" i="22" s="1"/>
  <c r="BJ117" i="20"/>
  <c r="AI117" i="22" s="1"/>
  <c r="CH117" i="20"/>
  <c r="BG117" i="22" s="1"/>
  <c r="BI117" i="20"/>
  <c r="AH117" i="22" s="1"/>
  <c r="AL117" i="20"/>
  <c r="K117" i="22" s="1"/>
  <c r="BF117" i="20"/>
  <c r="AE117" i="22" s="1"/>
  <c r="CG117" i="20"/>
  <c r="BF117" i="22" s="1"/>
  <c r="BA117" i="20"/>
  <c r="Z117" i="22" s="1"/>
  <c r="CF117" i="20"/>
  <c r="BE117" i="22" s="1"/>
  <c r="BS117" i="20"/>
  <c r="AR117" i="22" s="1"/>
  <c r="BQ117" i="20"/>
  <c r="AP117" i="22" s="1"/>
  <c r="F117" i="22"/>
  <c r="CC117" i="20" a="1"/>
  <c r="CC117" i="20" s="1"/>
  <c r="BB117" i="22" s="1"/>
  <c r="BM117" i="20"/>
  <c r="AL117" i="22" s="1"/>
  <c r="CE117" i="20"/>
  <c r="BD117" i="22" s="1"/>
  <c r="AZ117" i="20"/>
  <c r="Y117" i="22" s="1"/>
  <c r="AP117" i="20"/>
  <c r="O117" i="22" s="1"/>
  <c r="BU117" i="20"/>
  <c r="AT117" i="22" s="1"/>
  <c r="BE117" i="20"/>
  <c r="AD117" i="22" s="1"/>
  <c r="AM117" i="20"/>
  <c r="L117" i="22" s="1"/>
  <c r="BZ117" i="20" a="1"/>
  <c r="BZ117" i="20" s="1"/>
  <c r="AY117" i="22" s="1"/>
  <c r="BY117" i="20" a="1"/>
  <c r="BY117" i="20" s="1"/>
  <c r="AX117" i="22" s="1"/>
  <c r="BL117" i="20"/>
  <c r="AK117" i="22" s="1"/>
  <c r="D116" i="22"/>
  <c r="B116" i="22" s="1" a="1"/>
  <c r="B116" i="22" s="1"/>
  <c r="G119" i="22" l="1"/>
  <c r="A119" i="20"/>
  <c r="B120" i="20"/>
  <c r="AW118" i="20"/>
  <c r="V118" i="22" s="1"/>
  <c r="BU118" i="20"/>
  <c r="AT118" i="22" s="1"/>
  <c r="BR118" i="20"/>
  <c r="AQ118" i="22" s="1"/>
  <c r="BT118" i="20"/>
  <c r="AS118" i="22" s="1"/>
  <c r="AT118" i="20"/>
  <c r="S118" i="22" s="1"/>
  <c r="BQ118" i="20"/>
  <c r="AP118" i="22" s="1"/>
  <c r="BS118" i="20"/>
  <c r="AR118" i="22" s="1"/>
  <c r="BH118" i="20"/>
  <c r="AG118" i="22" s="1"/>
  <c r="CA118" i="20" a="1"/>
  <c r="CA118" i="20" s="1"/>
  <c r="AZ118" i="22" s="1"/>
  <c r="BV118" i="20"/>
  <c r="AU118" i="22" s="1"/>
  <c r="AM118" i="20"/>
  <c r="L118" i="22" s="1"/>
  <c r="BM118" i="20"/>
  <c r="AL118" i="22" s="1"/>
  <c r="BA118" i="20"/>
  <c r="Z118" i="22" s="1"/>
  <c r="BW118" i="20" a="1"/>
  <c r="BW118" i="20" s="1"/>
  <c r="AV118" i="22" s="1"/>
  <c r="BJ118" i="20"/>
  <c r="AI118" i="22" s="1"/>
  <c r="CG118" i="20"/>
  <c r="BF118" i="22" s="1"/>
  <c r="AL118" i="20"/>
  <c r="K118" i="22" s="1"/>
  <c r="CE118" i="20"/>
  <c r="BD118" i="22" s="1"/>
  <c r="CF118" i="20"/>
  <c r="BE118" i="22" s="1"/>
  <c r="BK118" i="20"/>
  <c r="AJ118" i="22" s="1"/>
  <c r="BN118" i="20"/>
  <c r="AM118" i="22" s="1"/>
  <c r="BE118" i="20"/>
  <c r="AD118" i="22" s="1"/>
  <c r="BO118" i="20"/>
  <c r="AN118" i="22" s="1"/>
  <c r="BF118" i="20"/>
  <c r="AE118" i="22" s="1"/>
  <c r="AU118" i="20"/>
  <c r="T118" i="22" s="1"/>
  <c r="AY118" i="20"/>
  <c r="X118" i="22" s="1"/>
  <c r="AQ118" i="20"/>
  <c r="P118" i="22" s="1"/>
  <c r="CH118" i="20"/>
  <c r="BG118" i="22" s="1"/>
  <c r="CB118" i="20" a="1"/>
  <c r="CB118" i="20" s="1"/>
  <c r="BA118" i="22" s="1"/>
  <c r="AO118" i="20"/>
  <c r="N118" i="22" s="1"/>
  <c r="BL118" i="20"/>
  <c r="AK118" i="22" s="1"/>
  <c r="BG118" i="20"/>
  <c r="AF118" i="22" s="1"/>
  <c r="CI118" i="20" a="1"/>
  <c r="CI118" i="20" s="1"/>
  <c r="BH118" i="22" s="1"/>
  <c r="AV118" i="20"/>
  <c r="U118" i="22" s="1"/>
  <c r="CC118" i="20" a="1"/>
  <c r="CC118" i="20" s="1"/>
  <c r="BB118" i="22" s="1"/>
  <c r="AX118" i="20"/>
  <c r="W118" i="22" s="1"/>
  <c r="AN118" i="20"/>
  <c r="M118" i="22" s="1"/>
  <c r="BY118" i="20" a="1"/>
  <c r="BY118" i="20" s="1"/>
  <c r="AX118" i="22" s="1"/>
  <c r="AP118" i="20"/>
  <c r="O118" i="22" s="1"/>
  <c r="AK118" i="20"/>
  <c r="J118" i="22" s="1"/>
  <c r="BB118" i="20"/>
  <c r="AA118" i="22" s="1"/>
  <c r="BI118" i="20"/>
  <c r="AH118" i="22" s="1"/>
  <c r="AS118" i="20"/>
  <c r="R118" i="22" s="1"/>
  <c r="BZ118" i="20" a="1"/>
  <c r="BZ118" i="20" s="1"/>
  <c r="AY118" i="22" s="1"/>
  <c r="BC118" i="20"/>
  <c r="AB118" i="22" s="1"/>
  <c r="AZ118" i="20"/>
  <c r="Y118" i="22" s="1"/>
  <c r="F118" i="22"/>
  <c r="D117" i="22"/>
  <c r="B117" i="22" s="1" a="1"/>
  <c r="B117" i="22" s="1"/>
  <c r="E118" i="13"/>
  <c r="A118" i="13"/>
  <c r="B120" i="13"/>
  <c r="D119" i="13"/>
  <c r="B121" i="13" l="1"/>
  <c r="D120" i="13"/>
  <c r="D118" i="22"/>
  <c r="B118" i="22" s="1" a="1"/>
  <c r="B118" i="22" s="1"/>
  <c r="A120" i="20"/>
  <c r="G120" i="22"/>
  <c r="B121" i="20"/>
  <c r="A119" i="13"/>
  <c r="E119" i="13"/>
  <c r="CH119" i="20"/>
  <c r="BG119" i="22" s="1"/>
  <c r="BT119" i="20"/>
  <c r="AS119" i="22" s="1"/>
  <c r="BW119" i="20" a="1"/>
  <c r="BW119" i="20" s="1"/>
  <c r="AV119" i="22" s="1"/>
  <c r="F119" i="22"/>
  <c r="BZ119" i="20" a="1"/>
  <c r="BZ119" i="20" s="1"/>
  <c r="AY119" i="22" s="1"/>
  <c r="BN119" i="20"/>
  <c r="AM119" i="22" s="1"/>
  <c r="AK119" i="20"/>
  <c r="J119" i="22" s="1"/>
  <c r="AL119" i="20"/>
  <c r="K119" i="22" s="1"/>
  <c r="BG119" i="20"/>
  <c r="AF119" i="22" s="1"/>
  <c r="AT119" i="20"/>
  <c r="S119" i="22" s="1"/>
  <c r="CF119" i="20"/>
  <c r="BE119" i="22" s="1"/>
  <c r="BM119" i="20"/>
  <c r="AL119" i="22" s="1"/>
  <c r="BJ119" i="20"/>
  <c r="AI119" i="22" s="1"/>
  <c r="AV119" i="20"/>
  <c r="U119" i="22" s="1"/>
  <c r="BR119" i="20"/>
  <c r="AQ119" i="22" s="1"/>
  <c r="AS119" i="20"/>
  <c r="R119" i="22" s="1"/>
  <c r="AZ119" i="20"/>
  <c r="Y119" i="22" s="1"/>
  <c r="AP119" i="20"/>
  <c r="O119" i="22" s="1"/>
  <c r="BE119" i="20"/>
  <c r="AD119" i="22" s="1"/>
  <c r="BV119" i="20"/>
  <c r="AU119" i="22" s="1"/>
  <c r="AN119" i="20"/>
  <c r="M119" i="22" s="1"/>
  <c r="AO119" i="20"/>
  <c r="N119" i="22" s="1"/>
  <c r="BA119" i="20"/>
  <c r="Z119" i="22" s="1"/>
  <c r="CG119" i="20"/>
  <c r="BF119" i="22" s="1"/>
  <c r="BU119" i="20"/>
  <c r="AT119" i="22" s="1"/>
  <c r="BO119" i="20"/>
  <c r="AN119" i="22" s="1"/>
  <c r="AU119" i="20"/>
  <c r="T119" i="22" s="1"/>
  <c r="CA119" i="20" a="1"/>
  <c r="CA119" i="20" s="1"/>
  <c r="AZ119" i="22" s="1"/>
  <c r="CC119" i="20" a="1"/>
  <c r="CC119" i="20" s="1"/>
  <c r="BB119" i="22" s="1"/>
  <c r="AM119" i="20"/>
  <c r="L119" i="22" s="1"/>
  <c r="BL119" i="20"/>
  <c r="AK119" i="22" s="1"/>
  <c r="CE119" i="20"/>
  <c r="BD119" i="22" s="1"/>
  <c r="BQ119" i="20"/>
  <c r="AP119" i="22" s="1"/>
  <c r="AX119" i="20"/>
  <c r="W119" i="22" s="1"/>
  <c r="CI119" i="20" a="1"/>
  <c r="CI119" i="20" s="1"/>
  <c r="BH119" i="22" s="1"/>
  <c r="AW119" i="20"/>
  <c r="V119" i="22" s="1"/>
  <c r="BF119" i="20"/>
  <c r="AE119" i="22" s="1"/>
  <c r="CB119" i="20" a="1"/>
  <c r="CB119" i="20" s="1"/>
  <c r="BA119" i="22" s="1"/>
  <c r="AQ119" i="20"/>
  <c r="P119" i="22" s="1"/>
  <c r="BC119" i="20"/>
  <c r="AB119" i="22" s="1"/>
  <c r="BB119" i="20"/>
  <c r="AA119" i="22" s="1"/>
  <c r="BY119" i="20" a="1"/>
  <c r="BY119" i="20" s="1"/>
  <c r="AX119" i="22" s="1"/>
  <c r="BH119" i="20"/>
  <c r="AG119" i="22" s="1"/>
  <c r="BS119" i="20"/>
  <c r="AR119" i="22" s="1"/>
  <c r="AY119" i="20"/>
  <c r="X119" i="22" s="1"/>
  <c r="BI119" i="20"/>
  <c r="AH119" i="22" s="1"/>
  <c r="BK119" i="20"/>
  <c r="AJ119" i="22" s="1"/>
  <c r="D119" i="22" l="1"/>
  <c r="B119" i="22" s="1" a="1"/>
  <c r="B119" i="22" s="1"/>
  <c r="G121" i="22"/>
  <c r="B122" i="20"/>
  <c r="A121" i="20"/>
  <c r="AN120" i="20"/>
  <c r="M120" i="22" s="1"/>
  <c r="BF120" i="20"/>
  <c r="AE120" i="22" s="1"/>
  <c r="AZ120" i="20"/>
  <c r="Y120" i="22" s="1"/>
  <c r="AV120" i="20"/>
  <c r="U120" i="22" s="1"/>
  <c r="BA120" i="20"/>
  <c r="Z120" i="22" s="1"/>
  <c r="AP120" i="20"/>
  <c r="O120" i="22" s="1"/>
  <c r="BV120" i="20"/>
  <c r="AU120" i="22" s="1"/>
  <c r="BT120" i="20"/>
  <c r="AS120" i="22" s="1"/>
  <c r="AL120" i="20"/>
  <c r="K120" i="22" s="1"/>
  <c r="AU120" i="20"/>
  <c r="T120" i="22" s="1"/>
  <c r="AX120" i="20"/>
  <c r="W120" i="22" s="1"/>
  <c r="CE120" i="20"/>
  <c r="BD120" i="22" s="1"/>
  <c r="CB120" i="20" a="1"/>
  <c r="CB120" i="20" s="1"/>
  <c r="BA120" i="22" s="1"/>
  <c r="BJ120" i="20"/>
  <c r="AI120" i="22" s="1"/>
  <c r="BR120" i="20"/>
  <c r="AQ120" i="22" s="1"/>
  <c r="BI120" i="20"/>
  <c r="AH120" i="22" s="1"/>
  <c r="BO120" i="20"/>
  <c r="AN120" i="22" s="1"/>
  <c r="BQ120" i="20"/>
  <c r="AP120" i="22" s="1"/>
  <c r="AT120" i="20"/>
  <c r="S120" i="22" s="1"/>
  <c r="BB120" i="20"/>
  <c r="AA120" i="22" s="1"/>
  <c r="CA120" i="20" a="1"/>
  <c r="CA120" i="20" s="1"/>
  <c r="AZ120" i="22" s="1"/>
  <c r="BK120" i="20"/>
  <c r="AJ120" i="22" s="1"/>
  <c r="BZ120" i="20" a="1"/>
  <c r="BZ120" i="20" s="1"/>
  <c r="AY120" i="22" s="1"/>
  <c r="CH120" i="20"/>
  <c r="BG120" i="22" s="1"/>
  <c r="CG120" i="20"/>
  <c r="BF120" i="22" s="1"/>
  <c r="BU120" i="20"/>
  <c r="AT120" i="22" s="1"/>
  <c r="BM120" i="20"/>
  <c r="AL120" i="22" s="1"/>
  <c r="AS120" i="20"/>
  <c r="R120" i="22" s="1"/>
  <c r="BC120" i="20"/>
  <c r="AB120" i="22" s="1"/>
  <c r="BG120" i="20"/>
  <c r="AF120" i="22" s="1"/>
  <c r="BS120" i="20"/>
  <c r="AR120" i="22" s="1"/>
  <c r="BH120" i="20"/>
  <c r="AG120" i="22" s="1"/>
  <c r="BW120" i="20" a="1"/>
  <c r="BW120" i="20" s="1"/>
  <c r="AV120" i="22" s="1"/>
  <c r="BE120" i="20"/>
  <c r="AD120" i="22" s="1"/>
  <c r="CC120" i="20" a="1"/>
  <c r="CC120" i="20" s="1"/>
  <c r="BB120" i="22" s="1"/>
  <c r="AW120" i="20"/>
  <c r="V120" i="22" s="1"/>
  <c r="AK120" i="20"/>
  <c r="J120" i="22" s="1"/>
  <c r="AY120" i="20"/>
  <c r="X120" i="22" s="1"/>
  <c r="AQ120" i="20"/>
  <c r="P120" i="22" s="1"/>
  <c r="AM120" i="20"/>
  <c r="L120" i="22" s="1"/>
  <c r="AO120" i="20"/>
  <c r="N120" i="22" s="1"/>
  <c r="BN120" i="20"/>
  <c r="AM120" i="22" s="1"/>
  <c r="BY120" i="20" a="1"/>
  <c r="BY120" i="20" s="1"/>
  <c r="AX120" i="22" s="1"/>
  <c r="CF120" i="20"/>
  <c r="BE120" i="22" s="1"/>
  <c r="BL120" i="20"/>
  <c r="AK120" i="22" s="1"/>
  <c r="CI120" i="20" a="1"/>
  <c r="CI120" i="20" s="1"/>
  <c r="BH120" i="22" s="1"/>
  <c r="F120" i="22"/>
  <c r="A120" i="13"/>
  <c r="E120" i="13"/>
  <c r="B122" i="13"/>
  <c r="D121" i="13"/>
  <c r="E121" i="13" l="1"/>
  <c r="A121" i="13"/>
  <c r="D122" i="13"/>
  <c r="B123" i="13"/>
  <c r="D120" i="22"/>
  <c r="B120" i="22" s="1" a="1"/>
  <c r="B120" i="22" s="1"/>
  <c r="BU121" i="20"/>
  <c r="AT121" i="22" s="1"/>
  <c r="BN121" i="20"/>
  <c r="AM121" i="22" s="1"/>
  <c r="BK121" i="20"/>
  <c r="AJ121" i="22" s="1"/>
  <c r="AU121" i="20"/>
  <c r="T121" i="22" s="1"/>
  <c r="CB121" i="20" a="1"/>
  <c r="CB121" i="20" s="1"/>
  <c r="BA121" i="22" s="1"/>
  <c r="CF121" i="20"/>
  <c r="BE121" i="22" s="1"/>
  <c r="AL121" i="20"/>
  <c r="K121" i="22" s="1"/>
  <c r="CE121" i="20"/>
  <c r="BD121" i="22" s="1"/>
  <c r="AP121" i="20"/>
  <c r="O121" i="22" s="1"/>
  <c r="BS121" i="20"/>
  <c r="AR121" i="22" s="1"/>
  <c r="AM121" i="20"/>
  <c r="L121" i="22" s="1"/>
  <c r="BV121" i="20"/>
  <c r="AU121" i="22" s="1"/>
  <c r="BO121" i="20"/>
  <c r="AN121" i="22" s="1"/>
  <c r="AY121" i="20"/>
  <c r="X121" i="22" s="1"/>
  <c r="BM121" i="20"/>
  <c r="AL121" i="22" s="1"/>
  <c r="BI121" i="20"/>
  <c r="AH121" i="22" s="1"/>
  <c r="BZ121" i="20" a="1"/>
  <c r="BZ121" i="20" s="1"/>
  <c r="AY121" i="22" s="1"/>
  <c r="CG121" i="20"/>
  <c r="BF121" i="22" s="1"/>
  <c r="BW121" i="20" a="1"/>
  <c r="BW121" i="20" s="1"/>
  <c r="AV121" i="22" s="1"/>
  <c r="AN121" i="20"/>
  <c r="M121" i="22" s="1"/>
  <c r="BA121" i="20"/>
  <c r="Z121" i="22" s="1"/>
  <c r="BC121" i="20"/>
  <c r="AB121" i="22" s="1"/>
  <c r="CI121" i="20" a="1"/>
  <c r="CI121" i="20" s="1"/>
  <c r="BH121" i="22" s="1"/>
  <c r="AQ121" i="20"/>
  <c r="P121" i="22" s="1"/>
  <c r="BY121" i="20" a="1"/>
  <c r="BY121" i="20" s="1"/>
  <c r="AX121" i="22" s="1"/>
  <c r="BH121" i="20"/>
  <c r="AG121" i="22" s="1"/>
  <c r="AX121" i="20"/>
  <c r="W121" i="22" s="1"/>
  <c r="AW121" i="20"/>
  <c r="V121" i="22" s="1"/>
  <c r="BR121" i="20"/>
  <c r="AQ121" i="22" s="1"/>
  <c r="CA121" i="20" a="1"/>
  <c r="CA121" i="20" s="1"/>
  <c r="AZ121" i="22" s="1"/>
  <c r="BB121" i="20"/>
  <c r="AA121" i="22" s="1"/>
  <c r="AV121" i="20"/>
  <c r="U121" i="22" s="1"/>
  <c r="CH121" i="20"/>
  <c r="BG121" i="22" s="1"/>
  <c r="CC121" i="20" a="1"/>
  <c r="CC121" i="20" s="1"/>
  <c r="BB121" i="22" s="1"/>
  <c r="BQ121" i="20"/>
  <c r="AP121" i="22" s="1"/>
  <c r="BJ121" i="20"/>
  <c r="AI121" i="22" s="1"/>
  <c r="AS121" i="20"/>
  <c r="R121" i="22" s="1"/>
  <c r="AT121" i="20"/>
  <c r="S121" i="22" s="1"/>
  <c r="BE121" i="20"/>
  <c r="AD121" i="22" s="1"/>
  <c r="AK121" i="20"/>
  <c r="J121" i="22" s="1"/>
  <c r="AO121" i="20"/>
  <c r="N121" i="22" s="1"/>
  <c r="AZ121" i="20"/>
  <c r="Y121" i="22" s="1"/>
  <c r="BG121" i="20"/>
  <c r="AF121" i="22" s="1"/>
  <c r="BF121" i="20"/>
  <c r="AE121" i="22" s="1"/>
  <c r="BT121" i="20"/>
  <c r="AS121" i="22" s="1"/>
  <c r="BL121" i="20"/>
  <c r="AK121" i="22" s="1"/>
  <c r="F121" i="22"/>
  <c r="A122" i="20"/>
  <c r="G122" i="22"/>
  <c r="B123" i="20"/>
  <c r="D121" i="22" l="1"/>
  <c r="B121" i="22" s="1" a="1"/>
  <c r="B121" i="22" s="1"/>
  <c r="B124" i="13"/>
  <c r="D123" i="13"/>
  <c r="E122" i="13"/>
  <c r="A122" i="13"/>
  <c r="B124" i="20"/>
  <c r="A123" i="20"/>
  <c r="G123" i="22"/>
  <c r="CI122" i="20" a="1"/>
  <c r="CI122" i="20" s="1"/>
  <c r="BH122" i="22" s="1"/>
  <c r="BS122" i="20"/>
  <c r="AR122" i="22" s="1"/>
  <c r="BN122" i="20"/>
  <c r="AM122" i="22" s="1"/>
  <c r="BL122" i="20"/>
  <c r="AK122" i="22" s="1"/>
  <c r="AP122" i="20"/>
  <c r="O122" i="22" s="1"/>
  <c r="BY122" i="20" a="1"/>
  <c r="BY122" i="20" s="1"/>
  <c r="AX122" i="22" s="1"/>
  <c r="AO122" i="20"/>
  <c r="N122" i="22" s="1"/>
  <c r="CA122" i="20" a="1"/>
  <c r="CA122" i="20" s="1"/>
  <c r="AZ122" i="22" s="1"/>
  <c r="AU122" i="20"/>
  <c r="T122" i="22" s="1"/>
  <c r="BC122" i="20"/>
  <c r="AB122" i="22" s="1"/>
  <c r="BF122" i="20"/>
  <c r="AE122" i="22" s="1"/>
  <c r="AV122" i="20"/>
  <c r="U122" i="22" s="1"/>
  <c r="AZ122" i="20"/>
  <c r="Y122" i="22" s="1"/>
  <c r="CF122" i="20"/>
  <c r="BE122" i="22" s="1"/>
  <c r="BI122" i="20"/>
  <c r="AH122" i="22" s="1"/>
  <c r="BG122" i="20"/>
  <c r="AF122" i="22" s="1"/>
  <c r="CH122" i="20"/>
  <c r="BG122" i="22" s="1"/>
  <c r="BJ122" i="20"/>
  <c r="AI122" i="22" s="1"/>
  <c r="AQ122" i="20"/>
  <c r="P122" i="22" s="1"/>
  <c r="BO122" i="20"/>
  <c r="AN122" i="22" s="1"/>
  <c r="BK122" i="20"/>
  <c r="AJ122" i="22" s="1"/>
  <c r="AL122" i="20"/>
  <c r="K122" i="22" s="1"/>
  <c r="BT122" i="20"/>
  <c r="AS122" i="22" s="1"/>
  <c r="BU122" i="20"/>
  <c r="AT122" i="22" s="1"/>
  <c r="BB122" i="20"/>
  <c r="AA122" i="22" s="1"/>
  <c r="AW122" i="20"/>
  <c r="V122" i="22" s="1"/>
  <c r="BE122" i="20"/>
  <c r="AD122" i="22" s="1"/>
  <c r="BV122" i="20"/>
  <c r="AU122" i="22" s="1"/>
  <c r="BA122" i="20"/>
  <c r="Z122" i="22" s="1"/>
  <c r="AS122" i="20"/>
  <c r="R122" i="22" s="1"/>
  <c r="CG122" i="20"/>
  <c r="BF122" i="22" s="1"/>
  <c r="CE122" i="20"/>
  <c r="BD122" i="22" s="1"/>
  <c r="BH122" i="20"/>
  <c r="AG122" i="22" s="1"/>
  <c r="CC122" i="20" a="1"/>
  <c r="CC122" i="20" s="1"/>
  <c r="BB122" i="22" s="1"/>
  <c r="AK122" i="20"/>
  <c r="J122" i="22" s="1"/>
  <c r="BW122" i="20" a="1"/>
  <c r="BW122" i="20" s="1"/>
  <c r="AV122" i="22" s="1"/>
  <c r="AM122" i="20"/>
  <c r="L122" i="22" s="1"/>
  <c r="AT122" i="20"/>
  <c r="S122" i="22" s="1"/>
  <c r="BR122" i="20"/>
  <c r="AQ122" i="22" s="1"/>
  <c r="CB122" i="20" a="1"/>
  <c r="CB122" i="20" s="1"/>
  <c r="BA122" i="22" s="1"/>
  <c r="BM122" i="20"/>
  <c r="AL122" i="22" s="1"/>
  <c r="AX122" i="20"/>
  <c r="W122" i="22" s="1"/>
  <c r="AY122" i="20"/>
  <c r="X122" i="22" s="1"/>
  <c r="BZ122" i="20" a="1"/>
  <c r="BZ122" i="20" s="1"/>
  <c r="AY122" i="22" s="1"/>
  <c r="AN122" i="20"/>
  <c r="M122" i="22" s="1"/>
  <c r="F122" i="22"/>
  <c r="BQ122" i="20"/>
  <c r="AP122" i="22" s="1"/>
  <c r="AP123" i="20" l="1"/>
  <c r="O123" i="22" s="1"/>
  <c r="BJ123" i="20"/>
  <c r="AI123" i="22" s="1"/>
  <c r="AT123" i="20"/>
  <c r="S123" i="22" s="1"/>
  <c r="BW123" i="20" a="1"/>
  <c r="BW123" i="20" s="1"/>
  <c r="AV123" i="22" s="1"/>
  <c r="AY123" i="20"/>
  <c r="X123" i="22" s="1"/>
  <c r="BQ123" i="20"/>
  <c r="AP123" i="22" s="1"/>
  <c r="AK123" i="20"/>
  <c r="J123" i="22" s="1"/>
  <c r="BV123" i="20"/>
  <c r="AU123" i="22" s="1"/>
  <c r="BB123" i="20"/>
  <c r="AA123" i="22" s="1"/>
  <c r="BL123" i="20"/>
  <c r="AK123" i="22" s="1"/>
  <c r="BU123" i="20"/>
  <c r="AT123" i="22" s="1"/>
  <c r="BS123" i="20"/>
  <c r="AR123" i="22" s="1"/>
  <c r="AU123" i="20"/>
  <c r="T123" i="22" s="1"/>
  <c r="CE123" i="20"/>
  <c r="BD123" i="22" s="1"/>
  <c r="BZ123" i="20" a="1"/>
  <c r="BZ123" i="20" s="1"/>
  <c r="AY123" i="22" s="1"/>
  <c r="CH123" i="20"/>
  <c r="BG123" i="22" s="1"/>
  <c r="F123" i="22"/>
  <c r="BM123" i="20"/>
  <c r="AL123" i="22" s="1"/>
  <c r="AX123" i="20"/>
  <c r="W123" i="22" s="1"/>
  <c r="CB123" i="20" a="1"/>
  <c r="CB123" i="20" s="1"/>
  <c r="BA123" i="22" s="1"/>
  <c r="BY123" i="20" a="1"/>
  <c r="BY123" i="20" s="1"/>
  <c r="AX123" i="22" s="1"/>
  <c r="BG123" i="20"/>
  <c r="AF123" i="22" s="1"/>
  <c r="AZ123" i="20"/>
  <c r="Y123" i="22" s="1"/>
  <c r="BH123" i="20"/>
  <c r="AG123" i="22" s="1"/>
  <c r="AS123" i="20"/>
  <c r="R123" i="22" s="1"/>
  <c r="AQ123" i="20"/>
  <c r="P123" i="22" s="1"/>
  <c r="CG123" i="20"/>
  <c r="BF123" i="22" s="1"/>
  <c r="BF123" i="20"/>
  <c r="AE123" i="22" s="1"/>
  <c r="CA123" i="20" a="1"/>
  <c r="CA123" i="20" s="1"/>
  <c r="AZ123" i="22" s="1"/>
  <c r="AM123" i="20"/>
  <c r="L123" i="22" s="1"/>
  <c r="CC123" i="20" a="1"/>
  <c r="CC123" i="20" s="1"/>
  <c r="BB123" i="22" s="1"/>
  <c r="BK123" i="20"/>
  <c r="AJ123" i="22" s="1"/>
  <c r="CI123" i="20" a="1"/>
  <c r="CI123" i="20" s="1"/>
  <c r="BH123" i="22" s="1"/>
  <c r="AN123" i="20"/>
  <c r="M123" i="22" s="1"/>
  <c r="AO123" i="20"/>
  <c r="N123" i="22" s="1"/>
  <c r="BO123" i="20"/>
  <c r="AN123" i="22" s="1"/>
  <c r="BC123" i="20"/>
  <c r="AB123" i="22" s="1"/>
  <c r="CF123" i="20"/>
  <c r="BE123" i="22" s="1"/>
  <c r="BE123" i="20"/>
  <c r="AD123" i="22" s="1"/>
  <c r="BT123" i="20"/>
  <c r="AS123" i="22" s="1"/>
  <c r="AL123" i="20"/>
  <c r="K123" i="22" s="1"/>
  <c r="BN123" i="20"/>
  <c r="AM123" i="22" s="1"/>
  <c r="AW123" i="20"/>
  <c r="V123" i="22" s="1"/>
  <c r="BA123" i="20"/>
  <c r="Z123" i="22" s="1"/>
  <c r="BI123" i="20"/>
  <c r="AH123" i="22" s="1"/>
  <c r="AV123" i="20"/>
  <c r="U123" i="22" s="1"/>
  <c r="BR123" i="20"/>
  <c r="AQ123" i="22" s="1"/>
  <c r="A124" i="20"/>
  <c r="B125" i="20"/>
  <c r="G124" i="22"/>
  <c r="D122" i="22"/>
  <c r="B122" i="22" s="1" a="1"/>
  <c r="B122" i="22" s="1"/>
  <c r="E123" i="13"/>
  <c r="A123" i="13"/>
  <c r="B125" i="13"/>
  <c r="D124" i="13"/>
  <c r="D123" i="22" l="1"/>
  <c r="B123" i="22" s="1" a="1"/>
  <c r="B123" i="22" s="1"/>
  <c r="E124" i="13"/>
  <c r="A124" i="13"/>
  <c r="CI124" i="20" a="1"/>
  <c r="CI124" i="20" s="1"/>
  <c r="BH124" i="22" s="1"/>
  <c r="CC124" i="20" a="1"/>
  <c r="CC124" i="20" s="1"/>
  <c r="BB124" i="22" s="1"/>
  <c r="BE124" i="20"/>
  <c r="AD124" i="22" s="1"/>
  <c r="BG124" i="20"/>
  <c r="AF124" i="22" s="1"/>
  <c r="BZ124" i="20" a="1"/>
  <c r="BZ124" i="20" s="1"/>
  <c r="AY124" i="22" s="1"/>
  <c r="BQ124" i="20"/>
  <c r="AP124" i="22" s="1"/>
  <c r="BU124" i="20"/>
  <c r="AT124" i="22" s="1"/>
  <c r="BT124" i="20"/>
  <c r="AS124" i="22" s="1"/>
  <c r="CF124" i="20"/>
  <c r="BE124" i="22" s="1"/>
  <c r="AY124" i="20"/>
  <c r="X124" i="22" s="1"/>
  <c r="BF124" i="20"/>
  <c r="AE124" i="22" s="1"/>
  <c r="BC124" i="20"/>
  <c r="AB124" i="22" s="1"/>
  <c r="BS124" i="20"/>
  <c r="AR124" i="22" s="1"/>
  <c r="CG124" i="20"/>
  <c r="BF124" i="22" s="1"/>
  <c r="F124" i="22"/>
  <c r="AS124" i="20"/>
  <c r="R124" i="22" s="1"/>
  <c r="BW124" i="20" a="1"/>
  <c r="BW124" i="20" s="1"/>
  <c r="AV124" i="22" s="1"/>
  <c r="BB124" i="20"/>
  <c r="AA124" i="22" s="1"/>
  <c r="AP124" i="20"/>
  <c r="O124" i="22" s="1"/>
  <c r="AQ124" i="20"/>
  <c r="P124" i="22" s="1"/>
  <c r="AM124" i="20"/>
  <c r="L124" i="22" s="1"/>
  <c r="BM124" i="20"/>
  <c r="AL124" i="22" s="1"/>
  <c r="AO124" i="20"/>
  <c r="N124" i="22" s="1"/>
  <c r="AU124" i="20"/>
  <c r="T124" i="22" s="1"/>
  <c r="AK124" i="20"/>
  <c r="J124" i="22" s="1"/>
  <c r="BK124" i="20"/>
  <c r="AJ124" i="22" s="1"/>
  <c r="BL124" i="20"/>
  <c r="AK124" i="22" s="1"/>
  <c r="BN124" i="20"/>
  <c r="AM124" i="22" s="1"/>
  <c r="CB124" i="20" a="1"/>
  <c r="CB124" i="20" s="1"/>
  <c r="BA124" i="22" s="1"/>
  <c r="AZ124" i="20"/>
  <c r="Y124" i="22" s="1"/>
  <c r="AL124" i="20"/>
  <c r="K124" i="22" s="1"/>
  <c r="CH124" i="20"/>
  <c r="BG124" i="22" s="1"/>
  <c r="AT124" i="20"/>
  <c r="S124" i="22" s="1"/>
  <c r="CE124" i="20"/>
  <c r="BD124" i="22" s="1"/>
  <c r="BO124" i="20"/>
  <c r="AN124" i="22" s="1"/>
  <c r="AN124" i="20"/>
  <c r="M124" i="22" s="1"/>
  <c r="CA124" i="20" a="1"/>
  <c r="CA124" i="20" s="1"/>
  <c r="AZ124" i="22" s="1"/>
  <c r="BR124" i="20"/>
  <c r="AQ124" i="22" s="1"/>
  <c r="AX124" i="20"/>
  <c r="W124" i="22" s="1"/>
  <c r="BH124" i="20"/>
  <c r="AG124" i="22" s="1"/>
  <c r="BY124" i="20" a="1"/>
  <c r="BY124" i="20" s="1"/>
  <c r="AX124" i="22" s="1"/>
  <c r="AW124" i="20"/>
  <c r="V124" i="22" s="1"/>
  <c r="BJ124" i="20"/>
  <c r="AI124" i="22" s="1"/>
  <c r="BA124" i="20"/>
  <c r="Z124" i="22" s="1"/>
  <c r="BI124" i="20"/>
  <c r="AH124" i="22" s="1"/>
  <c r="AV124" i="20"/>
  <c r="U124" i="22" s="1"/>
  <c r="BV124" i="20"/>
  <c r="AU124" i="22" s="1"/>
  <c r="B126" i="13"/>
  <c r="D125" i="13"/>
  <c r="A125" i="20"/>
  <c r="G125" i="22"/>
  <c r="B126" i="20"/>
  <c r="A126" i="20" l="1"/>
  <c r="G126" i="22"/>
  <c r="B127" i="20"/>
  <c r="D124" i="22"/>
  <c r="B124" i="22" s="1" a="1"/>
  <c r="B124" i="22" s="1"/>
  <c r="D126" i="13"/>
  <c r="B127" i="13"/>
  <c r="BB125" i="20"/>
  <c r="AA125" i="22" s="1"/>
  <c r="BN125" i="20"/>
  <c r="AM125" i="22" s="1"/>
  <c r="CG125" i="20"/>
  <c r="BF125" i="22" s="1"/>
  <c r="AP125" i="20"/>
  <c r="O125" i="22" s="1"/>
  <c r="AX125" i="20"/>
  <c r="W125" i="22" s="1"/>
  <c r="AU125" i="20"/>
  <c r="T125" i="22" s="1"/>
  <c r="BW125" i="20" a="1"/>
  <c r="BW125" i="20" s="1"/>
  <c r="AV125" i="22" s="1"/>
  <c r="BM125" i="20"/>
  <c r="AL125" i="22" s="1"/>
  <c r="F125" i="22"/>
  <c r="BL125" i="20"/>
  <c r="AK125" i="22" s="1"/>
  <c r="AO125" i="20"/>
  <c r="N125" i="22" s="1"/>
  <c r="BY125" i="20" a="1"/>
  <c r="BY125" i="20" s="1"/>
  <c r="AX125" i="22" s="1"/>
  <c r="BC125" i="20"/>
  <c r="AB125" i="22" s="1"/>
  <c r="BF125" i="20"/>
  <c r="AE125" i="22" s="1"/>
  <c r="BI125" i="20"/>
  <c r="AH125" i="22" s="1"/>
  <c r="BJ125" i="20"/>
  <c r="AI125" i="22" s="1"/>
  <c r="BG125" i="20"/>
  <c r="AF125" i="22" s="1"/>
  <c r="BS125" i="20"/>
  <c r="AR125" i="22" s="1"/>
  <c r="CC125" i="20" a="1"/>
  <c r="CC125" i="20" s="1"/>
  <c r="BB125" i="22" s="1"/>
  <c r="AZ125" i="20"/>
  <c r="Y125" i="22" s="1"/>
  <c r="CI125" i="20" a="1"/>
  <c r="CI125" i="20" s="1"/>
  <c r="BH125" i="22" s="1"/>
  <c r="BO125" i="20"/>
  <c r="AN125" i="22" s="1"/>
  <c r="CH125" i="20"/>
  <c r="BG125" i="22" s="1"/>
  <c r="AL125" i="20"/>
  <c r="K125" i="22" s="1"/>
  <c r="AQ125" i="20"/>
  <c r="P125" i="22" s="1"/>
  <c r="CA125" i="20" a="1"/>
  <c r="CA125" i="20" s="1"/>
  <c r="AZ125" i="22" s="1"/>
  <c r="AM125" i="20"/>
  <c r="L125" i="22" s="1"/>
  <c r="BK125" i="20"/>
  <c r="AJ125" i="22" s="1"/>
  <c r="BV125" i="20"/>
  <c r="AU125" i="22" s="1"/>
  <c r="BE125" i="20"/>
  <c r="AD125" i="22" s="1"/>
  <c r="BU125" i="20"/>
  <c r="AT125" i="22" s="1"/>
  <c r="BA125" i="20"/>
  <c r="Z125" i="22" s="1"/>
  <c r="AV125" i="20"/>
  <c r="U125" i="22" s="1"/>
  <c r="BR125" i="20"/>
  <c r="AQ125" i="22" s="1"/>
  <c r="CE125" i="20"/>
  <c r="BD125" i="22" s="1"/>
  <c r="CB125" i="20" a="1"/>
  <c r="CB125" i="20" s="1"/>
  <c r="BA125" i="22" s="1"/>
  <c r="AW125" i="20"/>
  <c r="V125" i="22" s="1"/>
  <c r="BT125" i="20"/>
  <c r="AS125" i="22" s="1"/>
  <c r="CF125" i="20"/>
  <c r="BE125" i="22" s="1"/>
  <c r="AY125" i="20"/>
  <c r="X125" i="22" s="1"/>
  <c r="AS125" i="20"/>
  <c r="R125" i="22" s="1"/>
  <c r="BH125" i="20"/>
  <c r="AG125" i="22" s="1"/>
  <c r="BQ125" i="20"/>
  <c r="AP125" i="22" s="1"/>
  <c r="AK125" i="20"/>
  <c r="J125" i="22" s="1"/>
  <c r="BZ125" i="20" a="1"/>
  <c r="BZ125" i="20" s="1"/>
  <c r="AY125" i="22" s="1"/>
  <c r="AN125" i="20"/>
  <c r="M125" i="22" s="1"/>
  <c r="AT125" i="20"/>
  <c r="S125" i="22" s="1"/>
  <c r="A125" i="13"/>
  <c r="E125" i="13"/>
  <c r="B128" i="13" l="1"/>
  <c r="D127" i="13"/>
  <c r="E126" i="13"/>
  <c r="A126" i="13"/>
  <c r="B128" i="20"/>
  <c r="A127" i="20"/>
  <c r="G127" i="22"/>
  <c r="D125" i="22"/>
  <c r="B125" i="22" s="1" a="1"/>
  <c r="B125" i="22" s="1"/>
  <c r="BE126" i="20"/>
  <c r="AD126" i="22" s="1"/>
  <c r="AQ126" i="20"/>
  <c r="P126" i="22" s="1"/>
  <c r="AW126" i="20"/>
  <c r="V126" i="22" s="1"/>
  <c r="CA126" i="20" a="1"/>
  <c r="CA126" i="20" s="1"/>
  <c r="AZ126" i="22" s="1"/>
  <c r="BR126" i="20"/>
  <c r="AQ126" i="22" s="1"/>
  <c r="CC126" i="20" a="1"/>
  <c r="CC126" i="20" s="1"/>
  <c r="BB126" i="22" s="1"/>
  <c r="CG126" i="20"/>
  <c r="BF126" i="22" s="1"/>
  <c r="CH126" i="20"/>
  <c r="BG126" i="22" s="1"/>
  <c r="AV126" i="20"/>
  <c r="U126" i="22" s="1"/>
  <c r="BK126" i="20"/>
  <c r="AJ126" i="22" s="1"/>
  <c r="BC126" i="20"/>
  <c r="AB126" i="22" s="1"/>
  <c r="F126" i="22"/>
  <c r="BN126" i="20"/>
  <c r="AM126" i="22" s="1"/>
  <c r="AK126" i="20"/>
  <c r="J126" i="22" s="1"/>
  <c r="BZ126" i="20" a="1"/>
  <c r="BZ126" i="20" s="1"/>
  <c r="AY126" i="22" s="1"/>
  <c r="BI126" i="20"/>
  <c r="AH126" i="22" s="1"/>
  <c r="BJ126" i="20"/>
  <c r="AI126" i="22" s="1"/>
  <c r="BQ126" i="20"/>
  <c r="AP126" i="22" s="1"/>
  <c r="AU126" i="20"/>
  <c r="T126" i="22" s="1"/>
  <c r="BV126" i="20"/>
  <c r="AU126" i="22" s="1"/>
  <c r="CF126" i="20"/>
  <c r="BE126" i="22" s="1"/>
  <c r="BO126" i="20"/>
  <c r="AN126" i="22" s="1"/>
  <c r="BH126" i="20"/>
  <c r="AG126" i="22" s="1"/>
  <c r="AO126" i="20"/>
  <c r="N126" i="22" s="1"/>
  <c r="BY126" i="20" a="1"/>
  <c r="BY126" i="20" s="1"/>
  <c r="AX126" i="22" s="1"/>
  <c r="AL126" i="20"/>
  <c r="K126" i="22" s="1"/>
  <c r="AY126" i="20"/>
  <c r="X126" i="22" s="1"/>
  <c r="CB126" i="20" a="1"/>
  <c r="CB126" i="20" s="1"/>
  <c r="BA126" i="22" s="1"/>
  <c r="AS126" i="20"/>
  <c r="R126" i="22" s="1"/>
  <c r="AT126" i="20"/>
  <c r="S126" i="22" s="1"/>
  <c r="AX126" i="20"/>
  <c r="W126" i="22" s="1"/>
  <c r="BU126" i="20"/>
  <c r="AT126" i="22" s="1"/>
  <c r="BW126" i="20" a="1"/>
  <c r="BW126" i="20" s="1"/>
  <c r="AV126" i="22" s="1"/>
  <c r="BA126" i="20"/>
  <c r="Z126" i="22" s="1"/>
  <c r="BT126" i="20"/>
  <c r="AS126" i="22" s="1"/>
  <c r="AM126" i="20"/>
  <c r="L126" i="22" s="1"/>
  <c r="CI126" i="20" a="1"/>
  <c r="CI126" i="20" s="1"/>
  <c r="BH126" i="22" s="1"/>
  <c r="AP126" i="20"/>
  <c r="O126" i="22" s="1"/>
  <c r="BM126" i="20"/>
  <c r="AL126" i="22" s="1"/>
  <c r="BS126" i="20"/>
  <c r="AR126" i="22" s="1"/>
  <c r="BF126" i="20"/>
  <c r="AE126" i="22" s="1"/>
  <c r="AN126" i="20"/>
  <c r="M126" i="22" s="1"/>
  <c r="BG126" i="20"/>
  <c r="AF126" i="22" s="1"/>
  <c r="CE126" i="20"/>
  <c r="BD126" i="22" s="1"/>
  <c r="AZ126" i="20"/>
  <c r="Y126" i="22" s="1"/>
  <c r="BL126" i="20"/>
  <c r="AK126" i="22" s="1"/>
  <c r="BB126" i="20"/>
  <c r="AA126" i="22" s="1"/>
  <c r="D126" i="22" l="1"/>
  <c r="B126" i="22" s="1" a="1"/>
  <c r="B126" i="22" s="1"/>
  <c r="AW127" i="20"/>
  <c r="V127" i="22" s="1"/>
  <c r="AO127" i="20"/>
  <c r="N127" i="22" s="1"/>
  <c r="BW127" i="20" a="1"/>
  <c r="BW127" i="20" s="1"/>
  <c r="AV127" i="22" s="1"/>
  <c r="AS127" i="20"/>
  <c r="R127" i="22" s="1"/>
  <c r="BF127" i="20"/>
  <c r="AE127" i="22" s="1"/>
  <c r="AQ127" i="20"/>
  <c r="P127" i="22" s="1"/>
  <c r="AM127" i="20"/>
  <c r="L127" i="22" s="1"/>
  <c r="BR127" i="20"/>
  <c r="AQ127" i="22" s="1"/>
  <c r="CE127" i="20"/>
  <c r="BD127" i="22" s="1"/>
  <c r="AL127" i="20"/>
  <c r="K127" i="22" s="1"/>
  <c r="AK127" i="20"/>
  <c r="J127" i="22" s="1"/>
  <c r="AN127" i="20"/>
  <c r="M127" i="22" s="1"/>
  <c r="BN127" i="20"/>
  <c r="AM127" i="22" s="1"/>
  <c r="CI127" i="20" a="1"/>
  <c r="CI127" i="20" s="1"/>
  <c r="BH127" i="22" s="1"/>
  <c r="BG127" i="20"/>
  <c r="AF127" i="22" s="1"/>
  <c r="CG127" i="20"/>
  <c r="BF127" i="22" s="1"/>
  <c r="BL127" i="20"/>
  <c r="AK127" i="22" s="1"/>
  <c r="BH127" i="20"/>
  <c r="AG127" i="22" s="1"/>
  <c r="AZ127" i="20"/>
  <c r="Y127" i="22" s="1"/>
  <c r="AT127" i="20"/>
  <c r="S127" i="22" s="1"/>
  <c r="BA127" i="20"/>
  <c r="Z127" i="22" s="1"/>
  <c r="BS127" i="20"/>
  <c r="AR127" i="22" s="1"/>
  <c r="CB127" i="20" a="1"/>
  <c r="CB127" i="20" s="1"/>
  <c r="BA127" i="22" s="1"/>
  <c r="BJ127" i="20"/>
  <c r="AI127" i="22" s="1"/>
  <c r="AV127" i="20"/>
  <c r="U127" i="22" s="1"/>
  <c r="CA127" i="20" a="1"/>
  <c r="CA127" i="20" s="1"/>
  <c r="AZ127" i="22" s="1"/>
  <c r="BI127" i="20"/>
  <c r="AH127" i="22" s="1"/>
  <c r="BK127" i="20"/>
  <c r="AJ127" i="22" s="1"/>
  <c r="AP127" i="20"/>
  <c r="O127" i="22" s="1"/>
  <c r="BU127" i="20"/>
  <c r="AT127" i="22" s="1"/>
  <c r="BV127" i="20"/>
  <c r="AU127" i="22" s="1"/>
  <c r="BQ127" i="20"/>
  <c r="AP127" i="22" s="1"/>
  <c r="AX127" i="20"/>
  <c r="W127" i="22" s="1"/>
  <c r="BC127" i="20"/>
  <c r="AB127" i="22" s="1"/>
  <c r="AY127" i="20"/>
  <c r="X127" i="22" s="1"/>
  <c r="BO127" i="20"/>
  <c r="AN127" i="22" s="1"/>
  <c r="BZ127" i="20" a="1"/>
  <c r="BZ127" i="20" s="1"/>
  <c r="AY127" i="22" s="1"/>
  <c r="CC127" i="20" a="1"/>
  <c r="CC127" i="20" s="1"/>
  <c r="BB127" i="22" s="1"/>
  <c r="F127" i="22"/>
  <c r="BY127" i="20" a="1"/>
  <c r="BY127" i="20" s="1"/>
  <c r="AX127" i="22" s="1"/>
  <c r="CH127" i="20"/>
  <c r="BG127" i="22" s="1"/>
  <c r="BM127" i="20"/>
  <c r="AL127" i="22" s="1"/>
  <c r="AU127" i="20"/>
  <c r="T127" i="22" s="1"/>
  <c r="BT127" i="20"/>
  <c r="AS127" i="22" s="1"/>
  <c r="CF127" i="20"/>
  <c r="BE127" i="22" s="1"/>
  <c r="BB127" i="20"/>
  <c r="AA127" i="22" s="1"/>
  <c r="BE127" i="20"/>
  <c r="AD127" i="22" s="1"/>
  <c r="A128" i="20"/>
  <c r="G128" i="22"/>
  <c r="B129" i="20"/>
  <c r="A127" i="13"/>
  <c r="E127" i="13"/>
  <c r="D128" i="13"/>
  <c r="B129" i="13"/>
  <c r="B130" i="20" l="1"/>
  <c r="A129" i="20"/>
  <c r="G129" i="22"/>
  <c r="E128" i="13"/>
  <c r="A128" i="13"/>
  <c r="D129" i="13"/>
  <c r="B130" i="13"/>
  <c r="D127" i="22"/>
  <c r="B127" i="22" s="1" a="1"/>
  <c r="B127" i="22" s="1"/>
  <c r="CI128" i="20" a="1"/>
  <c r="CI128" i="20" s="1"/>
  <c r="BH128" i="22" s="1"/>
  <c r="BT128" i="20"/>
  <c r="AS128" i="22" s="1"/>
  <c r="CB128" i="20" a="1"/>
  <c r="CB128" i="20" s="1"/>
  <c r="BA128" i="22" s="1"/>
  <c r="BB128" i="20"/>
  <c r="AA128" i="22" s="1"/>
  <c r="BW128" i="20" a="1"/>
  <c r="BW128" i="20" s="1"/>
  <c r="AV128" i="22" s="1"/>
  <c r="BS128" i="20"/>
  <c r="AR128" i="22" s="1"/>
  <c r="AT128" i="20"/>
  <c r="S128" i="22" s="1"/>
  <c r="BY128" i="20" a="1"/>
  <c r="BY128" i="20" s="1"/>
  <c r="AX128" i="22" s="1"/>
  <c r="BV128" i="20"/>
  <c r="AU128" i="22" s="1"/>
  <c r="BI128" i="20"/>
  <c r="AH128" i="22" s="1"/>
  <c r="BU128" i="20"/>
  <c r="AT128" i="22" s="1"/>
  <c r="AQ128" i="20"/>
  <c r="P128" i="22" s="1"/>
  <c r="CG128" i="20"/>
  <c r="BF128" i="22" s="1"/>
  <c r="AP128" i="20"/>
  <c r="O128" i="22" s="1"/>
  <c r="BN128" i="20"/>
  <c r="AM128" i="22" s="1"/>
  <c r="AV128" i="20"/>
  <c r="U128" i="22" s="1"/>
  <c r="CF128" i="20"/>
  <c r="BE128" i="22" s="1"/>
  <c r="AU128" i="20"/>
  <c r="T128" i="22" s="1"/>
  <c r="BG128" i="20"/>
  <c r="AF128" i="22" s="1"/>
  <c r="AO128" i="20"/>
  <c r="N128" i="22" s="1"/>
  <c r="F128" i="22"/>
  <c r="BA128" i="20"/>
  <c r="Z128" i="22" s="1"/>
  <c r="BF128" i="20"/>
  <c r="AE128" i="22" s="1"/>
  <c r="BE128" i="20"/>
  <c r="AD128" i="22" s="1"/>
  <c r="CA128" i="20" a="1"/>
  <c r="CA128" i="20" s="1"/>
  <c r="AZ128" i="22" s="1"/>
  <c r="BO128" i="20"/>
  <c r="AN128" i="22" s="1"/>
  <c r="AZ128" i="20"/>
  <c r="Y128" i="22" s="1"/>
  <c r="BL128" i="20"/>
  <c r="AK128" i="22" s="1"/>
  <c r="BK128" i="20"/>
  <c r="AJ128" i="22" s="1"/>
  <c r="AM128" i="20"/>
  <c r="L128" i="22" s="1"/>
  <c r="BQ128" i="20"/>
  <c r="AP128" i="22" s="1"/>
  <c r="AW128" i="20"/>
  <c r="V128" i="22" s="1"/>
  <c r="AX128" i="20"/>
  <c r="W128" i="22" s="1"/>
  <c r="AL128" i="20"/>
  <c r="K128" i="22" s="1"/>
  <c r="AY128" i="20"/>
  <c r="X128" i="22" s="1"/>
  <c r="CC128" i="20" a="1"/>
  <c r="CC128" i="20" s="1"/>
  <c r="BB128" i="22" s="1"/>
  <c r="BJ128" i="20"/>
  <c r="AI128" i="22" s="1"/>
  <c r="BR128" i="20"/>
  <c r="AQ128" i="22" s="1"/>
  <c r="AN128" i="20"/>
  <c r="M128" i="22" s="1"/>
  <c r="AS128" i="20"/>
  <c r="R128" i="22" s="1"/>
  <c r="BC128" i="20"/>
  <c r="AB128" i="22" s="1"/>
  <c r="BM128" i="20"/>
  <c r="AL128" i="22" s="1"/>
  <c r="CE128" i="20"/>
  <c r="BD128" i="22" s="1"/>
  <c r="BH128" i="20"/>
  <c r="AG128" i="22" s="1"/>
  <c r="CH128" i="20"/>
  <c r="BG128" i="22" s="1"/>
  <c r="BZ128" i="20" a="1"/>
  <c r="BZ128" i="20" s="1"/>
  <c r="AY128" i="22" s="1"/>
  <c r="AK128" i="20"/>
  <c r="J128" i="22" s="1"/>
  <c r="D130" i="13" l="1"/>
  <c r="B131" i="13"/>
  <c r="D128" i="22"/>
  <c r="B128" i="22" s="1" a="1"/>
  <c r="B128" i="22" s="1"/>
  <c r="A129" i="13"/>
  <c r="E129" i="13"/>
  <c r="BO129" i="20"/>
  <c r="AN129" i="22" s="1"/>
  <c r="F129" i="22"/>
  <c r="AS129" i="20"/>
  <c r="R129" i="22" s="1"/>
  <c r="BG129" i="20"/>
  <c r="AF129" i="22" s="1"/>
  <c r="AO129" i="20"/>
  <c r="N129" i="22" s="1"/>
  <c r="CI129" i="20" a="1"/>
  <c r="CI129" i="20" s="1"/>
  <c r="BH129" i="22" s="1"/>
  <c r="AT129" i="20"/>
  <c r="S129" i="22" s="1"/>
  <c r="BH129" i="20"/>
  <c r="AG129" i="22" s="1"/>
  <c r="AU129" i="20"/>
  <c r="T129" i="22" s="1"/>
  <c r="AV129" i="20"/>
  <c r="U129" i="22" s="1"/>
  <c r="BL129" i="20"/>
  <c r="AK129" i="22" s="1"/>
  <c r="AQ129" i="20"/>
  <c r="P129" i="22" s="1"/>
  <c r="BQ129" i="20"/>
  <c r="AP129" i="22" s="1"/>
  <c r="BK129" i="20"/>
  <c r="AJ129" i="22" s="1"/>
  <c r="BI129" i="20"/>
  <c r="AH129" i="22" s="1"/>
  <c r="BW129" i="20" a="1"/>
  <c r="BW129" i="20" s="1"/>
  <c r="AV129" i="22" s="1"/>
  <c r="BB129" i="20"/>
  <c r="AA129" i="22" s="1"/>
  <c r="BZ129" i="20" a="1"/>
  <c r="BZ129" i="20" s="1"/>
  <c r="AY129" i="22" s="1"/>
  <c r="BT129" i="20"/>
  <c r="AS129" i="22" s="1"/>
  <c r="BJ129" i="20"/>
  <c r="AI129" i="22" s="1"/>
  <c r="CB129" i="20" a="1"/>
  <c r="CB129" i="20" s="1"/>
  <c r="BA129" i="22" s="1"/>
  <c r="CH129" i="20"/>
  <c r="BG129" i="22" s="1"/>
  <c r="CG129" i="20"/>
  <c r="BF129" i="22" s="1"/>
  <c r="BY129" i="20" a="1"/>
  <c r="BY129" i="20" s="1"/>
  <c r="AX129" i="22" s="1"/>
  <c r="BM129" i="20"/>
  <c r="AL129" i="22" s="1"/>
  <c r="AP129" i="20"/>
  <c r="O129" i="22" s="1"/>
  <c r="CA129" i="20" a="1"/>
  <c r="CA129" i="20" s="1"/>
  <c r="AZ129" i="22" s="1"/>
  <c r="BE129" i="20"/>
  <c r="AD129" i="22" s="1"/>
  <c r="BR129" i="20"/>
  <c r="AQ129" i="22" s="1"/>
  <c r="BF129" i="20"/>
  <c r="AE129" i="22" s="1"/>
  <c r="BU129" i="20"/>
  <c r="AT129" i="22" s="1"/>
  <c r="AW129" i="20"/>
  <c r="V129" i="22" s="1"/>
  <c r="AN129" i="20"/>
  <c r="M129" i="22" s="1"/>
  <c r="CE129" i="20"/>
  <c r="BD129" i="22" s="1"/>
  <c r="AX129" i="20"/>
  <c r="W129" i="22" s="1"/>
  <c r="AZ129" i="20"/>
  <c r="Y129" i="22" s="1"/>
  <c r="CF129" i="20"/>
  <c r="BE129" i="22" s="1"/>
  <c r="AK129" i="20"/>
  <c r="J129" i="22" s="1"/>
  <c r="BS129" i="20"/>
  <c r="AR129" i="22" s="1"/>
  <c r="AY129" i="20"/>
  <c r="X129" i="22" s="1"/>
  <c r="CC129" i="20" a="1"/>
  <c r="CC129" i="20" s="1"/>
  <c r="BB129" i="22" s="1"/>
  <c r="BC129" i="20"/>
  <c r="AB129" i="22" s="1"/>
  <c r="BA129" i="20"/>
  <c r="Z129" i="22" s="1"/>
  <c r="AL129" i="20"/>
  <c r="K129" i="22" s="1"/>
  <c r="AM129" i="20"/>
  <c r="L129" i="22" s="1"/>
  <c r="BV129" i="20"/>
  <c r="AU129" i="22" s="1"/>
  <c r="BN129" i="20"/>
  <c r="AM129" i="22" s="1"/>
  <c r="A130" i="20"/>
  <c r="B131" i="20"/>
  <c r="G130" i="22"/>
  <c r="B132" i="20" l="1"/>
  <c r="A131" i="20"/>
  <c r="G131" i="22"/>
  <c r="BG130" i="20"/>
  <c r="AF130" i="22" s="1"/>
  <c r="CI130" i="20" a="1"/>
  <c r="CI130" i="20" s="1"/>
  <c r="BH130" i="22" s="1"/>
  <c r="BM130" i="20"/>
  <c r="AL130" i="22" s="1"/>
  <c r="AT130" i="20"/>
  <c r="S130" i="22" s="1"/>
  <c r="AL130" i="20"/>
  <c r="K130" i="22" s="1"/>
  <c r="BW130" i="20" a="1"/>
  <c r="BW130" i="20" s="1"/>
  <c r="AV130" i="22" s="1"/>
  <c r="BF130" i="20"/>
  <c r="AE130" i="22" s="1"/>
  <c r="AO130" i="20"/>
  <c r="N130" i="22" s="1"/>
  <c r="AQ130" i="20"/>
  <c r="P130" i="22" s="1"/>
  <c r="AP130" i="20"/>
  <c r="O130" i="22" s="1"/>
  <c r="BL130" i="20"/>
  <c r="AK130" i="22" s="1"/>
  <c r="BT130" i="20"/>
  <c r="AS130" i="22" s="1"/>
  <c r="CA130" i="20" a="1"/>
  <c r="CA130" i="20" s="1"/>
  <c r="AZ130" i="22" s="1"/>
  <c r="AW130" i="20"/>
  <c r="V130" i="22" s="1"/>
  <c r="BY130" i="20" a="1"/>
  <c r="BY130" i="20" s="1"/>
  <c r="AX130" i="22" s="1"/>
  <c r="BB130" i="20"/>
  <c r="AA130" i="22" s="1"/>
  <c r="BC130" i="20"/>
  <c r="AB130" i="22" s="1"/>
  <c r="CF130" i="20"/>
  <c r="BE130" i="22" s="1"/>
  <c r="AM130" i="20"/>
  <c r="L130" i="22" s="1"/>
  <c r="BN130" i="20"/>
  <c r="AM130" i="22" s="1"/>
  <c r="CH130" i="20"/>
  <c r="BG130" i="22" s="1"/>
  <c r="AK130" i="20"/>
  <c r="J130" i="22" s="1"/>
  <c r="D130" i="22" s="1"/>
  <c r="B130" i="22" s="1" a="1"/>
  <c r="B130" i="22" s="1"/>
  <c r="CB130" i="20" a="1"/>
  <c r="CB130" i="20" s="1"/>
  <c r="BA130" i="22" s="1"/>
  <c r="AZ130" i="20"/>
  <c r="Y130" i="22" s="1"/>
  <c r="AX130" i="20"/>
  <c r="W130" i="22" s="1"/>
  <c r="CC130" i="20" a="1"/>
  <c r="CC130" i="20" s="1"/>
  <c r="BB130" i="22" s="1"/>
  <c r="AV130" i="20"/>
  <c r="U130" i="22" s="1"/>
  <c r="BZ130" i="20" a="1"/>
  <c r="BZ130" i="20" s="1"/>
  <c r="AY130" i="22" s="1"/>
  <c r="BJ130" i="20"/>
  <c r="AI130" i="22" s="1"/>
  <c r="F130" i="22"/>
  <c r="BR130" i="20"/>
  <c r="AQ130" i="22" s="1"/>
  <c r="BS130" i="20"/>
  <c r="AR130" i="22" s="1"/>
  <c r="BQ130" i="20"/>
  <c r="AP130" i="22" s="1"/>
  <c r="AU130" i="20"/>
  <c r="T130" i="22" s="1"/>
  <c r="BK130" i="20"/>
  <c r="AJ130" i="22" s="1"/>
  <c r="BI130" i="20"/>
  <c r="AH130" i="22" s="1"/>
  <c r="AS130" i="20"/>
  <c r="R130" i="22" s="1"/>
  <c r="BE130" i="20"/>
  <c r="AD130" i="22" s="1"/>
  <c r="AN130" i="20"/>
  <c r="M130" i="22" s="1"/>
  <c r="BU130" i="20"/>
  <c r="AT130" i="22" s="1"/>
  <c r="BV130" i="20"/>
  <c r="AU130" i="22" s="1"/>
  <c r="BH130" i="20"/>
  <c r="AG130" i="22" s="1"/>
  <c r="CE130" i="20"/>
  <c r="BD130" i="22" s="1"/>
  <c r="BA130" i="20"/>
  <c r="Z130" i="22" s="1"/>
  <c r="CG130" i="20"/>
  <c r="BF130" i="22" s="1"/>
  <c r="BO130" i="20"/>
  <c r="AN130" i="22" s="1"/>
  <c r="AY130" i="20"/>
  <c r="X130" i="22" s="1"/>
  <c r="D131" i="13"/>
  <c r="B132" i="13"/>
  <c r="D129" i="22"/>
  <c r="B129" i="22" s="1" a="1"/>
  <c r="B129" i="22" s="1"/>
  <c r="A130" i="13"/>
  <c r="E130" i="13"/>
  <c r="A131" i="13" l="1"/>
  <c r="E131" i="13"/>
  <c r="D132" i="13"/>
  <c r="B133" i="13"/>
  <c r="AU131" i="20"/>
  <c r="T131" i="22" s="1"/>
  <c r="AP131" i="20"/>
  <c r="O131" i="22" s="1"/>
  <c r="BM131" i="20"/>
  <c r="AL131" i="22" s="1"/>
  <c r="BO131" i="20"/>
  <c r="AN131" i="22" s="1"/>
  <c r="BV131" i="20"/>
  <c r="AU131" i="22" s="1"/>
  <c r="BF131" i="20"/>
  <c r="AE131" i="22" s="1"/>
  <c r="BQ131" i="20"/>
  <c r="AP131" i="22" s="1"/>
  <c r="AN131" i="20"/>
  <c r="M131" i="22" s="1"/>
  <c r="BS131" i="20"/>
  <c r="AR131" i="22" s="1"/>
  <c r="BE131" i="20"/>
  <c r="AD131" i="22" s="1"/>
  <c r="BR131" i="20"/>
  <c r="AQ131" i="22" s="1"/>
  <c r="F131" i="22"/>
  <c r="BH131" i="20"/>
  <c r="AG131" i="22" s="1"/>
  <c r="AQ131" i="20"/>
  <c r="P131" i="22" s="1"/>
  <c r="BW131" i="20" a="1"/>
  <c r="BW131" i="20" s="1"/>
  <c r="AV131" i="22" s="1"/>
  <c r="CG131" i="20"/>
  <c r="BF131" i="22" s="1"/>
  <c r="BU131" i="20"/>
  <c r="AT131" i="22" s="1"/>
  <c r="CA131" i="20" a="1"/>
  <c r="CA131" i="20" s="1"/>
  <c r="AZ131" i="22" s="1"/>
  <c r="AV131" i="20"/>
  <c r="U131" i="22" s="1"/>
  <c r="BL131" i="20"/>
  <c r="AK131" i="22" s="1"/>
  <c r="CB131" i="20" a="1"/>
  <c r="CB131" i="20" s="1"/>
  <c r="BA131" i="22" s="1"/>
  <c r="AM131" i="20"/>
  <c r="L131" i="22" s="1"/>
  <c r="AO131" i="20"/>
  <c r="N131" i="22" s="1"/>
  <c r="AZ131" i="20"/>
  <c r="Y131" i="22" s="1"/>
  <c r="AW131" i="20"/>
  <c r="V131" i="22" s="1"/>
  <c r="BZ131" i="20" a="1"/>
  <c r="BZ131" i="20" s="1"/>
  <c r="AY131" i="22" s="1"/>
  <c r="CI131" i="20" a="1"/>
  <c r="CI131" i="20" s="1"/>
  <c r="BH131" i="22" s="1"/>
  <c r="CF131" i="20"/>
  <c r="BE131" i="22" s="1"/>
  <c r="AK131" i="20"/>
  <c r="J131" i="22" s="1"/>
  <c r="CE131" i="20"/>
  <c r="BD131" i="22" s="1"/>
  <c r="AX131" i="20"/>
  <c r="W131" i="22" s="1"/>
  <c r="BT131" i="20"/>
  <c r="AS131" i="22" s="1"/>
  <c r="BK131" i="20"/>
  <c r="AJ131" i="22" s="1"/>
  <c r="AY131" i="20"/>
  <c r="X131" i="22" s="1"/>
  <c r="BY131" i="20" a="1"/>
  <c r="BY131" i="20" s="1"/>
  <c r="AX131" i="22" s="1"/>
  <c r="BJ131" i="20"/>
  <c r="AI131" i="22" s="1"/>
  <c r="BI131" i="20"/>
  <c r="AH131" i="22" s="1"/>
  <c r="CC131" i="20" a="1"/>
  <c r="CC131" i="20" s="1"/>
  <c r="BB131" i="22" s="1"/>
  <c r="BC131" i="20"/>
  <c r="AB131" i="22" s="1"/>
  <c r="BG131" i="20"/>
  <c r="AF131" i="22" s="1"/>
  <c r="AL131" i="20"/>
  <c r="K131" i="22" s="1"/>
  <c r="BA131" i="20"/>
  <c r="Z131" i="22" s="1"/>
  <c r="CH131" i="20"/>
  <c r="BG131" i="22" s="1"/>
  <c r="BB131" i="20"/>
  <c r="AA131" i="22" s="1"/>
  <c r="AT131" i="20"/>
  <c r="S131" i="22" s="1"/>
  <c r="BN131" i="20"/>
  <c r="AM131" i="22" s="1"/>
  <c r="AS131" i="20"/>
  <c r="R131" i="22" s="1"/>
  <c r="A132" i="20"/>
  <c r="B133" i="20"/>
  <c r="G132" i="22"/>
  <c r="A133" i="20" l="1"/>
  <c r="G133" i="22"/>
  <c r="B134" i="20"/>
  <c r="CI132" i="20" a="1"/>
  <c r="CI132" i="20" s="1"/>
  <c r="BH132" i="22" s="1"/>
  <c r="CF132" i="20"/>
  <c r="BE132" i="22" s="1"/>
  <c r="AQ132" i="20"/>
  <c r="P132" i="22" s="1"/>
  <c r="BK132" i="20"/>
  <c r="AJ132" i="22" s="1"/>
  <c r="BR132" i="20"/>
  <c r="AQ132" i="22" s="1"/>
  <c r="BQ132" i="20"/>
  <c r="AP132" i="22" s="1"/>
  <c r="BT132" i="20"/>
  <c r="AS132" i="22" s="1"/>
  <c r="BW132" i="20" a="1"/>
  <c r="BW132" i="20" s="1"/>
  <c r="AV132" i="22" s="1"/>
  <c r="AL132" i="20"/>
  <c r="K132" i="22" s="1"/>
  <c r="AP132" i="20"/>
  <c r="O132" i="22" s="1"/>
  <c r="CE132" i="20"/>
  <c r="BD132" i="22" s="1"/>
  <c r="AM132" i="20"/>
  <c r="L132" i="22" s="1"/>
  <c r="AX132" i="20"/>
  <c r="W132" i="22" s="1"/>
  <c r="AT132" i="20"/>
  <c r="S132" i="22" s="1"/>
  <c r="BI132" i="20"/>
  <c r="AH132" i="22" s="1"/>
  <c r="CA132" i="20" a="1"/>
  <c r="CA132" i="20" s="1"/>
  <c r="AZ132" i="22" s="1"/>
  <c r="BF132" i="20"/>
  <c r="AE132" i="22" s="1"/>
  <c r="BN132" i="20"/>
  <c r="AM132" i="22" s="1"/>
  <c r="BM132" i="20"/>
  <c r="AL132" i="22" s="1"/>
  <c r="AK132" i="20"/>
  <c r="J132" i="22" s="1"/>
  <c r="AY132" i="20"/>
  <c r="X132" i="22" s="1"/>
  <c r="BO132" i="20"/>
  <c r="AN132" i="22" s="1"/>
  <c r="BV132" i="20"/>
  <c r="AU132" i="22" s="1"/>
  <c r="BJ132" i="20"/>
  <c r="AI132" i="22" s="1"/>
  <c r="BH132" i="20"/>
  <c r="AG132" i="22" s="1"/>
  <c r="AZ132" i="20"/>
  <c r="Y132" i="22" s="1"/>
  <c r="CG132" i="20"/>
  <c r="BF132" i="22" s="1"/>
  <c r="BC132" i="20"/>
  <c r="AB132" i="22" s="1"/>
  <c r="BY132" i="20" a="1"/>
  <c r="BY132" i="20" s="1"/>
  <c r="AX132" i="22" s="1"/>
  <c r="BZ132" i="20" a="1"/>
  <c r="BZ132" i="20" s="1"/>
  <c r="AY132" i="22" s="1"/>
  <c r="AO132" i="20"/>
  <c r="N132" i="22" s="1"/>
  <c r="AV132" i="20"/>
  <c r="U132" i="22" s="1"/>
  <c r="BA132" i="20"/>
  <c r="Z132" i="22" s="1"/>
  <c r="BS132" i="20"/>
  <c r="AR132" i="22" s="1"/>
  <c r="CB132" i="20" a="1"/>
  <c r="CB132" i="20" s="1"/>
  <c r="BA132" i="22" s="1"/>
  <c r="AS132" i="20"/>
  <c r="R132" i="22" s="1"/>
  <c r="BU132" i="20"/>
  <c r="AT132" i="22" s="1"/>
  <c r="BE132" i="20"/>
  <c r="AD132" i="22" s="1"/>
  <c r="BG132" i="20"/>
  <c r="AF132" i="22" s="1"/>
  <c r="F132" i="22"/>
  <c r="CC132" i="20" a="1"/>
  <c r="CC132" i="20" s="1"/>
  <c r="BB132" i="22" s="1"/>
  <c r="AN132" i="20"/>
  <c r="M132" i="22" s="1"/>
  <c r="BB132" i="20"/>
  <c r="AA132" i="22" s="1"/>
  <c r="BL132" i="20"/>
  <c r="AK132" i="22" s="1"/>
  <c r="AW132" i="20"/>
  <c r="V132" i="22" s="1"/>
  <c r="CH132" i="20"/>
  <c r="BG132" i="22" s="1"/>
  <c r="AU132" i="20"/>
  <c r="T132" i="22" s="1"/>
  <c r="B134" i="13"/>
  <c r="D133" i="13"/>
  <c r="A132" i="13"/>
  <c r="E132" i="13"/>
  <c r="D131" i="22"/>
  <c r="B131" i="22" s="1" a="1"/>
  <c r="B131" i="22" s="1"/>
  <c r="D132" i="22" l="1"/>
  <c r="B132" i="22" s="1" a="1"/>
  <c r="B132" i="22" s="1"/>
  <c r="A133" i="13"/>
  <c r="E133" i="13"/>
  <c r="D134" i="13"/>
  <c r="B135" i="13"/>
  <c r="G134" i="22"/>
  <c r="A134" i="20"/>
  <c r="B135" i="20"/>
  <c r="AK133" i="20"/>
  <c r="J133" i="22" s="1"/>
  <c r="BU133" i="20"/>
  <c r="AT133" i="22" s="1"/>
  <c r="BJ133" i="20"/>
  <c r="AI133" i="22" s="1"/>
  <c r="BR133" i="20"/>
  <c r="AQ133" i="22" s="1"/>
  <c r="BO133" i="20"/>
  <c r="AN133" i="22" s="1"/>
  <c r="CI133" i="20" a="1"/>
  <c r="CI133" i="20" s="1"/>
  <c r="BH133" i="22" s="1"/>
  <c r="BV133" i="20"/>
  <c r="AU133" i="22" s="1"/>
  <c r="BY133" i="20" a="1"/>
  <c r="BY133" i="20" s="1"/>
  <c r="AX133" i="22" s="1"/>
  <c r="BK133" i="20"/>
  <c r="AJ133" i="22" s="1"/>
  <c r="CE133" i="20"/>
  <c r="BD133" i="22" s="1"/>
  <c r="AY133" i="20"/>
  <c r="X133" i="22" s="1"/>
  <c r="BS133" i="20"/>
  <c r="AR133" i="22" s="1"/>
  <c r="BH133" i="20"/>
  <c r="AG133" i="22" s="1"/>
  <c r="AS133" i="20"/>
  <c r="R133" i="22" s="1"/>
  <c r="BM133" i="20"/>
  <c r="AL133" i="22" s="1"/>
  <c r="CC133" i="20" a="1"/>
  <c r="CC133" i="20" s="1"/>
  <c r="BB133" i="22" s="1"/>
  <c r="BA133" i="20"/>
  <c r="Z133" i="22" s="1"/>
  <c r="CA133" i="20" a="1"/>
  <c r="CA133" i="20" s="1"/>
  <c r="AZ133" i="22" s="1"/>
  <c r="BT133" i="20"/>
  <c r="AS133" i="22" s="1"/>
  <c r="CB133" i="20" a="1"/>
  <c r="CB133" i="20" s="1"/>
  <c r="BA133" i="22" s="1"/>
  <c r="AU133" i="20"/>
  <c r="T133" i="22" s="1"/>
  <c r="AO133" i="20"/>
  <c r="N133" i="22" s="1"/>
  <c r="AQ133" i="20"/>
  <c r="P133" i="22" s="1"/>
  <c r="BQ133" i="20"/>
  <c r="AP133" i="22" s="1"/>
  <c r="AW133" i="20"/>
  <c r="V133" i="22" s="1"/>
  <c r="BF133" i="20"/>
  <c r="AE133" i="22" s="1"/>
  <c r="AM133" i="20"/>
  <c r="L133" i="22" s="1"/>
  <c r="AT133" i="20"/>
  <c r="S133" i="22" s="1"/>
  <c r="CG133" i="20"/>
  <c r="BF133" i="22" s="1"/>
  <c r="BL133" i="20"/>
  <c r="AK133" i="22" s="1"/>
  <c r="BI133" i="20"/>
  <c r="AH133" i="22" s="1"/>
  <c r="AV133" i="20"/>
  <c r="U133" i="22" s="1"/>
  <c r="BG133" i="20"/>
  <c r="AF133" i="22" s="1"/>
  <c r="BN133" i="20"/>
  <c r="AM133" i="22" s="1"/>
  <c r="BW133" i="20" a="1"/>
  <c r="BW133" i="20" s="1"/>
  <c r="AV133" i="22" s="1"/>
  <c r="BC133" i="20"/>
  <c r="AB133" i="22" s="1"/>
  <c r="AL133" i="20"/>
  <c r="K133" i="22" s="1"/>
  <c r="CH133" i="20"/>
  <c r="BG133" i="22" s="1"/>
  <c r="F133" i="22"/>
  <c r="AP133" i="20"/>
  <c r="O133" i="22" s="1"/>
  <c r="BZ133" i="20" a="1"/>
  <c r="BZ133" i="20" s="1"/>
  <c r="AY133" i="22" s="1"/>
  <c r="AX133" i="20"/>
  <c r="W133" i="22" s="1"/>
  <c r="AN133" i="20"/>
  <c r="M133" i="22" s="1"/>
  <c r="CF133" i="20"/>
  <c r="BE133" i="22" s="1"/>
  <c r="BE133" i="20"/>
  <c r="AD133" i="22" s="1"/>
  <c r="BB133" i="20"/>
  <c r="AA133" i="22" s="1"/>
  <c r="AZ133" i="20"/>
  <c r="Y133" i="22" s="1"/>
  <c r="A135" i="20" l="1"/>
  <c r="G135" i="22"/>
  <c r="B136" i="20"/>
  <c r="AN134" i="20"/>
  <c r="M134" i="22" s="1"/>
  <c r="AT134" i="20"/>
  <c r="S134" i="22" s="1"/>
  <c r="BS134" i="20"/>
  <c r="AR134" i="22" s="1"/>
  <c r="BO134" i="20"/>
  <c r="AN134" i="22" s="1"/>
  <c r="AP134" i="20"/>
  <c r="O134" i="22" s="1"/>
  <c r="BI134" i="20"/>
  <c r="AH134" i="22" s="1"/>
  <c r="AK134" i="20"/>
  <c r="J134" i="22" s="1"/>
  <c r="BT134" i="20"/>
  <c r="AS134" i="22" s="1"/>
  <c r="AS134" i="20"/>
  <c r="R134" i="22" s="1"/>
  <c r="AO134" i="20"/>
  <c r="N134" i="22" s="1"/>
  <c r="BY134" i="20" a="1"/>
  <c r="BY134" i="20" s="1"/>
  <c r="AX134" i="22" s="1"/>
  <c r="BW134" i="20" a="1"/>
  <c r="BW134" i="20" s="1"/>
  <c r="AV134" i="22" s="1"/>
  <c r="AZ134" i="20"/>
  <c r="Y134" i="22" s="1"/>
  <c r="AV134" i="20"/>
  <c r="U134" i="22" s="1"/>
  <c r="AM134" i="20"/>
  <c r="L134" i="22" s="1"/>
  <c r="BC134" i="20"/>
  <c r="AB134" i="22" s="1"/>
  <c r="BZ134" i="20" a="1"/>
  <c r="BZ134" i="20" s="1"/>
  <c r="AY134" i="22" s="1"/>
  <c r="CC134" i="20" a="1"/>
  <c r="CC134" i="20" s="1"/>
  <c r="BB134" i="22" s="1"/>
  <c r="BR134" i="20"/>
  <c r="AQ134" i="22" s="1"/>
  <c r="BJ134" i="20"/>
  <c r="AI134" i="22" s="1"/>
  <c r="BB134" i="20"/>
  <c r="AA134" i="22" s="1"/>
  <c r="CG134" i="20"/>
  <c r="BF134" i="22" s="1"/>
  <c r="CE134" i="20"/>
  <c r="BD134" i="22" s="1"/>
  <c r="BE134" i="20"/>
  <c r="AD134" i="22" s="1"/>
  <c r="CA134" i="20" a="1"/>
  <c r="CA134" i="20" s="1"/>
  <c r="AZ134" i="22" s="1"/>
  <c r="BQ134" i="20"/>
  <c r="AP134" i="22" s="1"/>
  <c r="BG134" i="20"/>
  <c r="AF134" i="22" s="1"/>
  <c r="AQ134" i="20"/>
  <c r="P134" i="22" s="1"/>
  <c r="AY134" i="20"/>
  <c r="X134" i="22" s="1"/>
  <c r="AX134" i="20"/>
  <c r="W134" i="22" s="1"/>
  <c r="CF134" i="20"/>
  <c r="BE134" i="22" s="1"/>
  <c r="CI134" i="20" a="1"/>
  <c r="CI134" i="20" s="1"/>
  <c r="BH134" i="22" s="1"/>
  <c r="BU134" i="20"/>
  <c r="AT134" i="22" s="1"/>
  <c r="BH134" i="20"/>
  <c r="AG134" i="22" s="1"/>
  <c r="AW134" i="20"/>
  <c r="V134" i="22" s="1"/>
  <c r="BV134" i="20"/>
  <c r="AU134" i="22" s="1"/>
  <c r="CH134" i="20"/>
  <c r="BG134" i="22" s="1"/>
  <c r="BM134" i="20"/>
  <c r="AL134" i="22" s="1"/>
  <c r="F134" i="22"/>
  <c r="BK134" i="20"/>
  <c r="AJ134" i="22" s="1"/>
  <c r="BN134" i="20"/>
  <c r="AM134" i="22" s="1"/>
  <c r="AL134" i="20"/>
  <c r="K134" i="22" s="1"/>
  <c r="BL134" i="20"/>
  <c r="AK134" i="22" s="1"/>
  <c r="CB134" i="20" a="1"/>
  <c r="CB134" i="20" s="1"/>
  <c r="BA134" i="22" s="1"/>
  <c r="BF134" i="20"/>
  <c r="AE134" i="22" s="1"/>
  <c r="BA134" i="20"/>
  <c r="Z134" i="22" s="1"/>
  <c r="AU134" i="20"/>
  <c r="T134" i="22" s="1"/>
  <c r="D135" i="13"/>
  <c r="B136" i="13"/>
  <c r="E134" i="13"/>
  <c r="A134" i="13"/>
  <c r="D133" i="22"/>
  <c r="B133" i="22" s="1" a="1"/>
  <c r="B133" i="22" s="1"/>
  <c r="B137" i="13" l="1"/>
  <c r="D136" i="13"/>
  <c r="A135" i="13"/>
  <c r="E135" i="13"/>
  <c r="B137" i="20"/>
  <c r="A136" i="20"/>
  <c r="G136" i="22"/>
  <c r="D134" i="22"/>
  <c r="B134" i="22" s="1" a="1"/>
  <c r="B134" i="22" s="1"/>
  <c r="BK135" i="20"/>
  <c r="AJ135" i="22" s="1"/>
  <c r="BN135" i="20"/>
  <c r="AM135" i="22" s="1"/>
  <c r="BQ135" i="20"/>
  <c r="AP135" i="22" s="1"/>
  <c r="BF135" i="20"/>
  <c r="AE135" i="22" s="1"/>
  <c r="AW135" i="20"/>
  <c r="V135" i="22" s="1"/>
  <c r="BG135" i="20"/>
  <c r="AF135" i="22" s="1"/>
  <c r="BE135" i="20"/>
  <c r="AD135" i="22" s="1"/>
  <c r="CE135" i="20"/>
  <c r="BD135" i="22" s="1"/>
  <c r="AQ135" i="20"/>
  <c r="P135" i="22" s="1"/>
  <c r="AY135" i="20"/>
  <c r="X135" i="22" s="1"/>
  <c r="AN135" i="20"/>
  <c r="M135" i="22" s="1"/>
  <c r="BV135" i="20"/>
  <c r="AU135" i="22" s="1"/>
  <c r="BT135" i="20"/>
  <c r="AS135" i="22" s="1"/>
  <c r="BH135" i="20"/>
  <c r="AG135" i="22" s="1"/>
  <c r="AO135" i="20"/>
  <c r="N135" i="22" s="1"/>
  <c r="AV135" i="20"/>
  <c r="U135" i="22" s="1"/>
  <c r="BC135" i="20"/>
  <c r="AB135" i="22" s="1"/>
  <c r="BM135" i="20"/>
  <c r="AL135" i="22" s="1"/>
  <c r="BR135" i="20"/>
  <c r="AQ135" i="22" s="1"/>
  <c r="AU135" i="20"/>
  <c r="T135" i="22" s="1"/>
  <c r="BI135" i="20"/>
  <c r="AH135" i="22" s="1"/>
  <c r="BA135" i="20"/>
  <c r="Z135" i="22" s="1"/>
  <c r="AX135" i="20"/>
  <c r="W135" i="22" s="1"/>
  <c r="AL135" i="20"/>
  <c r="K135" i="22" s="1"/>
  <c r="CF135" i="20"/>
  <c r="BE135" i="22" s="1"/>
  <c r="AP135" i="20"/>
  <c r="O135" i="22" s="1"/>
  <c r="AK135" i="20"/>
  <c r="J135" i="22" s="1"/>
  <c r="BJ135" i="20"/>
  <c r="AI135" i="22" s="1"/>
  <c r="BO135" i="20"/>
  <c r="AN135" i="22" s="1"/>
  <c r="CG135" i="20"/>
  <c r="BF135" i="22" s="1"/>
  <c r="BW135" i="20" a="1"/>
  <c r="BW135" i="20" s="1"/>
  <c r="AV135" i="22" s="1"/>
  <c r="AT135" i="20"/>
  <c r="S135" i="22" s="1"/>
  <c r="BL135" i="20"/>
  <c r="AK135" i="22" s="1"/>
  <c r="CH135" i="20"/>
  <c r="BG135" i="22" s="1"/>
  <c r="CC135" i="20" a="1"/>
  <c r="CC135" i="20" s="1"/>
  <c r="BB135" i="22" s="1"/>
  <c r="BS135" i="20"/>
  <c r="AR135" i="22" s="1"/>
  <c r="AS135" i="20"/>
  <c r="R135" i="22" s="1"/>
  <c r="AZ135" i="20"/>
  <c r="Y135" i="22" s="1"/>
  <c r="CA135" i="20" a="1"/>
  <c r="CA135" i="20" s="1"/>
  <c r="AZ135" i="22" s="1"/>
  <c r="CI135" i="20" a="1"/>
  <c r="CI135" i="20" s="1"/>
  <c r="BH135" i="22" s="1"/>
  <c r="AM135" i="20"/>
  <c r="L135" i="22" s="1"/>
  <c r="BU135" i="20"/>
  <c r="AT135" i="22" s="1"/>
  <c r="BB135" i="20"/>
  <c r="AA135" i="22" s="1"/>
  <c r="BY135" i="20" a="1"/>
  <c r="BY135" i="20" s="1"/>
  <c r="AX135" i="22" s="1"/>
  <c r="F135" i="22"/>
  <c r="CB135" i="20" a="1"/>
  <c r="CB135" i="20" s="1"/>
  <c r="BA135" i="22" s="1"/>
  <c r="BZ135" i="20" a="1"/>
  <c r="BZ135" i="20" s="1"/>
  <c r="AY135" i="22" s="1"/>
  <c r="BV136" i="20" l="1"/>
  <c r="AU136" i="22" s="1"/>
  <c r="AX136" i="20"/>
  <c r="W136" i="22" s="1"/>
  <c r="BT136" i="20"/>
  <c r="AS136" i="22" s="1"/>
  <c r="AZ136" i="20"/>
  <c r="Y136" i="22" s="1"/>
  <c r="F136" i="22"/>
  <c r="CA136" i="20" a="1"/>
  <c r="CA136" i="20" s="1"/>
  <c r="AZ136" i="22" s="1"/>
  <c r="BY136" i="20" a="1"/>
  <c r="BY136" i="20" s="1"/>
  <c r="AX136" i="22" s="1"/>
  <c r="AS136" i="20"/>
  <c r="R136" i="22" s="1"/>
  <c r="AT136" i="20"/>
  <c r="S136" i="22" s="1"/>
  <c r="BK136" i="20"/>
  <c r="AJ136" i="22" s="1"/>
  <c r="BI136" i="20"/>
  <c r="AH136" i="22" s="1"/>
  <c r="AP136" i="20"/>
  <c r="O136" i="22" s="1"/>
  <c r="CI136" i="20" a="1"/>
  <c r="CI136" i="20" s="1"/>
  <c r="BH136" i="22" s="1"/>
  <c r="AY136" i="20"/>
  <c r="X136" i="22" s="1"/>
  <c r="AW136" i="20"/>
  <c r="V136" i="22" s="1"/>
  <c r="BB136" i="20"/>
  <c r="AA136" i="22" s="1"/>
  <c r="CE136" i="20"/>
  <c r="BD136" i="22" s="1"/>
  <c r="BN136" i="20"/>
  <c r="AM136" i="22" s="1"/>
  <c r="BL136" i="20"/>
  <c r="AK136" i="22" s="1"/>
  <c r="BH136" i="20"/>
  <c r="AG136" i="22" s="1"/>
  <c r="AK136" i="20"/>
  <c r="J136" i="22" s="1"/>
  <c r="BG136" i="20"/>
  <c r="AF136" i="22" s="1"/>
  <c r="AO136" i="20"/>
  <c r="N136" i="22" s="1"/>
  <c r="AV136" i="20"/>
  <c r="U136" i="22" s="1"/>
  <c r="BM136" i="20"/>
  <c r="AL136" i="22" s="1"/>
  <c r="BE136" i="20"/>
  <c r="AD136" i="22" s="1"/>
  <c r="AN136" i="20"/>
  <c r="M136" i="22" s="1"/>
  <c r="CB136" i="20" a="1"/>
  <c r="CB136" i="20" s="1"/>
  <c r="BA136" i="22" s="1"/>
  <c r="AL136" i="20"/>
  <c r="K136" i="22" s="1"/>
  <c r="BR136" i="20"/>
  <c r="AQ136" i="22" s="1"/>
  <c r="BU136" i="20"/>
  <c r="AT136" i="22" s="1"/>
  <c r="AQ136" i="20"/>
  <c r="P136" i="22" s="1"/>
  <c r="AU136" i="20"/>
  <c r="T136" i="22" s="1"/>
  <c r="BQ136" i="20"/>
  <c r="AP136" i="22" s="1"/>
  <c r="BZ136" i="20" a="1"/>
  <c r="BZ136" i="20" s="1"/>
  <c r="AY136" i="22" s="1"/>
  <c r="BS136" i="20"/>
  <c r="AR136" i="22" s="1"/>
  <c r="AM136" i="20"/>
  <c r="L136" i="22" s="1"/>
  <c r="BA136" i="20"/>
  <c r="Z136" i="22" s="1"/>
  <c r="BF136" i="20"/>
  <c r="AE136" i="22" s="1"/>
  <c r="BW136" i="20" a="1"/>
  <c r="BW136" i="20" s="1"/>
  <c r="AV136" i="22" s="1"/>
  <c r="CC136" i="20" a="1"/>
  <c r="CC136" i="20" s="1"/>
  <c r="BB136" i="22" s="1"/>
  <c r="BO136" i="20"/>
  <c r="AN136" i="22" s="1"/>
  <c r="BC136" i="20"/>
  <c r="AB136" i="22" s="1"/>
  <c r="BJ136" i="20"/>
  <c r="AI136" i="22" s="1"/>
  <c r="CF136" i="20"/>
  <c r="BE136" i="22" s="1"/>
  <c r="CH136" i="20"/>
  <c r="BG136" i="22" s="1"/>
  <c r="CG136" i="20"/>
  <c r="BF136" i="22" s="1"/>
  <c r="A137" i="20"/>
  <c r="G137" i="22"/>
  <c r="B138" i="20"/>
  <c r="D135" i="22"/>
  <c r="B135" i="22" s="1" a="1"/>
  <c r="B135" i="22" s="1"/>
  <c r="A136" i="13"/>
  <c r="E136" i="13"/>
  <c r="D137" i="13"/>
  <c r="B138" i="13"/>
  <c r="AL137" i="20" l="1"/>
  <c r="K137" i="22" s="1"/>
  <c r="AM137" i="20"/>
  <c r="L137" i="22" s="1"/>
  <c r="AW137" i="20"/>
  <c r="V137" i="22" s="1"/>
  <c r="BM137" i="20"/>
  <c r="AL137" i="22" s="1"/>
  <c r="BA137" i="20"/>
  <c r="Z137" i="22" s="1"/>
  <c r="AX137" i="20"/>
  <c r="W137" i="22" s="1"/>
  <c r="AK137" i="20"/>
  <c r="J137" i="22" s="1"/>
  <c r="AY137" i="20"/>
  <c r="X137" i="22" s="1"/>
  <c r="AP137" i="20"/>
  <c r="O137" i="22" s="1"/>
  <c r="BK137" i="20"/>
  <c r="AJ137" i="22" s="1"/>
  <c r="CA137" i="20" a="1"/>
  <c r="CA137" i="20" s="1"/>
  <c r="AZ137" i="22" s="1"/>
  <c r="BC137" i="20"/>
  <c r="AB137" i="22" s="1"/>
  <c r="BU137" i="20"/>
  <c r="AT137" i="22" s="1"/>
  <c r="AU137" i="20"/>
  <c r="T137" i="22" s="1"/>
  <c r="CE137" i="20"/>
  <c r="BD137" i="22" s="1"/>
  <c r="F137" i="22"/>
  <c r="BQ137" i="20"/>
  <c r="AP137" i="22" s="1"/>
  <c r="BV137" i="20"/>
  <c r="AU137" i="22" s="1"/>
  <c r="AV137" i="20"/>
  <c r="U137" i="22" s="1"/>
  <c r="BN137" i="20"/>
  <c r="AM137" i="22" s="1"/>
  <c r="AO137" i="20"/>
  <c r="N137" i="22" s="1"/>
  <c r="CH137" i="20"/>
  <c r="BG137" i="22" s="1"/>
  <c r="BG137" i="20"/>
  <c r="AF137" i="22" s="1"/>
  <c r="BS137" i="20"/>
  <c r="AR137" i="22" s="1"/>
  <c r="BJ137" i="20"/>
  <c r="AI137" i="22" s="1"/>
  <c r="AQ137" i="20"/>
  <c r="P137" i="22" s="1"/>
  <c r="BY137" i="20" a="1"/>
  <c r="BY137" i="20" s="1"/>
  <c r="AX137" i="22" s="1"/>
  <c r="AN137" i="20"/>
  <c r="M137" i="22" s="1"/>
  <c r="BB137" i="20"/>
  <c r="AA137" i="22" s="1"/>
  <c r="BZ137" i="20" a="1"/>
  <c r="BZ137" i="20" s="1"/>
  <c r="AY137" i="22" s="1"/>
  <c r="AZ137" i="20"/>
  <c r="Y137" i="22" s="1"/>
  <c r="CB137" i="20" a="1"/>
  <c r="CB137" i="20" s="1"/>
  <c r="BA137" i="22" s="1"/>
  <c r="BE137" i="20"/>
  <c r="AD137" i="22" s="1"/>
  <c r="BH137" i="20"/>
  <c r="AG137" i="22" s="1"/>
  <c r="BT137" i="20"/>
  <c r="AS137" i="22" s="1"/>
  <c r="CG137" i="20"/>
  <c r="BF137" i="22" s="1"/>
  <c r="CI137" i="20" a="1"/>
  <c r="CI137" i="20" s="1"/>
  <c r="BH137" i="22" s="1"/>
  <c r="AT137" i="20"/>
  <c r="S137" i="22" s="1"/>
  <c r="BF137" i="20"/>
  <c r="AE137" i="22" s="1"/>
  <c r="BR137" i="20"/>
  <c r="AQ137" i="22" s="1"/>
  <c r="CC137" i="20" a="1"/>
  <c r="CC137" i="20" s="1"/>
  <c r="BB137" i="22" s="1"/>
  <c r="BI137" i="20"/>
  <c r="AH137" i="22" s="1"/>
  <c r="BL137" i="20"/>
  <c r="AK137" i="22" s="1"/>
  <c r="CF137" i="20"/>
  <c r="BE137" i="22" s="1"/>
  <c r="BO137" i="20"/>
  <c r="AN137" i="22" s="1"/>
  <c r="BW137" i="20" a="1"/>
  <c r="BW137" i="20" s="1"/>
  <c r="AV137" i="22" s="1"/>
  <c r="AS137" i="20"/>
  <c r="R137" i="22" s="1"/>
  <c r="A137" i="13"/>
  <c r="E137" i="13"/>
  <c r="B139" i="13"/>
  <c r="D138" i="13"/>
  <c r="D136" i="22"/>
  <c r="B136" i="22" s="1" a="1"/>
  <c r="B136" i="22" s="1"/>
  <c r="A138" i="20"/>
  <c r="B139" i="20"/>
  <c r="G138" i="22"/>
  <c r="D137" i="22" l="1"/>
  <c r="B137" i="22" s="1" a="1"/>
  <c r="B137" i="22" s="1"/>
  <c r="B140" i="20"/>
  <c r="A139" i="20"/>
  <c r="G139" i="22"/>
  <c r="AS138" i="20"/>
  <c r="R138" i="22" s="1"/>
  <c r="BY138" i="20" a="1"/>
  <c r="BY138" i="20" s="1"/>
  <c r="AX138" i="22" s="1"/>
  <c r="CG138" i="20"/>
  <c r="BF138" i="22" s="1"/>
  <c r="BR138" i="20"/>
  <c r="AQ138" i="22" s="1"/>
  <c r="BM138" i="20"/>
  <c r="AL138" i="22" s="1"/>
  <c r="BJ138" i="20"/>
  <c r="AI138" i="22" s="1"/>
  <c r="BH138" i="20"/>
  <c r="AG138" i="22" s="1"/>
  <c r="AW138" i="20"/>
  <c r="V138" i="22" s="1"/>
  <c r="AX138" i="20"/>
  <c r="W138" i="22" s="1"/>
  <c r="BV138" i="20"/>
  <c r="AU138" i="22" s="1"/>
  <c r="AU138" i="20"/>
  <c r="T138" i="22" s="1"/>
  <c r="BO138" i="20"/>
  <c r="AN138" i="22" s="1"/>
  <c r="BZ138" i="20" a="1"/>
  <c r="BZ138" i="20" s="1"/>
  <c r="AY138" i="22" s="1"/>
  <c r="BG138" i="20"/>
  <c r="AF138" i="22" s="1"/>
  <c r="BA138" i="20"/>
  <c r="Z138" i="22" s="1"/>
  <c r="AZ138" i="20"/>
  <c r="Y138" i="22" s="1"/>
  <c r="BU138" i="20"/>
  <c r="AT138" i="22" s="1"/>
  <c r="AP138" i="20"/>
  <c r="O138" i="22" s="1"/>
  <c r="CC138" i="20" a="1"/>
  <c r="CC138" i="20" s="1"/>
  <c r="BB138" i="22" s="1"/>
  <c r="BF138" i="20"/>
  <c r="AE138" i="22" s="1"/>
  <c r="BK138" i="20"/>
  <c r="AJ138" i="22" s="1"/>
  <c r="CE138" i="20"/>
  <c r="BD138" i="22" s="1"/>
  <c r="CF138" i="20"/>
  <c r="BE138" i="22" s="1"/>
  <c r="AT138" i="20"/>
  <c r="S138" i="22" s="1"/>
  <c r="BI138" i="20"/>
  <c r="AH138" i="22" s="1"/>
  <c r="F138" i="22"/>
  <c r="AL138" i="20"/>
  <c r="K138" i="22" s="1"/>
  <c r="BT138" i="20"/>
  <c r="AS138" i="22" s="1"/>
  <c r="BE138" i="20"/>
  <c r="AD138" i="22" s="1"/>
  <c r="CB138" i="20" a="1"/>
  <c r="CB138" i="20" s="1"/>
  <c r="BA138" i="22" s="1"/>
  <c r="AK138" i="20"/>
  <c r="J138" i="22" s="1"/>
  <c r="BC138" i="20"/>
  <c r="AB138" i="22" s="1"/>
  <c r="AQ138" i="20"/>
  <c r="P138" i="22" s="1"/>
  <c r="BL138" i="20"/>
  <c r="AK138" i="22" s="1"/>
  <c r="BN138" i="20"/>
  <c r="AM138" i="22" s="1"/>
  <c r="BB138" i="20"/>
  <c r="AA138" i="22" s="1"/>
  <c r="AO138" i="20"/>
  <c r="N138" i="22" s="1"/>
  <c r="CH138" i="20"/>
  <c r="BG138" i="22" s="1"/>
  <c r="AM138" i="20"/>
  <c r="L138" i="22" s="1"/>
  <c r="BS138" i="20"/>
  <c r="AR138" i="22" s="1"/>
  <c r="AY138" i="20"/>
  <c r="X138" i="22" s="1"/>
  <c r="BW138" i="20" a="1"/>
  <c r="BW138" i="20" s="1"/>
  <c r="AV138" i="22" s="1"/>
  <c r="CA138" i="20" a="1"/>
  <c r="CA138" i="20" s="1"/>
  <c r="AZ138" i="22" s="1"/>
  <c r="CI138" i="20" a="1"/>
  <c r="CI138" i="20" s="1"/>
  <c r="BH138" i="22" s="1"/>
  <c r="AV138" i="20"/>
  <c r="U138" i="22" s="1"/>
  <c r="BQ138" i="20"/>
  <c r="AP138" i="22" s="1"/>
  <c r="AN138" i="20"/>
  <c r="M138" i="22" s="1"/>
  <c r="A138" i="13"/>
  <c r="E138" i="13"/>
  <c r="B140" i="13"/>
  <c r="D139" i="13"/>
  <c r="E139" i="13" l="1"/>
  <c r="A139" i="13"/>
  <c r="D140" i="13"/>
  <c r="B141" i="13"/>
  <c r="D138" i="22"/>
  <c r="B138" i="22" s="1" a="1"/>
  <c r="B138" i="22" s="1"/>
  <c r="BB139" i="20"/>
  <c r="AA139" i="22" s="1"/>
  <c r="BM139" i="20"/>
  <c r="AL139" i="22" s="1"/>
  <c r="AP139" i="20"/>
  <c r="O139" i="22" s="1"/>
  <c r="BG139" i="20"/>
  <c r="AF139" i="22" s="1"/>
  <c r="AX139" i="20"/>
  <c r="W139" i="22" s="1"/>
  <c r="BE139" i="20"/>
  <c r="AD139" i="22" s="1"/>
  <c r="AU139" i="20"/>
  <c r="T139" i="22" s="1"/>
  <c r="BO139" i="20"/>
  <c r="AN139" i="22" s="1"/>
  <c r="BC139" i="20"/>
  <c r="AB139" i="22" s="1"/>
  <c r="BW139" i="20" a="1"/>
  <c r="BW139" i="20" s="1"/>
  <c r="AV139" i="22" s="1"/>
  <c r="CF139" i="20"/>
  <c r="BE139" i="22" s="1"/>
  <c r="AT139" i="20"/>
  <c r="S139" i="22" s="1"/>
  <c r="CE139" i="20"/>
  <c r="BD139" i="22" s="1"/>
  <c r="BR139" i="20"/>
  <c r="AQ139" i="22" s="1"/>
  <c r="BL139" i="20"/>
  <c r="AK139" i="22" s="1"/>
  <c r="AL139" i="20"/>
  <c r="K139" i="22" s="1"/>
  <c r="BK139" i="20"/>
  <c r="AJ139" i="22" s="1"/>
  <c r="BJ139" i="20"/>
  <c r="AI139" i="22" s="1"/>
  <c r="BV139" i="20"/>
  <c r="AU139" i="22" s="1"/>
  <c r="BF139" i="20"/>
  <c r="AE139" i="22" s="1"/>
  <c r="BH139" i="20"/>
  <c r="AG139" i="22" s="1"/>
  <c r="CA139" i="20" a="1"/>
  <c r="CA139" i="20" s="1"/>
  <c r="AZ139" i="22" s="1"/>
  <c r="BI139" i="20"/>
  <c r="AH139" i="22" s="1"/>
  <c r="AZ139" i="20"/>
  <c r="Y139" i="22" s="1"/>
  <c r="CB139" i="20" a="1"/>
  <c r="CB139" i="20" s="1"/>
  <c r="BA139" i="22" s="1"/>
  <c r="BY139" i="20" a="1"/>
  <c r="BY139" i="20" s="1"/>
  <c r="AX139" i="22" s="1"/>
  <c r="AM139" i="20"/>
  <c r="L139" i="22" s="1"/>
  <c r="AS139" i="20"/>
  <c r="R139" i="22" s="1"/>
  <c r="BT139" i="20"/>
  <c r="AS139" i="22" s="1"/>
  <c r="BU139" i="20"/>
  <c r="AT139" i="22" s="1"/>
  <c r="CH139" i="20"/>
  <c r="BG139" i="22" s="1"/>
  <c r="CG139" i="20"/>
  <c r="BF139" i="22" s="1"/>
  <c r="CI139" i="20" a="1"/>
  <c r="CI139" i="20" s="1"/>
  <c r="BH139" i="22" s="1"/>
  <c r="BA139" i="20"/>
  <c r="Z139" i="22" s="1"/>
  <c r="AY139" i="20"/>
  <c r="X139" i="22" s="1"/>
  <c r="AQ139" i="20"/>
  <c r="P139" i="22" s="1"/>
  <c r="BN139" i="20"/>
  <c r="AM139" i="22" s="1"/>
  <c r="AW139" i="20"/>
  <c r="V139" i="22" s="1"/>
  <c r="BS139" i="20"/>
  <c r="AR139" i="22" s="1"/>
  <c r="AK139" i="20"/>
  <c r="J139" i="22" s="1"/>
  <c r="D139" i="22" s="1"/>
  <c r="B139" i="22" s="1" a="1"/>
  <c r="B139" i="22" s="1"/>
  <c r="BZ139" i="20" a="1"/>
  <c r="BZ139" i="20" s="1"/>
  <c r="AY139" i="22" s="1"/>
  <c r="BQ139" i="20"/>
  <c r="AP139" i="22" s="1"/>
  <c r="CC139" i="20" a="1"/>
  <c r="CC139" i="20" s="1"/>
  <c r="BB139" i="22" s="1"/>
  <c r="AV139" i="20"/>
  <c r="U139" i="22" s="1"/>
  <c r="F139" i="22"/>
  <c r="AN139" i="20"/>
  <c r="M139" i="22" s="1"/>
  <c r="AO139" i="20"/>
  <c r="N139" i="22" s="1"/>
  <c r="A140" i="20"/>
  <c r="B141" i="20"/>
  <c r="G140" i="22"/>
  <c r="A141" i="20" l="1"/>
  <c r="G141" i="22"/>
  <c r="B142" i="20"/>
  <c r="B142" i="13"/>
  <c r="D141" i="13"/>
  <c r="E140" i="13"/>
  <c r="A140" i="13"/>
  <c r="BB140" i="20"/>
  <c r="AA140" i="22" s="1"/>
  <c r="CE140" i="20"/>
  <c r="BD140" i="22" s="1"/>
  <c r="BO140" i="20"/>
  <c r="AN140" i="22" s="1"/>
  <c r="AV140" i="20"/>
  <c r="U140" i="22" s="1"/>
  <c r="AM140" i="20"/>
  <c r="L140" i="22" s="1"/>
  <c r="BS140" i="20"/>
  <c r="AR140" i="22" s="1"/>
  <c r="AL140" i="20"/>
  <c r="K140" i="22" s="1"/>
  <c r="BI140" i="20"/>
  <c r="AH140" i="22" s="1"/>
  <c r="BJ140" i="20"/>
  <c r="AI140" i="22" s="1"/>
  <c r="CF140" i="20"/>
  <c r="BE140" i="22" s="1"/>
  <c r="AY140" i="20"/>
  <c r="X140" i="22" s="1"/>
  <c r="BU140" i="20"/>
  <c r="AT140" i="22" s="1"/>
  <c r="CA140" i="20" a="1"/>
  <c r="CA140" i="20" s="1"/>
  <c r="AZ140" i="22" s="1"/>
  <c r="BH140" i="20"/>
  <c r="AG140" i="22" s="1"/>
  <c r="AO140" i="20"/>
  <c r="N140" i="22" s="1"/>
  <c r="CG140" i="20"/>
  <c r="BF140" i="22" s="1"/>
  <c r="AZ140" i="20"/>
  <c r="Y140" i="22" s="1"/>
  <c r="AS140" i="20"/>
  <c r="R140" i="22" s="1"/>
  <c r="F140" i="22"/>
  <c r="BK140" i="20"/>
  <c r="AJ140" i="22" s="1"/>
  <c r="AP140" i="20"/>
  <c r="O140" i="22" s="1"/>
  <c r="BT140" i="20"/>
  <c r="AS140" i="22" s="1"/>
  <c r="BG140" i="20"/>
  <c r="AF140" i="22" s="1"/>
  <c r="AX140" i="20"/>
  <c r="W140" i="22" s="1"/>
  <c r="AK140" i="20"/>
  <c r="J140" i="22" s="1"/>
  <c r="BF140" i="20"/>
  <c r="AE140" i="22" s="1"/>
  <c r="BC140" i="20"/>
  <c r="AB140" i="22" s="1"/>
  <c r="CI140" i="20" a="1"/>
  <c r="CI140" i="20" s="1"/>
  <c r="BH140" i="22" s="1"/>
  <c r="AU140" i="20"/>
  <c r="T140" i="22" s="1"/>
  <c r="CC140" i="20" a="1"/>
  <c r="CC140" i="20" s="1"/>
  <c r="BB140" i="22" s="1"/>
  <c r="AQ140" i="20"/>
  <c r="P140" i="22" s="1"/>
  <c r="BY140" i="20" a="1"/>
  <c r="BY140" i="20" s="1"/>
  <c r="AX140" i="22" s="1"/>
  <c r="CH140" i="20"/>
  <c r="BG140" i="22" s="1"/>
  <c r="AN140" i="20"/>
  <c r="M140" i="22" s="1"/>
  <c r="BL140" i="20"/>
  <c r="AK140" i="22" s="1"/>
  <c r="BA140" i="20"/>
  <c r="Z140" i="22" s="1"/>
  <c r="BW140" i="20" a="1"/>
  <c r="BW140" i="20" s="1"/>
  <c r="AV140" i="22" s="1"/>
  <c r="CB140" i="20" a="1"/>
  <c r="CB140" i="20" s="1"/>
  <c r="BA140" i="22" s="1"/>
  <c r="BE140" i="20"/>
  <c r="AD140" i="22" s="1"/>
  <c r="AT140" i="20"/>
  <c r="S140" i="22" s="1"/>
  <c r="BV140" i="20"/>
  <c r="AU140" i="22" s="1"/>
  <c r="BQ140" i="20"/>
  <c r="AP140" i="22" s="1"/>
  <c r="BR140" i="20"/>
  <c r="AQ140" i="22" s="1"/>
  <c r="BN140" i="20"/>
  <c r="AM140" i="22" s="1"/>
  <c r="BM140" i="20"/>
  <c r="AL140" i="22" s="1"/>
  <c r="AW140" i="20"/>
  <c r="V140" i="22" s="1"/>
  <c r="BZ140" i="20" a="1"/>
  <c r="BZ140" i="20" s="1"/>
  <c r="AY140" i="22" s="1"/>
  <c r="D140" i="22" l="1"/>
  <c r="B140" i="22" s="1" a="1"/>
  <c r="B140" i="22" s="1"/>
  <c r="E141" i="13"/>
  <c r="A141" i="13"/>
  <c r="D142" i="13"/>
  <c r="B143" i="13"/>
  <c r="A142" i="20"/>
  <c r="B143" i="20"/>
  <c r="G142" i="22"/>
  <c r="BY141" i="20" a="1"/>
  <c r="BY141" i="20" s="1"/>
  <c r="AX141" i="22" s="1"/>
  <c r="BQ141" i="20"/>
  <c r="AP141" i="22" s="1"/>
  <c r="BU141" i="20"/>
  <c r="AT141" i="22" s="1"/>
  <c r="CI141" i="20" a="1"/>
  <c r="CI141" i="20" s="1"/>
  <c r="BH141" i="22" s="1"/>
  <c r="AQ141" i="20"/>
  <c r="P141" i="22" s="1"/>
  <c r="BL141" i="20"/>
  <c r="AK141" i="22" s="1"/>
  <c r="AS141" i="20"/>
  <c r="R141" i="22" s="1"/>
  <c r="F141" i="22"/>
  <c r="CH141" i="20"/>
  <c r="BG141" i="22" s="1"/>
  <c r="BF141" i="20"/>
  <c r="AE141" i="22" s="1"/>
  <c r="CF141" i="20"/>
  <c r="BE141" i="22" s="1"/>
  <c r="BA141" i="20"/>
  <c r="Z141" i="22" s="1"/>
  <c r="BO141" i="20"/>
  <c r="AN141" i="22" s="1"/>
  <c r="AU141" i="20"/>
  <c r="T141" i="22" s="1"/>
  <c r="BM141" i="20"/>
  <c r="AL141" i="22" s="1"/>
  <c r="BG141" i="20"/>
  <c r="AF141" i="22" s="1"/>
  <c r="BV141" i="20"/>
  <c r="AU141" i="22" s="1"/>
  <c r="AK141" i="20"/>
  <c r="J141" i="22" s="1"/>
  <c r="BI141" i="20"/>
  <c r="AH141" i="22" s="1"/>
  <c r="BK141" i="20"/>
  <c r="AJ141" i="22" s="1"/>
  <c r="BB141" i="20"/>
  <c r="AA141" i="22" s="1"/>
  <c r="BN141" i="20"/>
  <c r="AM141" i="22" s="1"/>
  <c r="BH141" i="20"/>
  <c r="AG141" i="22" s="1"/>
  <c r="AO141" i="20"/>
  <c r="N141" i="22" s="1"/>
  <c r="AT141" i="20"/>
  <c r="S141" i="22" s="1"/>
  <c r="CA141" i="20" a="1"/>
  <c r="CA141" i="20" s="1"/>
  <c r="AZ141" i="22" s="1"/>
  <c r="AX141" i="20"/>
  <c r="W141" i="22" s="1"/>
  <c r="BE141" i="20"/>
  <c r="AD141" i="22" s="1"/>
  <c r="CB141" i="20" a="1"/>
  <c r="CB141" i="20" s="1"/>
  <c r="BA141" i="22" s="1"/>
  <c r="CE141" i="20"/>
  <c r="BD141" i="22" s="1"/>
  <c r="BT141" i="20"/>
  <c r="AS141" i="22" s="1"/>
  <c r="AW141" i="20"/>
  <c r="V141" i="22" s="1"/>
  <c r="BJ141" i="20"/>
  <c r="AI141" i="22" s="1"/>
  <c r="AY141" i="20"/>
  <c r="X141" i="22" s="1"/>
  <c r="AV141" i="20"/>
  <c r="U141" i="22" s="1"/>
  <c r="AN141" i="20"/>
  <c r="M141" i="22" s="1"/>
  <c r="BZ141" i="20" a="1"/>
  <c r="BZ141" i="20" s="1"/>
  <c r="AY141" i="22" s="1"/>
  <c r="AL141" i="20"/>
  <c r="K141" i="22" s="1"/>
  <c r="BC141" i="20"/>
  <c r="AB141" i="22" s="1"/>
  <c r="AZ141" i="20"/>
  <c r="Y141" i="22" s="1"/>
  <c r="CC141" i="20" a="1"/>
  <c r="CC141" i="20" s="1"/>
  <c r="BB141" i="22" s="1"/>
  <c r="BW141" i="20" a="1"/>
  <c r="BW141" i="20" s="1"/>
  <c r="AV141" i="22" s="1"/>
  <c r="AM141" i="20"/>
  <c r="L141" i="22" s="1"/>
  <c r="BS141" i="20"/>
  <c r="AR141" i="22" s="1"/>
  <c r="BR141" i="20"/>
  <c r="AQ141" i="22" s="1"/>
  <c r="CG141" i="20"/>
  <c r="BF141" i="22" s="1"/>
  <c r="AP141" i="20"/>
  <c r="O141" i="22" s="1"/>
  <c r="A143" i="20" l="1"/>
  <c r="G143" i="22"/>
  <c r="B144" i="20"/>
  <c r="AY142" i="20"/>
  <c r="X142" i="22" s="1"/>
  <c r="BF142" i="20"/>
  <c r="AE142" i="22" s="1"/>
  <c r="AP142" i="20"/>
  <c r="O142" i="22" s="1"/>
  <c r="BV142" i="20"/>
  <c r="AU142" i="22" s="1"/>
  <c r="BW142" i="20" a="1"/>
  <c r="BW142" i="20" s="1"/>
  <c r="AV142" i="22" s="1"/>
  <c r="BG142" i="20"/>
  <c r="AF142" i="22" s="1"/>
  <c r="AW142" i="20"/>
  <c r="V142" i="22" s="1"/>
  <c r="BC142" i="20"/>
  <c r="AB142" i="22" s="1"/>
  <c r="BB142" i="20"/>
  <c r="AA142" i="22" s="1"/>
  <c r="AV142" i="20"/>
  <c r="U142" i="22" s="1"/>
  <c r="BL142" i="20"/>
  <c r="AK142" i="22" s="1"/>
  <c r="AZ142" i="20"/>
  <c r="Y142" i="22" s="1"/>
  <c r="CH142" i="20"/>
  <c r="BG142" i="22" s="1"/>
  <c r="F142" i="22"/>
  <c r="AT142" i="20"/>
  <c r="S142" i="22" s="1"/>
  <c r="BQ142" i="20"/>
  <c r="AP142" i="22" s="1"/>
  <c r="BR142" i="20"/>
  <c r="AQ142" i="22" s="1"/>
  <c r="CB142" i="20" a="1"/>
  <c r="CB142" i="20" s="1"/>
  <c r="BA142" i="22" s="1"/>
  <c r="BY142" i="20" a="1"/>
  <c r="BY142" i="20" s="1"/>
  <c r="AX142" i="22" s="1"/>
  <c r="BZ142" i="20" a="1"/>
  <c r="BZ142" i="20" s="1"/>
  <c r="AY142" i="22" s="1"/>
  <c r="BS142" i="20"/>
  <c r="AR142" i="22" s="1"/>
  <c r="BE142" i="20"/>
  <c r="AD142" i="22" s="1"/>
  <c r="BJ142" i="20"/>
  <c r="AI142" i="22" s="1"/>
  <c r="AM142" i="20"/>
  <c r="L142" i="22" s="1"/>
  <c r="AX142" i="20"/>
  <c r="W142" i="22" s="1"/>
  <c r="BU142" i="20"/>
  <c r="AT142" i="22" s="1"/>
  <c r="CA142" i="20" a="1"/>
  <c r="CA142" i="20" s="1"/>
  <c r="AZ142" i="22" s="1"/>
  <c r="BT142" i="20"/>
  <c r="AS142" i="22" s="1"/>
  <c r="AS142" i="20"/>
  <c r="R142" i="22" s="1"/>
  <c r="AQ142" i="20"/>
  <c r="P142" i="22" s="1"/>
  <c r="AN142" i="20"/>
  <c r="M142" i="22" s="1"/>
  <c r="AL142" i="20"/>
  <c r="K142" i="22" s="1"/>
  <c r="BA142" i="20"/>
  <c r="Z142" i="22" s="1"/>
  <c r="BO142" i="20"/>
  <c r="AN142" i="22" s="1"/>
  <c r="BH142" i="20"/>
  <c r="AG142" i="22" s="1"/>
  <c r="AU142" i="20"/>
  <c r="T142" i="22" s="1"/>
  <c r="AO142" i="20"/>
  <c r="N142" i="22" s="1"/>
  <c r="CG142" i="20"/>
  <c r="BF142" i="22" s="1"/>
  <c r="CF142" i="20"/>
  <c r="BE142" i="22" s="1"/>
  <c r="CC142" i="20" a="1"/>
  <c r="CC142" i="20" s="1"/>
  <c r="BB142" i="22" s="1"/>
  <c r="CE142" i="20"/>
  <c r="BD142" i="22" s="1"/>
  <c r="AK142" i="20"/>
  <c r="J142" i="22" s="1"/>
  <c r="BM142" i="20"/>
  <c r="AL142" i="22" s="1"/>
  <c r="BI142" i="20"/>
  <c r="AH142" i="22" s="1"/>
  <c r="BN142" i="20"/>
  <c r="AM142" i="22" s="1"/>
  <c r="CI142" i="20" a="1"/>
  <c r="CI142" i="20" s="1"/>
  <c r="BH142" i="22" s="1"/>
  <c r="BK142" i="20"/>
  <c r="AJ142" i="22" s="1"/>
  <c r="B144" i="13"/>
  <c r="D143" i="13"/>
  <c r="E142" i="13"/>
  <c r="A142" i="13"/>
  <c r="D141" i="22"/>
  <c r="B141" i="22" s="1" a="1"/>
  <c r="B141" i="22" s="1"/>
  <c r="E143" i="13" l="1"/>
  <c r="A143" i="13"/>
  <c r="A144" i="20"/>
  <c r="G144" i="22"/>
  <c r="B145" i="20"/>
  <c r="D142" i="22"/>
  <c r="B142" i="22" s="1" a="1"/>
  <c r="B142" i="22" s="1"/>
  <c r="B145" i="13"/>
  <c r="D144" i="13"/>
  <c r="BU143" i="20"/>
  <c r="AT143" i="22" s="1"/>
  <c r="BJ143" i="20"/>
  <c r="AI143" i="22" s="1"/>
  <c r="AM143" i="20"/>
  <c r="L143" i="22" s="1"/>
  <c r="BQ143" i="20"/>
  <c r="AP143" i="22" s="1"/>
  <c r="AV143" i="20"/>
  <c r="U143" i="22" s="1"/>
  <c r="BO143" i="20"/>
  <c r="AN143" i="22" s="1"/>
  <c r="BS143" i="20"/>
  <c r="AR143" i="22" s="1"/>
  <c r="AT143" i="20"/>
  <c r="S143" i="22" s="1"/>
  <c r="AU143" i="20"/>
  <c r="T143" i="22" s="1"/>
  <c r="BY143" i="20" a="1"/>
  <c r="BY143" i="20" s="1"/>
  <c r="AX143" i="22" s="1"/>
  <c r="BC143" i="20"/>
  <c r="AB143" i="22" s="1"/>
  <c r="CC143" i="20" a="1"/>
  <c r="CC143" i="20" s="1"/>
  <c r="BB143" i="22" s="1"/>
  <c r="BV143" i="20"/>
  <c r="AU143" i="22" s="1"/>
  <c r="AS143" i="20"/>
  <c r="R143" i="22" s="1"/>
  <c r="CH143" i="20"/>
  <c r="BG143" i="22" s="1"/>
  <c r="AN143" i="20"/>
  <c r="M143" i="22" s="1"/>
  <c r="BK143" i="20"/>
  <c r="AJ143" i="22" s="1"/>
  <c r="BL143" i="20"/>
  <c r="AK143" i="22" s="1"/>
  <c r="BA143" i="20"/>
  <c r="Z143" i="22" s="1"/>
  <c r="AP143" i="20"/>
  <c r="O143" i="22" s="1"/>
  <c r="AO143" i="20"/>
  <c r="N143" i="22" s="1"/>
  <c r="BI143" i="20"/>
  <c r="AH143" i="22" s="1"/>
  <c r="BH143" i="20"/>
  <c r="AG143" i="22" s="1"/>
  <c r="BB143" i="20"/>
  <c r="AA143" i="22" s="1"/>
  <c r="AY143" i="20"/>
  <c r="X143" i="22" s="1"/>
  <c r="BT143" i="20"/>
  <c r="AS143" i="22" s="1"/>
  <c r="BR143" i="20"/>
  <c r="AQ143" i="22" s="1"/>
  <c r="BN143" i="20"/>
  <c r="AM143" i="22" s="1"/>
  <c r="BM143" i="20"/>
  <c r="AL143" i="22" s="1"/>
  <c r="F143" i="22"/>
  <c r="BE143" i="20"/>
  <c r="AD143" i="22" s="1"/>
  <c r="CA143" i="20" a="1"/>
  <c r="CA143" i="20" s="1"/>
  <c r="AZ143" i="22" s="1"/>
  <c r="AX143" i="20"/>
  <c r="W143" i="22" s="1"/>
  <c r="AZ143" i="20"/>
  <c r="Y143" i="22" s="1"/>
  <c r="AL143" i="20"/>
  <c r="K143" i="22" s="1"/>
  <c r="CE143" i="20"/>
  <c r="BD143" i="22" s="1"/>
  <c r="BW143" i="20" a="1"/>
  <c r="BW143" i="20" s="1"/>
  <c r="AV143" i="22" s="1"/>
  <c r="CI143" i="20" a="1"/>
  <c r="CI143" i="20" s="1"/>
  <c r="BH143" i="22" s="1"/>
  <c r="AW143" i="20"/>
  <c r="V143" i="22" s="1"/>
  <c r="CF143" i="20"/>
  <c r="BE143" i="22" s="1"/>
  <c r="BZ143" i="20" a="1"/>
  <c r="BZ143" i="20" s="1"/>
  <c r="AY143" i="22" s="1"/>
  <c r="CG143" i="20"/>
  <c r="BF143" i="22" s="1"/>
  <c r="BG143" i="20"/>
  <c r="AF143" i="22" s="1"/>
  <c r="AQ143" i="20"/>
  <c r="P143" i="22" s="1"/>
  <c r="BF143" i="20"/>
  <c r="AE143" i="22" s="1"/>
  <c r="AK143" i="20"/>
  <c r="J143" i="22" s="1"/>
  <c r="CB143" i="20" a="1"/>
  <c r="CB143" i="20" s="1"/>
  <c r="BA143" i="22" s="1"/>
  <c r="A144" i="13" l="1"/>
  <c r="E144" i="13"/>
  <c r="D145" i="13"/>
  <c r="B146" i="13"/>
  <c r="A145" i="20"/>
  <c r="B146" i="20"/>
  <c r="G145" i="22"/>
  <c r="D143" i="22"/>
  <c r="B143" i="22" s="1" a="1"/>
  <c r="B143" i="22" s="1"/>
  <c r="AU144" i="20"/>
  <c r="T144" i="22" s="1"/>
  <c r="AV144" i="20"/>
  <c r="U144" i="22" s="1"/>
  <c r="CF144" i="20"/>
  <c r="BE144" i="22" s="1"/>
  <c r="CI144" i="20" a="1"/>
  <c r="CI144" i="20" s="1"/>
  <c r="BH144" i="22" s="1"/>
  <c r="BK144" i="20"/>
  <c r="AJ144" i="22" s="1"/>
  <c r="BL144" i="20"/>
  <c r="AK144" i="22" s="1"/>
  <c r="F144" i="22"/>
  <c r="BN144" i="20"/>
  <c r="AM144" i="22" s="1"/>
  <c r="BO144" i="20"/>
  <c r="AN144" i="22" s="1"/>
  <c r="BI144" i="20"/>
  <c r="AH144" i="22" s="1"/>
  <c r="BC144" i="20"/>
  <c r="AB144" i="22" s="1"/>
  <c r="BH144" i="20"/>
  <c r="AG144" i="22" s="1"/>
  <c r="AN144" i="20"/>
  <c r="M144" i="22" s="1"/>
  <c r="AT144" i="20"/>
  <c r="S144" i="22" s="1"/>
  <c r="AK144" i="20"/>
  <c r="J144" i="22" s="1"/>
  <c r="BF144" i="20"/>
  <c r="AE144" i="22" s="1"/>
  <c r="BB144" i="20"/>
  <c r="AA144" i="22" s="1"/>
  <c r="BG144" i="20"/>
  <c r="AF144" i="22" s="1"/>
  <c r="AL144" i="20"/>
  <c r="K144" i="22" s="1"/>
  <c r="CA144" i="20" a="1"/>
  <c r="CA144" i="20" s="1"/>
  <c r="AZ144" i="22" s="1"/>
  <c r="BZ144" i="20" a="1"/>
  <c r="BZ144" i="20" s="1"/>
  <c r="AY144" i="22" s="1"/>
  <c r="BM144" i="20"/>
  <c r="AL144" i="22" s="1"/>
  <c r="BW144" i="20" a="1"/>
  <c r="BW144" i="20" s="1"/>
  <c r="AV144" i="22" s="1"/>
  <c r="AY144" i="20"/>
  <c r="X144" i="22" s="1"/>
  <c r="BE144" i="20"/>
  <c r="AD144" i="22" s="1"/>
  <c r="BY144" i="20" a="1"/>
  <c r="BY144" i="20" s="1"/>
  <c r="AX144" i="22" s="1"/>
  <c r="BQ144" i="20"/>
  <c r="AP144" i="22" s="1"/>
  <c r="CG144" i="20"/>
  <c r="BF144" i="22" s="1"/>
  <c r="AZ144" i="20"/>
  <c r="Y144" i="22" s="1"/>
  <c r="BR144" i="20"/>
  <c r="AQ144" i="22" s="1"/>
  <c r="AW144" i="20"/>
  <c r="V144" i="22" s="1"/>
  <c r="AQ144" i="20"/>
  <c r="P144" i="22" s="1"/>
  <c r="AP144" i="20"/>
  <c r="O144" i="22" s="1"/>
  <c r="CB144" i="20" a="1"/>
  <c r="CB144" i="20" s="1"/>
  <c r="BA144" i="22" s="1"/>
  <c r="BJ144" i="20"/>
  <c r="AI144" i="22" s="1"/>
  <c r="AS144" i="20"/>
  <c r="R144" i="22" s="1"/>
  <c r="AX144" i="20"/>
  <c r="W144" i="22" s="1"/>
  <c r="BT144" i="20"/>
  <c r="AS144" i="22" s="1"/>
  <c r="AO144" i="20"/>
  <c r="N144" i="22" s="1"/>
  <c r="BA144" i="20"/>
  <c r="Z144" i="22" s="1"/>
  <c r="BS144" i="20"/>
  <c r="AR144" i="22" s="1"/>
  <c r="CH144" i="20"/>
  <c r="BG144" i="22" s="1"/>
  <c r="CC144" i="20" a="1"/>
  <c r="CC144" i="20" s="1"/>
  <c r="BB144" i="22" s="1"/>
  <c r="CE144" i="20"/>
  <c r="BD144" i="22" s="1"/>
  <c r="BV144" i="20"/>
  <c r="AU144" i="22" s="1"/>
  <c r="BU144" i="20"/>
  <c r="AT144" i="22" s="1"/>
  <c r="AM144" i="20"/>
  <c r="L144" i="22" s="1"/>
  <c r="D144" i="22" l="1"/>
  <c r="B144" i="22" s="1" a="1"/>
  <c r="B144" i="22" s="1"/>
  <c r="A146" i="20"/>
  <c r="B147" i="20"/>
  <c r="G146" i="22"/>
  <c r="AP145" i="20"/>
  <c r="O145" i="22" s="1"/>
  <c r="BH145" i="20"/>
  <c r="AG145" i="22" s="1"/>
  <c r="CB145" i="20" a="1"/>
  <c r="CB145" i="20" s="1"/>
  <c r="BA145" i="22" s="1"/>
  <c r="BS145" i="20"/>
  <c r="AR145" i="22" s="1"/>
  <c r="BU145" i="20"/>
  <c r="AT145" i="22" s="1"/>
  <c r="CI145" i="20" a="1"/>
  <c r="CI145" i="20" s="1"/>
  <c r="BH145" i="22" s="1"/>
  <c r="AK145" i="20"/>
  <c r="J145" i="22" s="1"/>
  <c r="BW145" i="20" a="1"/>
  <c r="BW145" i="20" s="1"/>
  <c r="AV145" i="22" s="1"/>
  <c r="BL145" i="20"/>
  <c r="AK145" i="22" s="1"/>
  <c r="BZ145" i="20" a="1"/>
  <c r="BZ145" i="20" s="1"/>
  <c r="AY145" i="22" s="1"/>
  <c r="AU145" i="20"/>
  <c r="T145" i="22" s="1"/>
  <c r="BG145" i="20"/>
  <c r="AF145" i="22" s="1"/>
  <c r="AQ145" i="20"/>
  <c r="P145" i="22" s="1"/>
  <c r="BR145" i="20"/>
  <c r="AQ145" i="22" s="1"/>
  <c r="AT145" i="20"/>
  <c r="S145" i="22" s="1"/>
  <c r="AS145" i="20"/>
  <c r="R145" i="22" s="1"/>
  <c r="BA145" i="20"/>
  <c r="Z145" i="22" s="1"/>
  <c r="CA145" i="20" a="1"/>
  <c r="CA145" i="20" s="1"/>
  <c r="AZ145" i="22" s="1"/>
  <c r="BQ145" i="20"/>
  <c r="AP145" i="22" s="1"/>
  <c r="BK145" i="20"/>
  <c r="AJ145" i="22" s="1"/>
  <c r="CH145" i="20"/>
  <c r="BG145" i="22" s="1"/>
  <c r="BF145" i="20"/>
  <c r="AE145" i="22" s="1"/>
  <c r="AZ145" i="20"/>
  <c r="Y145" i="22" s="1"/>
  <c r="BT145" i="20"/>
  <c r="AS145" i="22" s="1"/>
  <c r="CE145" i="20"/>
  <c r="BD145" i="22" s="1"/>
  <c r="AL145" i="20"/>
  <c r="K145" i="22" s="1"/>
  <c r="AY145" i="20"/>
  <c r="X145" i="22" s="1"/>
  <c r="CC145" i="20" a="1"/>
  <c r="CC145" i="20" s="1"/>
  <c r="BB145" i="22" s="1"/>
  <c r="AM145" i="20"/>
  <c r="L145" i="22" s="1"/>
  <c r="BO145" i="20"/>
  <c r="AN145" i="22" s="1"/>
  <c r="F145" i="22"/>
  <c r="BC145" i="20"/>
  <c r="AB145" i="22" s="1"/>
  <c r="BV145" i="20"/>
  <c r="AU145" i="22" s="1"/>
  <c r="BB145" i="20"/>
  <c r="AA145" i="22" s="1"/>
  <c r="BJ145" i="20"/>
  <c r="AI145" i="22" s="1"/>
  <c r="CG145" i="20"/>
  <c r="BF145" i="22" s="1"/>
  <c r="BE145" i="20"/>
  <c r="AD145" i="22" s="1"/>
  <c r="BM145" i="20"/>
  <c r="AL145" i="22" s="1"/>
  <c r="AO145" i="20"/>
  <c r="N145" i="22" s="1"/>
  <c r="BY145" i="20" a="1"/>
  <c r="BY145" i="20" s="1"/>
  <c r="AX145" i="22" s="1"/>
  <c r="CF145" i="20"/>
  <c r="BE145" i="22" s="1"/>
  <c r="AN145" i="20"/>
  <c r="M145" i="22" s="1"/>
  <c r="AX145" i="20"/>
  <c r="W145" i="22" s="1"/>
  <c r="BI145" i="20"/>
  <c r="AH145" i="22" s="1"/>
  <c r="AW145" i="20"/>
  <c r="V145" i="22" s="1"/>
  <c r="BN145" i="20"/>
  <c r="AM145" i="22" s="1"/>
  <c r="AV145" i="20"/>
  <c r="U145" i="22" s="1"/>
  <c r="B147" i="13"/>
  <c r="D146" i="13"/>
  <c r="E145" i="13"/>
  <c r="A145" i="13"/>
  <c r="D145" i="22" l="1"/>
  <c r="B145" i="22" s="1" a="1"/>
  <c r="B145" i="22" s="1"/>
  <c r="B148" i="20"/>
  <c r="A147" i="20"/>
  <c r="G147" i="22"/>
  <c r="A146" i="13"/>
  <c r="E146" i="13"/>
  <c r="D147" i="13"/>
  <c r="B148" i="13"/>
  <c r="CI146" i="20" a="1"/>
  <c r="CI146" i="20" s="1"/>
  <c r="BH146" i="22" s="1"/>
  <c r="BV146" i="20"/>
  <c r="AU146" i="22" s="1"/>
  <c r="CE146" i="20"/>
  <c r="BD146" i="22" s="1"/>
  <c r="AM146" i="20"/>
  <c r="L146" i="22" s="1"/>
  <c r="BQ146" i="20"/>
  <c r="AP146" i="22" s="1"/>
  <c r="AQ146" i="20"/>
  <c r="P146" i="22" s="1"/>
  <c r="AN146" i="20"/>
  <c r="M146" i="22" s="1"/>
  <c r="AT146" i="20"/>
  <c r="S146" i="22" s="1"/>
  <c r="BR146" i="20"/>
  <c r="AQ146" i="22" s="1"/>
  <c r="CG146" i="20"/>
  <c r="BF146" i="22" s="1"/>
  <c r="AK146" i="20"/>
  <c r="J146" i="22" s="1"/>
  <c r="BW146" i="20" a="1"/>
  <c r="BW146" i="20" s="1"/>
  <c r="AV146" i="22" s="1"/>
  <c r="BO146" i="20"/>
  <c r="AN146" i="22" s="1"/>
  <c r="CH146" i="20"/>
  <c r="BG146" i="22" s="1"/>
  <c r="AU146" i="20"/>
  <c r="T146" i="22" s="1"/>
  <c r="AV146" i="20"/>
  <c r="U146" i="22" s="1"/>
  <c r="CA146" i="20" a="1"/>
  <c r="CA146" i="20" s="1"/>
  <c r="AZ146" i="22" s="1"/>
  <c r="BT146" i="20"/>
  <c r="AS146" i="22" s="1"/>
  <c r="BK146" i="20"/>
  <c r="AJ146" i="22" s="1"/>
  <c r="AS146" i="20"/>
  <c r="R146" i="22" s="1"/>
  <c r="CB146" i="20" a="1"/>
  <c r="CB146" i="20" s="1"/>
  <c r="BA146" i="22" s="1"/>
  <c r="AL146" i="20"/>
  <c r="K146" i="22" s="1"/>
  <c r="BU146" i="20"/>
  <c r="AT146" i="22" s="1"/>
  <c r="BE146" i="20"/>
  <c r="AD146" i="22" s="1"/>
  <c r="AW146" i="20"/>
  <c r="V146" i="22" s="1"/>
  <c r="AZ146" i="20"/>
  <c r="Y146" i="22" s="1"/>
  <c r="BA146" i="20"/>
  <c r="Z146" i="22" s="1"/>
  <c r="BM146" i="20"/>
  <c r="AL146" i="22" s="1"/>
  <c r="BB146" i="20"/>
  <c r="AA146" i="22" s="1"/>
  <c r="BN146" i="20"/>
  <c r="AM146" i="22" s="1"/>
  <c r="AY146" i="20"/>
  <c r="X146" i="22" s="1"/>
  <c r="BH146" i="20"/>
  <c r="AG146" i="22" s="1"/>
  <c r="BY146" i="20" a="1"/>
  <c r="BY146" i="20" s="1"/>
  <c r="AX146" i="22" s="1"/>
  <c r="AO146" i="20"/>
  <c r="N146" i="22" s="1"/>
  <c r="F146" i="22"/>
  <c r="CF146" i="20"/>
  <c r="BE146" i="22" s="1"/>
  <c r="BF146" i="20"/>
  <c r="AE146" i="22" s="1"/>
  <c r="BG146" i="20"/>
  <c r="AF146" i="22" s="1"/>
  <c r="CC146" i="20" a="1"/>
  <c r="CC146" i="20" s="1"/>
  <c r="BB146" i="22" s="1"/>
  <c r="BJ146" i="20"/>
  <c r="AI146" i="22" s="1"/>
  <c r="BC146" i="20"/>
  <c r="AB146" i="22" s="1"/>
  <c r="AX146" i="20"/>
  <c r="W146" i="22" s="1"/>
  <c r="BL146" i="20"/>
  <c r="AK146" i="22" s="1"/>
  <c r="BZ146" i="20" a="1"/>
  <c r="BZ146" i="20" s="1"/>
  <c r="AY146" i="22" s="1"/>
  <c r="BI146" i="20"/>
  <c r="AH146" i="22" s="1"/>
  <c r="AP146" i="20"/>
  <c r="O146" i="22" s="1"/>
  <c r="BS146" i="20"/>
  <c r="AR146" i="22" s="1"/>
  <c r="B149" i="13" l="1"/>
  <c r="D148" i="13"/>
  <c r="E147" i="13"/>
  <c r="A147" i="13"/>
  <c r="D146" i="22"/>
  <c r="B146" i="22" s="1" a="1"/>
  <c r="B146" i="22" s="1"/>
  <c r="BE147" i="20"/>
  <c r="AD147" i="22" s="1"/>
  <c r="BL147" i="20"/>
  <c r="AK147" i="22" s="1"/>
  <c r="BT147" i="20"/>
  <c r="AS147" i="22" s="1"/>
  <c r="CA147" i="20" a="1"/>
  <c r="CA147" i="20" s="1"/>
  <c r="AZ147" i="22" s="1"/>
  <c r="AU147" i="20"/>
  <c r="T147" i="22" s="1"/>
  <c r="BA147" i="20"/>
  <c r="Z147" i="22" s="1"/>
  <c r="CB147" i="20" a="1"/>
  <c r="CB147" i="20" s="1"/>
  <c r="BA147" i="22" s="1"/>
  <c r="BR147" i="20"/>
  <c r="AQ147" i="22" s="1"/>
  <c r="AZ147" i="20"/>
  <c r="Y147" i="22" s="1"/>
  <c r="CI147" i="20" a="1"/>
  <c r="CI147" i="20" s="1"/>
  <c r="BH147" i="22" s="1"/>
  <c r="CG147" i="20"/>
  <c r="BF147" i="22" s="1"/>
  <c r="BQ147" i="20"/>
  <c r="AP147" i="22" s="1"/>
  <c r="CE147" i="20"/>
  <c r="BD147" i="22" s="1"/>
  <c r="AW147" i="20"/>
  <c r="V147" i="22" s="1"/>
  <c r="AL147" i="20"/>
  <c r="K147" i="22" s="1"/>
  <c r="AY147" i="20"/>
  <c r="X147" i="22" s="1"/>
  <c r="BV147" i="20"/>
  <c r="AU147" i="22" s="1"/>
  <c r="BS147" i="20"/>
  <c r="AR147" i="22" s="1"/>
  <c r="BM147" i="20"/>
  <c r="AL147" i="22" s="1"/>
  <c r="BN147" i="20"/>
  <c r="AM147" i="22" s="1"/>
  <c r="BH147" i="20"/>
  <c r="AG147" i="22" s="1"/>
  <c r="BJ147" i="20"/>
  <c r="AI147" i="22" s="1"/>
  <c r="BB147" i="20"/>
  <c r="AA147" i="22" s="1"/>
  <c r="BF147" i="20"/>
  <c r="AE147" i="22" s="1"/>
  <c r="AS147" i="20"/>
  <c r="R147" i="22" s="1"/>
  <c r="CH147" i="20"/>
  <c r="BG147" i="22" s="1"/>
  <c r="AV147" i="20"/>
  <c r="U147" i="22" s="1"/>
  <c r="BC147" i="20"/>
  <c r="AB147" i="22" s="1"/>
  <c r="AQ147" i="20"/>
  <c r="P147" i="22" s="1"/>
  <c r="BZ147" i="20" a="1"/>
  <c r="BZ147" i="20" s="1"/>
  <c r="AY147" i="22" s="1"/>
  <c r="AP147" i="20"/>
  <c r="O147" i="22" s="1"/>
  <c r="BU147" i="20"/>
  <c r="AT147" i="22" s="1"/>
  <c r="BG147" i="20"/>
  <c r="AF147" i="22" s="1"/>
  <c r="AT147" i="20"/>
  <c r="S147" i="22" s="1"/>
  <c r="BY147" i="20" a="1"/>
  <c r="BY147" i="20" s="1"/>
  <c r="AX147" i="22" s="1"/>
  <c r="AK147" i="20"/>
  <c r="J147" i="22" s="1"/>
  <c r="BO147" i="20"/>
  <c r="AN147" i="22" s="1"/>
  <c r="BK147" i="20"/>
  <c r="AJ147" i="22" s="1"/>
  <c r="AN147" i="20"/>
  <c r="M147" i="22" s="1"/>
  <c r="AM147" i="20"/>
  <c r="L147" i="22" s="1"/>
  <c r="BI147" i="20"/>
  <c r="AH147" i="22" s="1"/>
  <c r="AX147" i="20"/>
  <c r="W147" i="22" s="1"/>
  <c r="BW147" i="20" a="1"/>
  <c r="BW147" i="20" s="1"/>
  <c r="AV147" i="22" s="1"/>
  <c r="CC147" i="20" a="1"/>
  <c r="CC147" i="20" s="1"/>
  <c r="BB147" i="22" s="1"/>
  <c r="AO147" i="20"/>
  <c r="N147" i="22" s="1"/>
  <c r="CF147" i="20"/>
  <c r="BE147" i="22" s="1"/>
  <c r="F147" i="22"/>
  <c r="A148" i="20"/>
  <c r="B149" i="20"/>
  <c r="G148" i="22"/>
  <c r="B150" i="20" l="1"/>
  <c r="A149" i="20"/>
  <c r="G149" i="22"/>
  <c r="E148" i="13"/>
  <c r="A148" i="13"/>
  <c r="CG148" i="20"/>
  <c r="BF148" i="22" s="1"/>
  <c r="BH148" i="20"/>
  <c r="AG148" i="22" s="1"/>
  <c r="CC148" i="20" a="1"/>
  <c r="CC148" i="20" s="1"/>
  <c r="BB148" i="22" s="1"/>
  <c r="BJ148" i="20"/>
  <c r="AI148" i="22" s="1"/>
  <c r="AW148" i="20"/>
  <c r="V148" i="22" s="1"/>
  <c r="BQ148" i="20"/>
  <c r="AP148" i="22" s="1"/>
  <c r="BO148" i="20"/>
  <c r="AN148" i="22" s="1"/>
  <c r="BM148" i="20"/>
  <c r="AL148" i="22" s="1"/>
  <c r="F148" i="22"/>
  <c r="AN148" i="20"/>
  <c r="M148" i="22" s="1"/>
  <c r="BN148" i="20"/>
  <c r="AM148" i="22" s="1"/>
  <c r="BY148" i="20" a="1"/>
  <c r="BY148" i="20" s="1"/>
  <c r="AX148" i="22" s="1"/>
  <c r="AO148" i="20"/>
  <c r="N148" i="22" s="1"/>
  <c r="BK148" i="20"/>
  <c r="AJ148" i="22" s="1"/>
  <c r="CE148" i="20"/>
  <c r="BD148" i="22" s="1"/>
  <c r="AK148" i="20"/>
  <c r="J148" i="22" s="1"/>
  <c r="AM148" i="20"/>
  <c r="L148" i="22" s="1"/>
  <c r="AX148" i="20"/>
  <c r="W148" i="22" s="1"/>
  <c r="BG148" i="20"/>
  <c r="AF148" i="22" s="1"/>
  <c r="CI148" i="20" a="1"/>
  <c r="CI148" i="20" s="1"/>
  <c r="BH148" i="22" s="1"/>
  <c r="BZ148" i="20" a="1"/>
  <c r="BZ148" i="20" s="1"/>
  <c r="AY148" i="22" s="1"/>
  <c r="BS148" i="20"/>
  <c r="AR148" i="22" s="1"/>
  <c r="AQ148" i="20"/>
  <c r="P148" i="22" s="1"/>
  <c r="BT148" i="20"/>
  <c r="AS148" i="22" s="1"/>
  <c r="AT148" i="20"/>
  <c r="S148" i="22" s="1"/>
  <c r="BB148" i="20"/>
  <c r="AA148" i="22" s="1"/>
  <c r="BA148" i="20"/>
  <c r="Z148" i="22" s="1"/>
  <c r="CA148" i="20" a="1"/>
  <c r="CA148" i="20" s="1"/>
  <c r="AZ148" i="22" s="1"/>
  <c r="AZ148" i="20"/>
  <c r="Y148" i="22" s="1"/>
  <c r="BL148" i="20"/>
  <c r="AK148" i="22" s="1"/>
  <c r="AL148" i="20"/>
  <c r="K148" i="22" s="1"/>
  <c r="BV148" i="20"/>
  <c r="AU148" i="22" s="1"/>
  <c r="BW148" i="20" a="1"/>
  <c r="BW148" i="20" s="1"/>
  <c r="AV148" i="22" s="1"/>
  <c r="AY148" i="20"/>
  <c r="X148" i="22" s="1"/>
  <c r="AU148" i="20"/>
  <c r="T148" i="22" s="1"/>
  <c r="BR148" i="20"/>
  <c r="AQ148" i="22" s="1"/>
  <c r="BU148" i="20"/>
  <c r="AT148" i="22" s="1"/>
  <c r="CB148" i="20" a="1"/>
  <c r="CB148" i="20" s="1"/>
  <c r="BA148" i="22" s="1"/>
  <c r="AS148" i="20"/>
  <c r="R148" i="22" s="1"/>
  <c r="AV148" i="20"/>
  <c r="U148" i="22" s="1"/>
  <c r="BF148" i="20"/>
  <c r="AE148" i="22" s="1"/>
  <c r="CF148" i="20"/>
  <c r="BE148" i="22" s="1"/>
  <c r="BC148" i="20"/>
  <c r="AB148" i="22" s="1"/>
  <c r="AP148" i="20"/>
  <c r="O148" i="22" s="1"/>
  <c r="BI148" i="20"/>
  <c r="AH148" i="22" s="1"/>
  <c r="CH148" i="20"/>
  <c r="BG148" i="22" s="1"/>
  <c r="BE148" i="20"/>
  <c r="AD148" i="22" s="1"/>
  <c r="D147" i="22"/>
  <c r="B147" i="22" s="1" a="1"/>
  <c r="B147" i="22" s="1"/>
  <c r="B150" i="13"/>
  <c r="D149" i="13"/>
  <c r="A149" i="13" l="1"/>
  <c r="E149" i="13"/>
  <c r="D148" i="22"/>
  <c r="B148" i="22" s="1" a="1"/>
  <c r="B148" i="22" s="1"/>
  <c r="BS149" i="20"/>
  <c r="AR149" i="22" s="1"/>
  <c r="AZ149" i="20"/>
  <c r="Y149" i="22" s="1"/>
  <c r="BB149" i="20"/>
  <c r="AA149" i="22" s="1"/>
  <c r="BH149" i="20"/>
  <c r="AG149" i="22" s="1"/>
  <c r="BK149" i="20"/>
  <c r="AJ149" i="22" s="1"/>
  <c r="AW149" i="20"/>
  <c r="V149" i="22" s="1"/>
  <c r="BA149" i="20"/>
  <c r="Z149" i="22" s="1"/>
  <c r="AM149" i="20"/>
  <c r="L149" i="22" s="1"/>
  <c r="CC149" i="20" a="1"/>
  <c r="CC149" i="20" s="1"/>
  <c r="BB149" i="22" s="1"/>
  <c r="AV149" i="20"/>
  <c r="U149" i="22" s="1"/>
  <c r="AN149" i="20"/>
  <c r="M149" i="22" s="1"/>
  <c r="BJ149" i="20"/>
  <c r="AI149" i="22" s="1"/>
  <c r="CI149" i="20" a="1"/>
  <c r="CI149" i="20" s="1"/>
  <c r="BH149" i="22" s="1"/>
  <c r="AO149" i="20"/>
  <c r="N149" i="22" s="1"/>
  <c r="BW149" i="20" a="1"/>
  <c r="BW149" i="20" s="1"/>
  <c r="AV149" i="22" s="1"/>
  <c r="CE149" i="20"/>
  <c r="BD149" i="22" s="1"/>
  <c r="BF149" i="20"/>
  <c r="AE149" i="22" s="1"/>
  <c r="AS149" i="20"/>
  <c r="R149" i="22" s="1"/>
  <c r="CF149" i="20"/>
  <c r="BE149" i="22" s="1"/>
  <c r="BT149" i="20"/>
  <c r="AS149" i="22" s="1"/>
  <c r="BV149" i="20"/>
  <c r="AU149" i="22" s="1"/>
  <c r="AL149" i="20"/>
  <c r="K149" i="22" s="1"/>
  <c r="BI149" i="20"/>
  <c r="AH149" i="22" s="1"/>
  <c r="BU149" i="20"/>
  <c r="AT149" i="22" s="1"/>
  <c r="CH149" i="20"/>
  <c r="BG149" i="22" s="1"/>
  <c r="AT149" i="20"/>
  <c r="S149" i="22" s="1"/>
  <c r="CA149" i="20" a="1"/>
  <c r="CA149" i="20" s="1"/>
  <c r="AZ149" i="22" s="1"/>
  <c r="CG149" i="20"/>
  <c r="BF149" i="22" s="1"/>
  <c r="BY149" i="20" a="1"/>
  <c r="BY149" i="20" s="1"/>
  <c r="AX149" i="22" s="1"/>
  <c r="F149" i="22"/>
  <c r="AY149" i="20"/>
  <c r="X149" i="22" s="1"/>
  <c r="BE149" i="20"/>
  <c r="AD149" i="22" s="1"/>
  <c r="AX149" i="20"/>
  <c r="W149" i="22" s="1"/>
  <c r="BO149" i="20"/>
  <c r="AN149" i="22" s="1"/>
  <c r="BR149" i="20"/>
  <c r="AQ149" i="22" s="1"/>
  <c r="BG149" i="20"/>
  <c r="AF149" i="22" s="1"/>
  <c r="AK149" i="20"/>
  <c r="J149" i="22" s="1"/>
  <c r="BL149" i="20"/>
  <c r="AK149" i="22" s="1"/>
  <c r="BQ149" i="20"/>
  <c r="AP149" i="22" s="1"/>
  <c r="AP149" i="20"/>
  <c r="O149" i="22" s="1"/>
  <c r="BC149" i="20"/>
  <c r="AB149" i="22" s="1"/>
  <c r="AU149" i="20"/>
  <c r="T149" i="22" s="1"/>
  <c r="AQ149" i="20"/>
  <c r="P149" i="22" s="1"/>
  <c r="CB149" i="20" a="1"/>
  <c r="CB149" i="20" s="1"/>
  <c r="BA149" i="22" s="1"/>
  <c r="BZ149" i="20" a="1"/>
  <c r="BZ149" i="20" s="1"/>
  <c r="AY149" i="22" s="1"/>
  <c r="BM149" i="20"/>
  <c r="AL149" i="22" s="1"/>
  <c r="BN149" i="20"/>
  <c r="AM149" i="22" s="1"/>
  <c r="B151" i="13"/>
  <c r="D150" i="13"/>
  <c r="A150" i="20"/>
  <c r="G150" i="22"/>
  <c r="B151" i="20"/>
  <c r="D149" i="22" l="1"/>
  <c r="B149" i="22" s="1" a="1"/>
  <c r="B149" i="22" s="1"/>
  <c r="G151" i="22"/>
  <c r="B152" i="20"/>
  <c r="A151" i="20"/>
  <c r="BW150" i="20" a="1"/>
  <c r="BW150" i="20" s="1"/>
  <c r="AV150" i="22" s="1"/>
  <c r="BZ150" i="20" a="1"/>
  <c r="BZ150" i="20" s="1"/>
  <c r="AY150" i="22" s="1"/>
  <c r="BI150" i="20"/>
  <c r="AH150" i="22" s="1"/>
  <c r="AY150" i="20"/>
  <c r="X150" i="22" s="1"/>
  <c r="AU150" i="20"/>
  <c r="T150" i="22" s="1"/>
  <c r="CC150" i="20" a="1"/>
  <c r="CC150" i="20" s="1"/>
  <c r="BB150" i="22" s="1"/>
  <c r="BN150" i="20"/>
  <c r="AM150" i="22" s="1"/>
  <c r="BH150" i="20"/>
  <c r="AG150" i="22" s="1"/>
  <c r="BE150" i="20"/>
  <c r="AD150" i="22" s="1"/>
  <c r="CG150" i="20"/>
  <c r="BF150" i="22" s="1"/>
  <c r="BA150" i="20"/>
  <c r="Z150" i="22" s="1"/>
  <c r="AX150" i="20"/>
  <c r="W150" i="22" s="1"/>
  <c r="BV150" i="20"/>
  <c r="AU150" i="22" s="1"/>
  <c r="AS150" i="20"/>
  <c r="R150" i="22" s="1"/>
  <c r="CB150" i="20" a="1"/>
  <c r="CB150" i="20" s="1"/>
  <c r="BA150" i="22" s="1"/>
  <c r="CA150" i="20" a="1"/>
  <c r="CA150" i="20" s="1"/>
  <c r="AZ150" i="22" s="1"/>
  <c r="AL150" i="20"/>
  <c r="K150" i="22" s="1"/>
  <c r="BF150" i="20"/>
  <c r="AE150" i="22" s="1"/>
  <c r="CH150" i="20"/>
  <c r="BG150" i="22" s="1"/>
  <c r="BC150" i="20"/>
  <c r="AB150" i="22" s="1"/>
  <c r="AM150" i="20"/>
  <c r="L150" i="22" s="1"/>
  <c r="CI150" i="20" a="1"/>
  <c r="CI150" i="20" s="1"/>
  <c r="BH150" i="22" s="1"/>
  <c r="BR150" i="20"/>
  <c r="AQ150" i="22" s="1"/>
  <c r="BU150" i="20"/>
  <c r="AT150" i="22" s="1"/>
  <c r="AN150" i="20"/>
  <c r="M150" i="22" s="1"/>
  <c r="BJ150" i="20"/>
  <c r="AI150" i="22" s="1"/>
  <c r="BL150" i="20"/>
  <c r="AK150" i="22" s="1"/>
  <c r="AO150" i="20"/>
  <c r="N150" i="22" s="1"/>
  <c r="CE150" i="20"/>
  <c r="BD150" i="22" s="1"/>
  <c r="BS150" i="20"/>
  <c r="AR150" i="22" s="1"/>
  <c r="BM150" i="20"/>
  <c r="AL150" i="22" s="1"/>
  <c r="BK150" i="20"/>
  <c r="AJ150" i="22" s="1"/>
  <c r="AP150" i="20"/>
  <c r="O150" i="22" s="1"/>
  <c r="AQ150" i="20"/>
  <c r="P150" i="22" s="1"/>
  <c r="AW150" i="20"/>
  <c r="V150" i="22" s="1"/>
  <c r="AV150" i="20"/>
  <c r="U150" i="22" s="1"/>
  <c r="AZ150" i="20"/>
  <c r="Y150" i="22" s="1"/>
  <c r="BT150" i="20"/>
  <c r="AS150" i="22" s="1"/>
  <c r="CF150" i="20"/>
  <c r="BE150" i="22" s="1"/>
  <c r="BG150" i="20"/>
  <c r="AF150" i="22" s="1"/>
  <c r="AT150" i="20"/>
  <c r="S150" i="22" s="1"/>
  <c r="F150" i="22"/>
  <c r="BB150" i="20"/>
  <c r="AA150" i="22" s="1"/>
  <c r="BQ150" i="20"/>
  <c r="AP150" i="22" s="1"/>
  <c r="AK150" i="20"/>
  <c r="J150" i="22" s="1"/>
  <c r="BY150" i="20" a="1"/>
  <c r="BY150" i="20" s="1"/>
  <c r="AX150" i="22" s="1"/>
  <c r="BO150" i="20"/>
  <c r="AN150" i="22" s="1"/>
  <c r="E150" i="13"/>
  <c r="A150" i="13"/>
  <c r="B152" i="13"/>
  <c r="D151" i="13"/>
  <c r="A151" i="13" l="1"/>
  <c r="E151" i="13"/>
  <c r="CB151" i="20" a="1"/>
  <c r="CB151" i="20" s="1"/>
  <c r="BA151" i="22" s="1"/>
  <c r="BT151" i="20"/>
  <c r="AS151" i="22" s="1"/>
  <c r="BY151" i="20" a="1"/>
  <c r="BY151" i="20" s="1"/>
  <c r="AX151" i="22" s="1"/>
  <c r="CA151" i="20" a="1"/>
  <c r="CA151" i="20" s="1"/>
  <c r="AZ151" i="22" s="1"/>
  <c r="CH151" i="20"/>
  <c r="BG151" i="22" s="1"/>
  <c r="CC151" i="20" a="1"/>
  <c r="CC151" i="20" s="1"/>
  <c r="BB151" i="22" s="1"/>
  <c r="AX151" i="20"/>
  <c r="W151" i="22" s="1"/>
  <c r="AS151" i="20"/>
  <c r="R151" i="22" s="1"/>
  <c r="BR151" i="20"/>
  <c r="AQ151" i="22" s="1"/>
  <c r="CE151" i="20"/>
  <c r="BD151" i="22" s="1"/>
  <c r="BG151" i="20"/>
  <c r="AF151" i="22" s="1"/>
  <c r="AO151" i="20"/>
  <c r="N151" i="22" s="1"/>
  <c r="BW151" i="20" a="1"/>
  <c r="BW151" i="20" s="1"/>
  <c r="AV151" i="22" s="1"/>
  <c r="CI151" i="20" a="1"/>
  <c r="CI151" i="20" s="1"/>
  <c r="BH151" i="22" s="1"/>
  <c r="AK151" i="20"/>
  <c r="J151" i="22" s="1"/>
  <c r="AM151" i="20"/>
  <c r="L151" i="22" s="1"/>
  <c r="AZ151" i="20"/>
  <c r="Y151" i="22" s="1"/>
  <c r="F151" i="22"/>
  <c r="BN151" i="20"/>
  <c r="AM151" i="22" s="1"/>
  <c r="AN151" i="20"/>
  <c r="M151" i="22" s="1"/>
  <c r="BB151" i="20"/>
  <c r="AA151" i="22" s="1"/>
  <c r="AY151" i="20"/>
  <c r="X151" i="22" s="1"/>
  <c r="BC151" i="20"/>
  <c r="AB151" i="22" s="1"/>
  <c r="CG151" i="20"/>
  <c r="BF151" i="22" s="1"/>
  <c r="CF151" i="20"/>
  <c r="BE151" i="22" s="1"/>
  <c r="BO151" i="20"/>
  <c r="AN151" i="22" s="1"/>
  <c r="AW151" i="20"/>
  <c r="V151" i="22" s="1"/>
  <c r="AL151" i="20"/>
  <c r="K151" i="22" s="1"/>
  <c r="AU151" i="20"/>
  <c r="T151" i="22" s="1"/>
  <c r="BS151" i="20"/>
  <c r="AR151" i="22" s="1"/>
  <c r="AQ151" i="20"/>
  <c r="P151" i="22" s="1"/>
  <c r="BU151" i="20"/>
  <c r="AT151" i="22" s="1"/>
  <c r="BI151" i="20"/>
  <c r="AH151" i="22" s="1"/>
  <c r="AT151" i="20"/>
  <c r="S151" i="22" s="1"/>
  <c r="AP151" i="20"/>
  <c r="O151" i="22" s="1"/>
  <c r="BF151" i="20"/>
  <c r="AE151" i="22" s="1"/>
  <c r="BA151" i="20"/>
  <c r="Z151" i="22" s="1"/>
  <c r="BM151" i="20"/>
  <c r="AL151" i="22" s="1"/>
  <c r="BQ151" i="20"/>
  <c r="AP151" i="22" s="1"/>
  <c r="AV151" i="20"/>
  <c r="U151" i="22" s="1"/>
  <c r="BH151" i="20"/>
  <c r="AG151" i="22" s="1"/>
  <c r="BK151" i="20"/>
  <c r="AJ151" i="22" s="1"/>
  <c r="BV151" i="20"/>
  <c r="AU151" i="22" s="1"/>
  <c r="BZ151" i="20" a="1"/>
  <c r="BZ151" i="20" s="1"/>
  <c r="AY151" i="22" s="1"/>
  <c r="BJ151" i="20"/>
  <c r="AI151" i="22" s="1"/>
  <c r="BE151" i="20"/>
  <c r="AD151" i="22" s="1"/>
  <c r="BL151" i="20"/>
  <c r="AK151" i="22" s="1"/>
  <c r="A152" i="20"/>
  <c r="B153" i="20"/>
  <c r="G152" i="22"/>
  <c r="D152" i="13"/>
  <c r="B153" i="13"/>
  <c r="D150" i="22"/>
  <c r="B150" i="22" s="1" a="1"/>
  <c r="B150" i="22" s="1"/>
  <c r="D153" i="13" l="1"/>
  <c r="B154" i="13"/>
  <c r="A152" i="13"/>
  <c r="E152" i="13"/>
  <c r="A153" i="20"/>
  <c r="G153" i="22"/>
  <c r="B154" i="20"/>
  <c r="CB152" i="20" a="1"/>
  <c r="CB152" i="20" s="1"/>
  <c r="BA152" i="22" s="1"/>
  <c r="BS152" i="20"/>
  <c r="AR152" i="22" s="1"/>
  <c r="BL152" i="20"/>
  <c r="AK152" i="22" s="1"/>
  <c r="BZ152" i="20" a="1"/>
  <c r="BZ152" i="20" s="1"/>
  <c r="AY152" i="22" s="1"/>
  <c r="AM152" i="20"/>
  <c r="L152" i="22" s="1"/>
  <c r="BG152" i="20"/>
  <c r="AF152" i="22" s="1"/>
  <c r="BB152" i="20"/>
  <c r="AA152" i="22" s="1"/>
  <c r="AT152" i="20"/>
  <c r="S152" i="22" s="1"/>
  <c r="BA152" i="20"/>
  <c r="Z152" i="22" s="1"/>
  <c r="BI152" i="20"/>
  <c r="AH152" i="22" s="1"/>
  <c r="BK152" i="20"/>
  <c r="AJ152" i="22" s="1"/>
  <c r="AU152" i="20"/>
  <c r="T152" i="22" s="1"/>
  <c r="CA152" i="20" a="1"/>
  <c r="CA152" i="20" s="1"/>
  <c r="AZ152" i="22" s="1"/>
  <c r="BQ152" i="20"/>
  <c r="AP152" i="22" s="1"/>
  <c r="AY152" i="20"/>
  <c r="X152" i="22" s="1"/>
  <c r="BJ152" i="20"/>
  <c r="AI152" i="22" s="1"/>
  <c r="AZ152" i="20"/>
  <c r="Y152" i="22" s="1"/>
  <c r="BF152" i="20"/>
  <c r="AE152" i="22" s="1"/>
  <c r="BE152" i="20"/>
  <c r="AD152" i="22" s="1"/>
  <c r="AV152" i="20"/>
  <c r="U152" i="22" s="1"/>
  <c r="AW152" i="20"/>
  <c r="V152" i="22" s="1"/>
  <c r="BO152" i="20"/>
  <c r="AN152" i="22" s="1"/>
  <c r="AQ152" i="20"/>
  <c r="P152" i="22" s="1"/>
  <c r="BY152" i="20" a="1"/>
  <c r="BY152" i="20" s="1"/>
  <c r="AX152" i="22" s="1"/>
  <c r="BN152" i="20"/>
  <c r="AM152" i="22" s="1"/>
  <c r="F152" i="22"/>
  <c r="CF152" i="20"/>
  <c r="BE152" i="22" s="1"/>
  <c r="AO152" i="20"/>
  <c r="N152" i="22" s="1"/>
  <c r="AN152" i="20"/>
  <c r="M152" i="22" s="1"/>
  <c r="CC152" i="20" a="1"/>
  <c r="CC152" i="20" s="1"/>
  <c r="BB152" i="22" s="1"/>
  <c r="BW152" i="20" a="1"/>
  <c r="BW152" i="20" s="1"/>
  <c r="AV152" i="22" s="1"/>
  <c r="AS152" i="20"/>
  <c r="R152" i="22" s="1"/>
  <c r="BH152" i="20"/>
  <c r="AG152" i="22" s="1"/>
  <c r="BC152" i="20"/>
  <c r="AB152" i="22" s="1"/>
  <c r="AX152" i="20"/>
  <c r="W152" i="22" s="1"/>
  <c r="AP152" i="20"/>
  <c r="O152" i="22" s="1"/>
  <c r="BT152" i="20"/>
  <c r="AS152" i="22" s="1"/>
  <c r="AL152" i="20"/>
  <c r="K152" i="22" s="1"/>
  <c r="BV152" i="20"/>
  <c r="AU152" i="22" s="1"/>
  <c r="BR152" i="20"/>
  <c r="AQ152" i="22" s="1"/>
  <c r="CH152" i="20"/>
  <c r="BG152" i="22" s="1"/>
  <c r="AK152" i="20"/>
  <c r="J152" i="22" s="1"/>
  <c r="CE152" i="20"/>
  <c r="BD152" i="22" s="1"/>
  <c r="BU152" i="20"/>
  <c r="AT152" i="22" s="1"/>
  <c r="CI152" i="20" a="1"/>
  <c r="CI152" i="20" s="1"/>
  <c r="BH152" i="22" s="1"/>
  <c r="CG152" i="20"/>
  <c r="BF152" i="22" s="1"/>
  <c r="BM152" i="20"/>
  <c r="AL152" i="22" s="1"/>
  <c r="D151" i="22"/>
  <c r="B151" i="22" s="1" a="1"/>
  <c r="B151" i="22" s="1"/>
  <c r="A154" i="20" l="1"/>
  <c r="B155" i="20"/>
  <c r="G154" i="22"/>
  <c r="AY153" i="20"/>
  <c r="X153" i="22" s="1"/>
  <c r="CI153" i="20" a="1"/>
  <c r="CI153" i="20" s="1"/>
  <c r="BH153" i="22" s="1"/>
  <c r="BW153" i="20" a="1"/>
  <c r="BW153" i="20" s="1"/>
  <c r="AV153" i="22" s="1"/>
  <c r="BZ153" i="20" a="1"/>
  <c r="BZ153" i="20" s="1"/>
  <c r="AY153" i="22" s="1"/>
  <c r="BG153" i="20"/>
  <c r="AF153" i="22" s="1"/>
  <c r="BI153" i="20"/>
  <c r="AH153" i="22" s="1"/>
  <c r="BL153" i="20"/>
  <c r="AK153" i="22" s="1"/>
  <c r="AK153" i="20"/>
  <c r="J153" i="22" s="1"/>
  <c r="AL153" i="20"/>
  <c r="K153" i="22" s="1"/>
  <c r="CG153" i="20"/>
  <c r="BF153" i="22" s="1"/>
  <c r="BM153" i="20"/>
  <c r="AL153" i="22" s="1"/>
  <c r="AO153" i="20"/>
  <c r="N153" i="22" s="1"/>
  <c r="CF153" i="20"/>
  <c r="BE153" i="22" s="1"/>
  <c r="CB153" i="20" a="1"/>
  <c r="CB153" i="20" s="1"/>
  <c r="BA153" i="22" s="1"/>
  <c r="BS153" i="20"/>
  <c r="AR153" i="22" s="1"/>
  <c r="AP153" i="20"/>
  <c r="O153" i="22" s="1"/>
  <c r="CC153" i="20" a="1"/>
  <c r="CC153" i="20" s="1"/>
  <c r="BB153" i="22" s="1"/>
  <c r="BV153" i="20"/>
  <c r="AU153" i="22" s="1"/>
  <c r="BK153" i="20"/>
  <c r="AJ153" i="22" s="1"/>
  <c r="AW153" i="20"/>
  <c r="V153" i="22" s="1"/>
  <c r="AQ153" i="20"/>
  <c r="P153" i="22" s="1"/>
  <c r="BN153" i="20"/>
  <c r="AM153" i="22" s="1"/>
  <c r="AU153" i="20"/>
  <c r="T153" i="22" s="1"/>
  <c r="BJ153" i="20"/>
  <c r="AI153" i="22" s="1"/>
  <c r="CE153" i="20"/>
  <c r="BD153" i="22" s="1"/>
  <c r="AV153" i="20"/>
  <c r="U153" i="22" s="1"/>
  <c r="BT153" i="20"/>
  <c r="AS153" i="22" s="1"/>
  <c r="BE153" i="20"/>
  <c r="AD153" i="22" s="1"/>
  <c r="BO153" i="20"/>
  <c r="AN153" i="22" s="1"/>
  <c r="AN153" i="20"/>
  <c r="M153" i="22" s="1"/>
  <c r="F153" i="22"/>
  <c r="BY153" i="20" a="1"/>
  <c r="BY153" i="20" s="1"/>
  <c r="AX153" i="22" s="1"/>
  <c r="BF153" i="20"/>
  <c r="AE153" i="22" s="1"/>
  <c r="BQ153" i="20"/>
  <c r="AP153" i="22" s="1"/>
  <c r="AX153" i="20"/>
  <c r="W153" i="22" s="1"/>
  <c r="BA153" i="20"/>
  <c r="Z153" i="22" s="1"/>
  <c r="BC153" i="20"/>
  <c r="AB153" i="22" s="1"/>
  <c r="CA153" i="20" a="1"/>
  <c r="CA153" i="20" s="1"/>
  <c r="AZ153" i="22" s="1"/>
  <c r="BU153" i="20"/>
  <c r="AT153" i="22" s="1"/>
  <c r="AZ153" i="20"/>
  <c r="Y153" i="22" s="1"/>
  <c r="BB153" i="20"/>
  <c r="AA153" i="22" s="1"/>
  <c r="CH153" i="20"/>
  <c r="BG153" i="22" s="1"/>
  <c r="BH153" i="20"/>
  <c r="AG153" i="22" s="1"/>
  <c r="AM153" i="20"/>
  <c r="L153" i="22" s="1"/>
  <c r="BR153" i="20"/>
  <c r="AQ153" i="22" s="1"/>
  <c r="AT153" i="20"/>
  <c r="S153" i="22" s="1"/>
  <c r="AS153" i="20"/>
  <c r="R153" i="22" s="1"/>
  <c r="D154" i="13"/>
  <c r="B155" i="13"/>
  <c r="D152" i="22"/>
  <c r="B152" i="22" s="1" a="1"/>
  <c r="B152" i="22" s="1"/>
  <c r="A153" i="13"/>
  <c r="E153" i="13"/>
  <c r="A154" i="13" l="1"/>
  <c r="E154" i="13"/>
  <c r="B156" i="13"/>
  <c r="D155" i="13"/>
  <c r="D153" i="22"/>
  <c r="B153" i="22" s="1" a="1"/>
  <c r="B153" i="22" s="1"/>
  <c r="A155" i="20"/>
  <c r="B156" i="20"/>
  <c r="G155" i="22"/>
  <c r="AQ154" i="20"/>
  <c r="P154" i="22" s="1"/>
  <c r="BB154" i="20"/>
  <c r="AA154" i="22" s="1"/>
  <c r="CG154" i="20"/>
  <c r="BF154" i="22" s="1"/>
  <c r="BK154" i="20"/>
  <c r="AJ154" i="22" s="1"/>
  <c r="AO154" i="20"/>
  <c r="N154" i="22" s="1"/>
  <c r="F154" i="22"/>
  <c r="BZ154" i="20" a="1"/>
  <c r="BZ154" i="20" s="1"/>
  <c r="AY154" i="22" s="1"/>
  <c r="BE154" i="20"/>
  <c r="AD154" i="22" s="1"/>
  <c r="BG154" i="20"/>
  <c r="AF154" i="22" s="1"/>
  <c r="BL154" i="20"/>
  <c r="AK154" i="22" s="1"/>
  <c r="BM154" i="20"/>
  <c r="AL154" i="22" s="1"/>
  <c r="BT154" i="20"/>
  <c r="AS154" i="22" s="1"/>
  <c r="BS154" i="20"/>
  <c r="AR154" i="22" s="1"/>
  <c r="BW154" i="20" a="1"/>
  <c r="BW154" i="20" s="1"/>
  <c r="AV154" i="22" s="1"/>
  <c r="BQ154" i="20"/>
  <c r="AP154" i="22" s="1"/>
  <c r="CB154" i="20" a="1"/>
  <c r="CB154" i="20" s="1"/>
  <c r="BA154" i="22" s="1"/>
  <c r="AZ154" i="20"/>
  <c r="Y154" i="22" s="1"/>
  <c r="AN154" i="20"/>
  <c r="M154" i="22" s="1"/>
  <c r="BH154" i="20"/>
  <c r="AG154" i="22" s="1"/>
  <c r="AX154" i="20"/>
  <c r="W154" i="22" s="1"/>
  <c r="BN154" i="20"/>
  <c r="AM154" i="22" s="1"/>
  <c r="AY154" i="20"/>
  <c r="X154" i="22" s="1"/>
  <c r="CA154" i="20" a="1"/>
  <c r="CA154" i="20" s="1"/>
  <c r="AZ154" i="22" s="1"/>
  <c r="CC154" i="20" a="1"/>
  <c r="CC154" i="20" s="1"/>
  <c r="BB154" i="22" s="1"/>
  <c r="AW154" i="20"/>
  <c r="V154" i="22" s="1"/>
  <c r="AK154" i="20"/>
  <c r="J154" i="22" s="1"/>
  <c r="BF154" i="20"/>
  <c r="AE154" i="22" s="1"/>
  <c r="AS154" i="20"/>
  <c r="R154" i="22" s="1"/>
  <c r="AL154" i="20"/>
  <c r="K154" i="22" s="1"/>
  <c r="AV154" i="20"/>
  <c r="U154" i="22" s="1"/>
  <c r="AT154" i="20"/>
  <c r="S154" i="22" s="1"/>
  <c r="BR154" i="20"/>
  <c r="AQ154" i="22" s="1"/>
  <c r="CF154" i="20"/>
  <c r="BE154" i="22" s="1"/>
  <c r="AM154" i="20"/>
  <c r="L154" i="22" s="1"/>
  <c r="BO154" i="20"/>
  <c r="AN154" i="22" s="1"/>
  <c r="CE154" i="20"/>
  <c r="BD154" i="22" s="1"/>
  <c r="CI154" i="20" a="1"/>
  <c r="CI154" i="20" s="1"/>
  <c r="BH154" i="22" s="1"/>
  <c r="BY154" i="20" a="1"/>
  <c r="BY154" i="20" s="1"/>
  <c r="AX154" i="22" s="1"/>
  <c r="BU154" i="20"/>
  <c r="AT154" i="22" s="1"/>
  <c r="BJ154" i="20"/>
  <c r="AI154" i="22" s="1"/>
  <c r="BV154" i="20"/>
  <c r="AU154" i="22" s="1"/>
  <c r="BA154" i="20"/>
  <c r="Z154" i="22" s="1"/>
  <c r="AU154" i="20"/>
  <c r="T154" i="22" s="1"/>
  <c r="CH154" i="20"/>
  <c r="BG154" i="22" s="1"/>
  <c r="AP154" i="20"/>
  <c r="O154" i="22" s="1"/>
  <c r="BC154" i="20"/>
  <c r="AB154" i="22" s="1"/>
  <c r="BI154" i="20"/>
  <c r="AH154" i="22" s="1"/>
  <c r="A156" i="20" l="1"/>
  <c r="G156" i="22"/>
  <c r="B157" i="20"/>
  <c r="BB155" i="20"/>
  <c r="AA155" i="22" s="1"/>
  <c r="AX155" i="20"/>
  <c r="W155" i="22" s="1"/>
  <c r="AY155" i="20"/>
  <c r="X155" i="22" s="1"/>
  <c r="CH155" i="20"/>
  <c r="BG155" i="22" s="1"/>
  <c r="BM155" i="20"/>
  <c r="AL155" i="22" s="1"/>
  <c r="AM155" i="20"/>
  <c r="L155" i="22" s="1"/>
  <c r="AS155" i="20"/>
  <c r="R155" i="22" s="1"/>
  <c r="BU155" i="20"/>
  <c r="AT155" i="22" s="1"/>
  <c r="AZ155" i="20"/>
  <c r="Y155" i="22" s="1"/>
  <c r="CF155" i="20"/>
  <c r="BE155" i="22" s="1"/>
  <c r="CC155" i="20" a="1"/>
  <c r="CC155" i="20" s="1"/>
  <c r="BB155" i="22" s="1"/>
  <c r="AO155" i="20"/>
  <c r="N155" i="22" s="1"/>
  <c r="BE155" i="20"/>
  <c r="AD155" i="22" s="1"/>
  <c r="CI155" i="20" a="1"/>
  <c r="CI155" i="20" s="1"/>
  <c r="BH155" i="22" s="1"/>
  <c r="BY155" i="20" a="1"/>
  <c r="BY155" i="20" s="1"/>
  <c r="AX155" i="22" s="1"/>
  <c r="BV155" i="20"/>
  <c r="AU155" i="22" s="1"/>
  <c r="F155" i="22"/>
  <c r="AV155" i="20"/>
  <c r="U155" i="22" s="1"/>
  <c r="BL155" i="20"/>
  <c r="AK155" i="22" s="1"/>
  <c r="BF155" i="20"/>
  <c r="AE155" i="22" s="1"/>
  <c r="BA155" i="20"/>
  <c r="Z155" i="22" s="1"/>
  <c r="CE155" i="20"/>
  <c r="BD155" i="22" s="1"/>
  <c r="AL155" i="20"/>
  <c r="K155" i="22" s="1"/>
  <c r="AK155" i="20"/>
  <c r="J155" i="22" s="1"/>
  <c r="BH155" i="20"/>
  <c r="AG155" i="22" s="1"/>
  <c r="AN155" i="20"/>
  <c r="M155" i="22" s="1"/>
  <c r="CB155" i="20" a="1"/>
  <c r="CB155" i="20" s="1"/>
  <c r="BA155" i="22" s="1"/>
  <c r="AP155" i="20"/>
  <c r="O155" i="22" s="1"/>
  <c r="BK155" i="20"/>
  <c r="AJ155" i="22" s="1"/>
  <c r="AW155" i="20"/>
  <c r="V155" i="22" s="1"/>
  <c r="BR155" i="20"/>
  <c r="AQ155" i="22" s="1"/>
  <c r="BW155" i="20" a="1"/>
  <c r="BW155" i="20" s="1"/>
  <c r="AV155" i="22" s="1"/>
  <c r="BN155" i="20"/>
  <c r="AM155" i="22" s="1"/>
  <c r="AU155" i="20"/>
  <c r="T155" i="22" s="1"/>
  <c r="BQ155" i="20"/>
  <c r="AP155" i="22" s="1"/>
  <c r="BZ155" i="20" a="1"/>
  <c r="BZ155" i="20" s="1"/>
  <c r="AY155" i="22" s="1"/>
  <c r="AT155" i="20"/>
  <c r="S155" i="22" s="1"/>
  <c r="BO155" i="20"/>
  <c r="AN155" i="22" s="1"/>
  <c r="AQ155" i="20"/>
  <c r="P155" i="22" s="1"/>
  <c r="BT155" i="20"/>
  <c r="AS155" i="22" s="1"/>
  <c r="BG155" i="20"/>
  <c r="AF155" i="22" s="1"/>
  <c r="BC155" i="20"/>
  <c r="AB155" i="22" s="1"/>
  <c r="BS155" i="20"/>
  <c r="AR155" i="22" s="1"/>
  <c r="CA155" i="20" a="1"/>
  <c r="CA155" i="20" s="1"/>
  <c r="AZ155" i="22" s="1"/>
  <c r="CG155" i="20"/>
  <c r="BF155" i="22" s="1"/>
  <c r="BJ155" i="20"/>
  <c r="AI155" i="22" s="1"/>
  <c r="BI155" i="20"/>
  <c r="AH155" i="22" s="1"/>
  <c r="E155" i="13"/>
  <c r="A155" i="13"/>
  <c r="B157" i="13"/>
  <c r="D156" i="13"/>
  <c r="D154" i="22"/>
  <c r="B154" i="22" s="1" a="1"/>
  <c r="B154" i="22" s="1"/>
  <c r="E156" i="13" l="1"/>
  <c r="A156" i="13"/>
  <c r="D157" i="13"/>
  <c r="B158" i="13"/>
  <c r="B158" i="20"/>
  <c r="A157" i="20"/>
  <c r="G157" i="22"/>
  <c r="D155" i="22"/>
  <c r="B155" i="22" s="1" a="1"/>
  <c r="B155" i="22" s="1"/>
  <c r="CI156" i="20" a="1"/>
  <c r="CI156" i="20" s="1"/>
  <c r="BH156" i="22" s="1"/>
  <c r="AW156" i="20"/>
  <c r="V156" i="22" s="1"/>
  <c r="AU156" i="20"/>
  <c r="T156" i="22" s="1"/>
  <c r="BZ156" i="20" a="1"/>
  <c r="BZ156" i="20" s="1"/>
  <c r="AY156" i="22" s="1"/>
  <c r="BY156" i="20" a="1"/>
  <c r="BY156" i="20" s="1"/>
  <c r="AX156" i="22" s="1"/>
  <c r="CF156" i="20"/>
  <c r="BE156" i="22" s="1"/>
  <c r="AV156" i="20"/>
  <c r="U156" i="22" s="1"/>
  <c r="AY156" i="20"/>
  <c r="X156" i="22" s="1"/>
  <c r="BO156" i="20"/>
  <c r="AN156" i="22" s="1"/>
  <c r="BI156" i="20"/>
  <c r="AH156" i="22" s="1"/>
  <c r="CH156" i="20"/>
  <c r="BG156" i="22" s="1"/>
  <c r="CC156" i="20" a="1"/>
  <c r="CC156" i="20" s="1"/>
  <c r="BB156" i="22" s="1"/>
  <c r="AS156" i="20"/>
  <c r="R156" i="22" s="1"/>
  <c r="BC156" i="20"/>
  <c r="AB156" i="22" s="1"/>
  <c r="AQ156" i="20"/>
  <c r="P156" i="22" s="1"/>
  <c r="AK156" i="20"/>
  <c r="J156" i="22" s="1"/>
  <c r="BH156" i="20"/>
  <c r="AG156" i="22" s="1"/>
  <c r="BF156" i="20"/>
  <c r="AE156" i="22" s="1"/>
  <c r="AO156" i="20"/>
  <c r="N156" i="22" s="1"/>
  <c r="AM156" i="20"/>
  <c r="L156" i="22" s="1"/>
  <c r="BU156" i="20"/>
  <c r="AT156" i="22" s="1"/>
  <c r="BB156" i="20"/>
  <c r="AA156" i="22" s="1"/>
  <c r="BG156" i="20"/>
  <c r="AF156" i="22" s="1"/>
  <c r="AL156" i="20"/>
  <c r="K156" i="22" s="1"/>
  <c r="BN156" i="20"/>
  <c r="AM156" i="22" s="1"/>
  <c r="BJ156" i="20"/>
  <c r="AI156" i="22" s="1"/>
  <c r="BT156" i="20"/>
  <c r="AS156" i="22" s="1"/>
  <c r="BQ156" i="20"/>
  <c r="AP156" i="22" s="1"/>
  <c r="AZ156" i="20"/>
  <c r="Y156" i="22" s="1"/>
  <c r="BS156" i="20"/>
  <c r="AR156" i="22" s="1"/>
  <c r="AN156" i="20"/>
  <c r="M156" i="22" s="1"/>
  <c r="BW156" i="20" a="1"/>
  <c r="BW156" i="20" s="1"/>
  <c r="AV156" i="22" s="1"/>
  <c r="CG156" i="20"/>
  <c r="BF156" i="22" s="1"/>
  <c r="BM156" i="20"/>
  <c r="AL156" i="22" s="1"/>
  <c r="AT156" i="20"/>
  <c r="S156" i="22" s="1"/>
  <c r="BR156" i="20"/>
  <c r="AQ156" i="22" s="1"/>
  <c r="BL156" i="20"/>
  <c r="AK156" i="22" s="1"/>
  <c r="BK156" i="20"/>
  <c r="AJ156" i="22" s="1"/>
  <c r="CB156" i="20" a="1"/>
  <c r="CB156" i="20" s="1"/>
  <c r="BA156" i="22" s="1"/>
  <c r="AX156" i="20"/>
  <c r="W156" i="22" s="1"/>
  <c r="CE156" i="20"/>
  <c r="BD156" i="22" s="1"/>
  <c r="BV156" i="20"/>
  <c r="AU156" i="22" s="1"/>
  <c r="BE156" i="20"/>
  <c r="AD156" i="22" s="1"/>
  <c r="BA156" i="20"/>
  <c r="Z156" i="22" s="1"/>
  <c r="AP156" i="20"/>
  <c r="O156" i="22" s="1"/>
  <c r="CA156" i="20" a="1"/>
  <c r="CA156" i="20" s="1"/>
  <c r="AZ156" i="22" s="1"/>
  <c r="F156" i="22"/>
  <c r="D156" i="22" l="1"/>
  <c r="B156" i="22" s="1" a="1"/>
  <c r="B156" i="22" s="1"/>
  <c r="BM157" i="20"/>
  <c r="AL157" i="22" s="1"/>
  <c r="AW157" i="20"/>
  <c r="V157" i="22" s="1"/>
  <c r="AN157" i="20"/>
  <c r="M157" i="22" s="1"/>
  <c r="AZ157" i="20"/>
  <c r="Y157" i="22" s="1"/>
  <c r="F157" i="22"/>
  <c r="BE157" i="20"/>
  <c r="AD157" i="22" s="1"/>
  <c r="BO157" i="20"/>
  <c r="AN157" i="22" s="1"/>
  <c r="BW157" i="20" a="1"/>
  <c r="BW157" i="20" s="1"/>
  <c r="AV157" i="22" s="1"/>
  <c r="AS157" i="20"/>
  <c r="R157" i="22" s="1"/>
  <c r="BK157" i="20"/>
  <c r="AJ157" i="22" s="1"/>
  <c r="CH157" i="20"/>
  <c r="BG157" i="22" s="1"/>
  <c r="BB157" i="20"/>
  <c r="AA157" i="22" s="1"/>
  <c r="CF157" i="20"/>
  <c r="BE157" i="22" s="1"/>
  <c r="BG157" i="20"/>
  <c r="AF157" i="22" s="1"/>
  <c r="CG157" i="20"/>
  <c r="BF157" i="22" s="1"/>
  <c r="BT157" i="20"/>
  <c r="AS157" i="22" s="1"/>
  <c r="BU157" i="20"/>
  <c r="AT157" i="22" s="1"/>
  <c r="CA157" i="20" a="1"/>
  <c r="CA157" i="20" s="1"/>
  <c r="AZ157" i="22" s="1"/>
  <c r="CC157" i="20" a="1"/>
  <c r="CC157" i="20" s="1"/>
  <c r="BB157" i="22" s="1"/>
  <c r="BS157" i="20"/>
  <c r="AR157" i="22" s="1"/>
  <c r="BQ157" i="20"/>
  <c r="AP157" i="22" s="1"/>
  <c r="AO157" i="20"/>
  <c r="N157" i="22" s="1"/>
  <c r="AU157" i="20"/>
  <c r="T157" i="22" s="1"/>
  <c r="BF157" i="20"/>
  <c r="AE157" i="22" s="1"/>
  <c r="BL157" i="20"/>
  <c r="AK157" i="22" s="1"/>
  <c r="AM157" i="20"/>
  <c r="L157" i="22" s="1"/>
  <c r="AK157" i="20"/>
  <c r="J157" i="22" s="1"/>
  <c r="AX157" i="20"/>
  <c r="W157" i="22" s="1"/>
  <c r="CI157" i="20" a="1"/>
  <c r="CI157" i="20" s="1"/>
  <c r="BH157" i="22" s="1"/>
  <c r="BR157" i="20"/>
  <c r="AQ157" i="22" s="1"/>
  <c r="CB157" i="20" a="1"/>
  <c r="CB157" i="20" s="1"/>
  <c r="BA157" i="22" s="1"/>
  <c r="AV157" i="20"/>
  <c r="U157" i="22" s="1"/>
  <c r="AT157" i="20"/>
  <c r="S157" i="22" s="1"/>
  <c r="AP157" i="20"/>
  <c r="O157" i="22" s="1"/>
  <c r="BC157" i="20"/>
  <c r="AB157" i="22" s="1"/>
  <c r="BJ157" i="20"/>
  <c r="AI157" i="22" s="1"/>
  <c r="BA157" i="20"/>
  <c r="Z157" i="22" s="1"/>
  <c r="CE157" i="20"/>
  <c r="BD157" i="22" s="1"/>
  <c r="BH157" i="20"/>
  <c r="AG157" i="22" s="1"/>
  <c r="BZ157" i="20" a="1"/>
  <c r="BZ157" i="20" s="1"/>
  <c r="AY157" i="22" s="1"/>
  <c r="BY157" i="20" a="1"/>
  <c r="BY157" i="20" s="1"/>
  <c r="AX157" i="22" s="1"/>
  <c r="BN157" i="20"/>
  <c r="AM157" i="22" s="1"/>
  <c r="AY157" i="20"/>
  <c r="X157" i="22" s="1"/>
  <c r="AL157" i="20"/>
  <c r="K157" i="22" s="1"/>
  <c r="BV157" i="20"/>
  <c r="AU157" i="22" s="1"/>
  <c r="AQ157" i="20"/>
  <c r="P157" i="22" s="1"/>
  <c r="BI157" i="20"/>
  <c r="AH157" i="22" s="1"/>
  <c r="A158" i="20"/>
  <c r="B159" i="20"/>
  <c r="G158" i="22"/>
  <c r="B159" i="13"/>
  <c r="D158" i="13"/>
  <c r="E157" i="13"/>
  <c r="A157" i="13"/>
  <c r="A158" i="13" l="1"/>
  <c r="E158" i="13"/>
  <c r="D157" i="22"/>
  <c r="B157" i="22" s="1" a="1"/>
  <c r="B157" i="22" s="1"/>
  <c r="B160" i="13"/>
  <c r="D159" i="13"/>
  <c r="A159" i="20"/>
  <c r="G159" i="22"/>
  <c r="B160" i="20"/>
  <c r="BN158" i="20"/>
  <c r="AM158" i="22" s="1"/>
  <c r="BF158" i="20"/>
  <c r="AE158" i="22" s="1"/>
  <c r="AV158" i="20"/>
  <c r="U158" i="22" s="1"/>
  <c r="AY158" i="20"/>
  <c r="X158" i="22" s="1"/>
  <c r="BR158" i="20"/>
  <c r="AQ158" i="22" s="1"/>
  <c r="BY158" i="20" a="1"/>
  <c r="BY158" i="20" s="1"/>
  <c r="AX158" i="22" s="1"/>
  <c r="BJ158" i="20"/>
  <c r="AI158" i="22" s="1"/>
  <c r="BK158" i="20"/>
  <c r="AJ158" i="22" s="1"/>
  <c r="BB158" i="20"/>
  <c r="AA158" i="22" s="1"/>
  <c r="BS158" i="20"/>
  <c r="AR158" i="22" s="1"/>
  <c r="AN158" i="20"/>
  <c r="M158" i="22" s="1"/>
  <c r="BG158" i="20"/>
  <c r="AF158" i="22" s="1"/>
  <c r="BA158" i="20"/>
  <c r="Z158" i="22" s="1"/>
  <c r="BM158" i="20"/>
  <c r="AL158" i="22" s="1"/>
  <c r="AL158" i="20"/>
  <c r="K158" i="22" s="1"/>
  <c r="AU158" i="20"/>
  <c r="T158" i="22" s="1"/>
  <c r="BT158" i="20"/>
  <c r="AS158" i="22" s="1"/>
  <c r="AP158" i="20"/>
  <c r="O158" i="22" s="1"/>
  <c r="BE158" i="20"/>
  <c r="AD158" i="22" s="1"/>
  <c r="BQ158" i="20"/>
  <c r="AP158" i="22" s="1"/>
  <c r="CB158" i="20" a="1"/>
  <c r="CB158" i="20" s="1"/>
  <c r="BA158" i="22" s="1"/>
  <c r="CC158" i="20" a="1"/>
  <c r="CC158" i="20" s="1"/>
  <c r="BB158" i="22" s="1"/>
  <c r="AM158" i="20"/>
  <c r="L158" i="22" s="1"/>
  <c r="CF158" i="20"/>
  <c r="BE158" i="22" s="1"/>
  <c r="BW158" i="20" a="1"/>
  <c r="BW158" i="20" s="1"/>
  <c r="AV158" i="22" s="1"/>
  <c r="BU158" i="20"/>
  <c r="AT158" i="22" s="1"/>
  <c r="CG158" i="20"/>
  <c r="BF158" i="22" s="1"/>
  <c r="BI158" i="20"/>
  <c r="AH158" i="22" s="1"/>
  <c r="CE158" i="20"/>
  <c r="BD158" i="22" s="1"/>
  <c r="CH158" i="20"/>
  <c r="BG158" i="22" s="1"/>
  <c r="AS158" i="20"/>
  <c r="R158" i="22" s="1"/>
  <c r="BZ158" i="20" a="1"/>
  <c r="BZ158" i="20" s="1"/>
  <c r="AY158" i="22" s="1"/>
  <c r="BL158" i="20"/>
  <c r="AK158" i="22" s="1"/>
  <c r="AX158" i="20"/>
  <c r="W158" i="22" s="1"/>
  <c r="CA158" i="20" a="1"/>
  <c r="CA158" i="20" s="1"/>
  <c r="AZ158" i="22" s="1"/>
  <c r="BV158" i="20"/>
  <c r="AU158" i="22" s="1"/>
  <c r="AK158" i="20"/>
  <c r="J158" i="22" s="1"/>
  <c r="AT158" i="20"/>
  <c r="S158" i="22" s="1"/>
  <c r="F158" i="22"/>
  <c r="AO158" i="20"/>
  <c r="N158" i="22" s="1"/>
  <c r="AQ158" i="20"/>
  <c r="P158" i="22" s="1"/>
  <c r="AZ158" i="20"/>
  <c r="Y158" i="22" s="1"/>
  <c r="BH158" i="20"/>
  <c r="AG158" i="22" s="1"/>
  <c r="CI158" i="20" a="1"/>
  <c r="CI158" i="20" s="1"/>
  <c r="BH158" i="22" s="1"/>
  <c r="BO158" i="20"/>
  <c r="AN158" i="22" s="1"/>
  <c r="BC158" i="20"/>
  <c r="AB158" i="22" s="1"/>
  <c r="AW158" i="20"/>
  <c r="V158" i="22" s="1"/>
  <c r="D158" i="22" l="1"/>
  <c r="B158" i="22" s="1" a="1"/>
  <c r="B158" i="22" s="1"/>
  <c r="A160" i="20"/>
  <c r="B161" i="20"/>
  <c r="G160" i="22"/>
  <c r="AZ159" i="20"/>
  <c r="Y159" i="22" s="1"/>
  <c r="CI159" i="20" a="1"/>
  <c r="CI159" i="20" s="1"/>
  <c r="BH159" i="22" s="1"/>
  <c r="BF159" i="20"/>
  <c r="AE159" i="22" s="1"/>
  <c r="BO159" i="20"/>
  <c r="AN159" i="22" s="1"/>
  <c r="BU159" i="20"/>
  <c r="AT159" i="22" s="1"/>
  <c r="AK159" i="20"/>
  <c r="J159" i="22" s="1"/>
  <c r="BV159" i="20"/>
  <c r="AU159" i="22" s="1"/>
  <c r="CF159" i="20"/>
  <c r="BE159" i="22" s="1"/>
  <c r="BZ159" i="20" a="1"/>
  <c r="BZ159" i="20" s="1"/>
  <c r="AY159" i="22" s="1"/>
  <c r="BQ159" i="20"/>
  <c r="AP159" i="22" s="1"/>
  <c r="CE159" i="20"/>
  <c r="BD159" i="22" s="1"/>
  <c r="CG159" i="20"/>
  <c r="BF159" i="22" s="1"/>
  <c r="AX159" i="20"/>
  <c r="W159" i="22" s="1"/>
  <c r="AW159" i="20"/>
  <c r="V159" i="22" s="1"/>
  <c r="AS159" i="20"/>
  <c r="R159" i="22" s="1"/>
  <c r="BM159" i="20"/>
  <c r="AL159" i="22" s="1"/>
  <c r="AM159" i="20"/>
  <c r="L159" i="22" s="1"/>
  <c r="BN159" i="20"/>
  <c r="AM159" i="22" s="1"/>
  <c r="BR159" i="20"/>
  <c r="AQ159" i="22" s="1"/>
  <c r="AU159" i="20"/>
  <c r="T159" i="22" s="1"/>
  <c r="BA159" i="20"/>
  <c r="Z159" i="22" s="1"/>
  <c r="BE159" i="20"/>
  <c r="AD159" i="22" s="1"/>
  <c r="AY159" i="20"/>
  <c r="X159" i="22" s="1"/>
  <c r="BC159" i="20"/>
  <c r="AB159" i="22" s="1"/>
  <c r="AN159" i="20"/>
  <c r="M159" i="22" s="1"/>
  <c r="BH159" i="20"/>
  <c r="AG159" i="22" s="1"/>
  <c r="AL159" i="20"/>
  <c r="K159" i="22" s="1"/>
  <c r="BJ159" i="20"/>
  <c r="AI159" i="22" s="1"/>
  <c r="CH159" i="20"/>
  <c r="BG159" i="22" s="1"/>
  <c r="BW159" i="20" a="1"/>
  <c r="BW159" i="20" s="1"/>
  <c r="AV159" i="22" s="1"/>
  <c r="AV159" i="20"/>
  <c r="U159" i="22" s="1"/>
  <c r="BL159" i="20"/>
  <c r="AK159" i="22" s="1"/>
  <c r="AP159" i="20"/>
  <c r="O159" i="22" s="1"/>
  <c r="CB159" i="20" a="1"/>
  <c r="CB159" i="20" s="1"/>
  <c r="BA159" i="22" s="1"/>
  <c r="BG159" i="20"/>
  <c r="AF159" i="22" s="1"/>
  <c r="CC159" i="20" a="1"/>
  <c r="CC159" i="20" s="1"/>
  <c r="BB159" i="22" s="1"/>
  <c r="BT159" i="20"/>
  <c r="AS159" i="22" s="1"/>
  <c r="BI159" i="20"/>
  <c r="AH159" i="22" s="1"/>
  <c r="AO159" i="20"/>
  <c r="N159" i="22" s="1"/>
  <c r="BB159" i="20"/>
  <c r="AA159" i="22" s="1"/>
  <c r="BK159" i="20"/>
  <c r="AJ159" i="22" s="1"/>
  <c r="F159" i="22"/>
  <c r="AT159" i="20"/>
  <c r="S159" i="22" s="1"/>
  <c r="BS159" i="20"/>
  <c r="AR159" i="22" s="1"/>
  <c r="AQ159" i="20"/>
  <c r="P159" i="22" s="1"/>
  <c r="BY159" i="20" a="1"/>
  <c r="BY159" i="20" s="1"/>
  <c r="AX159" i="22" s="1"/>
  <c r="CA159" i="20" a="1"/>
  <c r="CA159" i="20" s="1"/>
  <c r="AZ159" i="22" s="1"/>
  <c r="E159" i="13"/>
  <c r="A159" i="13"/>
  <c r="B161" i="13"/>
  <c r="D160" i="13"/>
  <c r="D161" i="13" l="1"/>
  <c r="B162" i="13"/>
  <c r="E160" i="13"/>
  <c r="A160" i="13"/>
  <c r="G161" i="22"/>
  <c r="A161" i="20"/>
  <c r="B162" i="20"/>
  <c r="D159" i="22"/>
  <c r="B159" i="22" s="1" a="1"/>
  <c r="B159" i="22" s="1"/>
  <c r="CI160" i="20" a="1"/>
  <c r="CI160" i="20" s="1"/>
  <c r="BH160" i="22" s="1"/>
  <c r="AX160" i="20"/>
  <c r="W160" i="22" s="1"/>
  <c r="AO160" i="20"/>
  <c r="N160" i="22" s="1"/>
  <c r="BE160" i="20"/>
  <c r="AD160" i="22" s="1"/>
  <c r="AK160" i="20"/>
  <c r="J160" i="22" s="1"/>
  <c r="BH160" i="20"/>
  <c r="AG160" i="22" s="1"/>
  <c r="AN160" i="20"/>
  <c r="M160" i="22" s="1"/>
  <c r="BV160" i="20"/>
  <c r="AU160" i="22" s="1"/>
  <c r="AL160" i="20"/>
  <c r="K160" i="22" s="1"/>
  <c r="BQ160" i="20"/>
  <c r="AP160" i="22" s="1"/>
  <c r="AZ160" i="20"/>
  <c r="Y160" i="22" s="1"/>
  <c r="BJ160" i="20"/>
  <c r="AI160" i="22" s="1"/>
  <c r="CA160" i="20" a="1"/>
  <c r="CA160" i="20" s="1"/>
  <c r="AZ160" i="22" s="1"/>
  <c r="AW160" i="20"/>
  <c r="V160" i="22" s="1"/>
  <c r="CC160" i="20" a="1"/>
  <c r="CC160" i="20" s="1"/>
  <c r="BB160" i="22" s="1"/>
  <c r="F160" i="22"/>
  <c r="BA160" i="20"/>
  <c r="Z160" i="22" s="1"/>
  <c r="AS160" i="20"/>
  <c r="R160" i="22" s="1"/>
  <c r="BF160" i="20"/>
  <c r="AE160" i="22" s="1"/>
  <c r="AQ160" i="20"/>
  <c r="P160" i="22" s="1"/>
  <c r="AV160" i="20"/>
  <c r="U160" i="22" s="1"/>
  <c r="BM160" i="20"/>
  <c r="AL160" i="22" s="1"/>
  <c r="BY160" i="20" a="1"/>
  <c r="BY160" i="20" s="1"/>
  <c r="AX160" i="22" s="1"/>
  <c r="CG160" i="20"/>
  <c r="BF160" i="22" s="1"/>
  <c r="BC160" i="20"/>
  <c r="AB160" i="22" s="1"/>
  <c r="BU160" i="20"/>
  <c r="AT160" i="22" s="1"/>
  <c r="BB160" i="20"/>
  <c r="AA160" i="22" s="1"/>
  <c r="BR160" i="20"/>
  <c r="AQ160" i="22" s="1"/>
  <c r="BI160" i="20"/>
  <c r="AH160" i="22" s="1"/>
  <c r="AP160" i="20"/>
  <c r="O160" i="22" s="1"/>
  <c r="BG160" i="20"/>
  <c r="AF160" i="22" s="1"/>
  <c r="BO160" i="20"/>
  <c r="AN160" i="22" s="1"/>
  <c r="AT160" i="20"/>
  <c r="S160" i="22" s="1"/>
  <c r="AY160" i="20"/>
  <c r="X160" i="22" s="1"/>
  <c r="CF160" i="20"/>
  <c r="BE160" i="22" s="1"/>
  <c r="BW160" i="20" a="1"/>
  <c r="BW160" i="20" s="1"/>
  <c r="AV160" i="22" s="1"/>
  <c r="AM160" i="20"/>
  <c r="L160" i="22" s="1"/>
  <c r="CE160" i="20"/>
  <c r="BD160" i="22" s="1"/>
  <c r="BS160" i="20"/>
  <c r="AR160" i="22" s="1"/>
  <c r="BN160" i="20"/>
  <c r="AM160" i="22" s="1"/>
  <c r="AU160" i="20"/>
  <c r="T160" i="22" s="1"/>
  <c r="BL160" i="20"/>
  <c r="AK160" i="22" s="1"/>
  <c r="CB160" i="20" a="1"/>
  <c r="CB160" i="20" s="1"/>
  <c r="BA160" i="22" s="1"/>
  <c r="BK160" i="20"/>
  <c r="AJ160" i="22" s="1"/>
  <c r="BT160" i="20"/>
  <c r="AS160" i="22" s="1"/>
  <c r="CH160" i="20"/>
  <c r="BG160" i="22" s="1"/>
  <c r="BZ160" i="20" a="1"/>
  <c r="BZ160" i="20" s="1"/>
  <c r="AY160" i="22" s="1"/>
  <c r="A162" i="20" l="1"/>
  <c r="G162" i="22"/>
  <c r="B163" i="20"/>
  <c r="BH161" i="20"/>
  <c r="AG161" i="22" s="1"/>
  <c r="AS161" i="20"/>
  <c r="R161" i="22" s="1"/>
  <c r="AX161" i="20"/>
  <c r="W161" i="22" s="1"/>
  <c r="F161" i="22"/>
  <c r="CA161" i="20" a="1"/>
  <c r="CA161" i="20" s="1"/>
  <c r="AZ161" i="22" s="1"/>
  <c r="BE161" i="20"/>
  <c r="AD161" i="22" s="1"/>
  <c r="AP161" i="20"/>
  <c r="O161" i="22" s="1"/>
  <c r="AU161" i="20"/>
  <c r="T161" i="22" s="1"/>
  <c r="BZ161" i="20" a="1"/>
  <c r="BZ161" i="20" s="1"/>
  <c r="AY161" i="22" s="1"/>
  <c r="AW161" i="20"/>
  <c r="V161" i="22" s="1"/>
  <c r="AL161" i="20"/>
  <c r="K161" i="22" s="1"/>
  <c r="BW161" i="20" a="1"/>
  <c r="BW161" i="20" s="1"/>
  <c r="AV161" i="22" s="1"/>
  <c r="CB161" i="20" a="1"/>
  <c r="CB161" i="20" s="1"/>
  <c r="BA161" i="22" s="1"/>
  <c r="BA161" i="20"/>
  <c r="Z161" i="22" s="1"/>
  <c r="BO161" i="20"/>
  <c r="AN161" i="22" s="1"/>
  <c r="BF161" i="20"/>
  <c r="AE161" i="22" s="1"/>
  <c r="AZ161" i="20"/>
  <c r="Y161" i="22" s="1"/>
  <c r="AT161" i="20"/>
  <c r="S161" i="22" s="1"/>
  <c r="CC161" i="20" a="1"/>
  <c r="CC161" i="20" s="1"/>
  <c r="BB161" i="22" s="1"/>
  <c r="BU161" i="20"/>
  <c r="AT161" i="22" s="1"/>
  <c r="AQ161" i="20"/>
  <c r="P161" i="22" s="1"/>
  <c r="BI161" i="20"/>
  <c r="AH161" i="22" s="1"/>
  <c r="BY161" i="20" a="1"/>
  <c r="BY161" i="20" s="1"/>
  <c r="AX161" i="22" s="1"/>
  <c r="BS161" i="20"/>
  <c r="AR161" i="22" s="1"/>
  <c r="AV161" i="20"/>
  <c r="U161" i="22" s="1"/>
  <c r="BG161" i="20"/>
  <c r="AF161" i="22" s="1"/>
  <c r="BK161" i="20"/>
  <c r="AJ161" i="22" s="1"/>
  <c r="BC161" i="20"/>
  <c r="AB161" i="22" s="1"/>
  <c r="CI161" i="20" a="1"/>
  <c r="CI161" i="20" s="1"/>
  <c r="BH161" i="22" s="1"/>
  <c r="AK161" i="20"/>
  <c r="J161" i="22" s="1"/>
  <c r="BB161" i="20"/>
  <c r="AA161" i="22" s="1"/>
  <c r="AO161" i="20"/>
  <c r="N161" i="22" s="1"/>
  <c r="CF161" i="20"/>
  <c r="BE161" i="22" s="1"/>
  <c r="AY161" i="20"/>
  <c r="X161" i="22" s="1"/>
  <c r="CG161" i="20"/>
  <c r="BF161" i="22" s="1"/>
  <c r="CH161" i="20"/>
  <c r="BG161" i="22" s="1"/>
  <c r="AM161" i="20"/>
  <c r="L161" i="22" s="1"/>
  <c r="BL161" i="20"/>
  <c r="AK161" i="22" s="1"/>
  <c r="BT161" i="20"/>
  <c r="AS161" i="22" s="1"/>
  <c r="BQ161" i="20"/>
  <c r="AP161" i="22" s="1"/>
  <c r="AN161" i="20"/>
  <c r="M161" i="22" s="1"/>
  <c r="BN161" i="20"/>
  <c r="AM161" i="22" s="1"/>
  <c r="CE161" i="20"/>
  <c r="BD161" i="22" s="1"/>
  <c r="BM161" i="20"/>
  <c r="AL161" i="22" s="1"/>
  <c r="BR161" i="20"/>
  <c r="AQ161" i="22" s="1"/>
  <c r="BV161" i="20"/>
  <c r="AU161" i="22" s="1"/>
  <c r="BJ161" i="20"/>
  <c r="AI161" i="22" s="1"/>
  <c r="D160" i="22"/>
  <c r="B160" i="22" s="1" a="1"/>
  <c r="B160" i="22" s="1"/>
  <c r="B163" i="13"/>
  <c r="D162" i="13"/>
  <c r="E161" i="13"/>
  <c r="A161" i="13"/>
  <c r="B164" i="13" l="1"/>
  <c r="D163" i="13"/>
  <c r="A163" i="20"/>
  <c r="G163" i="22"/>
  <c r="B164" i="20"/>
  <c r="A162" i="13"/>
  <c r="E162" i="13"/>
  <c r="D161" i="22"/>
  <c r="B161" i="22" s="1" a="1"/>
  <c r="B161" i="22" s="1"/>
  <c r="BW162" i="20" a="1"/>
  <c r="BW162" i="20" s="1"/>
  <c r="AV162" i="22" s="1"/>
  <c r="BJ162" i="20"/>
  <c r="AI162" i="22" s="1"/>
  <c r="BM162" i="20"/>
  <c r="AL162" i="22" s="1"/>
  <c r="AV162" i="20"/>
  <c r="U162" i="22" s="1"/>
  <c r="AS162" i="20"/>
  <c r="R162" i="22" s="1"/>
  <c r="BC162" i="20"/>
  <c r="AB162" i="22" s="1"/>
  <c r="BO162" i="20"/>
  <c r="AN162" i="22" s="1"/>
  <c r="CG162" i="20"/>
  <c r="BF162" i="22" s="1"/>
  <c r="BL162" i="20"/>
  <c r="AK162" i="22" s="1"/>
  <c r="CB162" i="20" a="1"/>
  <c r="CB162" i="20" s="1"/>
  <c r="BA162" i="22" s="1"/>
  <c r="BH162" i="20"/>
  <c r="AG162" i="22" s="1"/>
  <c r="BZ162" i="20" a="1"/>
  <c r="BZ162" i="20" s="1"/>
  <c r="AY162" i="22" s="1"/>
  <c r="BI162" i="20"/>
  <c r="AH162" i="22" s="1"/>
  <c r="AN162" i="20"/>
  <c r="M162" i="22" s="1"/>
  <c r="BS162" i="20"/>
  <c r="AR162" i="22" s="1"/>
  <c r="AT162" i="20"/>
  <c r="S162" i="22" s="1"/>
  <c r="CF162" i="20"/>
  <c r="BE162" i="22" s="1"/>
  <c r="AQ162" i="20"/>
  <c r="P162" i="22" s="1"/>
  <c r="CI162" i="20" a="1"/>
  <c r="CI162" i="20" s="1"/>
  <c r="BH162" i="22" s="1"/>
  <c r="BV162" i="20"/>
  <c r="AU162" i="22" s="1"/>
  <c r="BF162" i="20"/>
  <c r="AE162" i="22" s="1"/>
  <c r="BT162" i="20"/>
  <c r="AS162" i="22" s="1"/>
  <c r="BQ162" i="20"/>
  <c r="AP162" i="22" s="1"/>
  <c r="BK162" i="20"/>
  <c r="AJ162" i="22" s="1"/>
  <c r="AK162" i="20"/>
  <c r="J162" i="22" s="1"/>
  <c r="AO162" i="20"/>
  <c r="N162" i="22" s="1"/>
  <c r="BR162" i="20"/>
  <c r="AQ162" i="22" s="1"/>
  <c r="AX162" i="20"/>
  <c r="W162" i="22" s="1"/>
  <c r="AP162" i="20"/>
  <c r="O162" i="22" s="1"/>
  <c r="CE162" i="20"/>
  <c r="BD162" i="22" s="1"/>
  <c r="AU162" i="20"/>
  <c r="T162" i="22" s="1"/>
  <c r="BY162" i="20" a="1"/>
  <c r="BY162" i="20" s="1"/>
  <c r="AX162" i="22" s="1"/>
  <c r="F162" i="22"/>
  <c r="BU162" i="20"/>
  <c r="AT162" i="22" s="1"/>
  <c r="BA162" i="20"/>
  <c r="Z162" i="22" s="1"/>
  <c r="CC162" i="20" a="1"/>
  <c r="CC162" i="20" s="1"/>
  <c r="BB162" i="22" s="1"/>
  <c r="BB162" i="20"/>
  <c r="AA162" i="22" s="1"/>
  <c r="AY162" i="20"/>
  <c r="X162" i="22" s="1"/>
  <c r="BN162" i="20"/>
  <c r="AM162" i="22" s="1"/>
  <c r="AZ162" i="20"/>
  <c r="Y162" i="22" s="1"/>
  <c r="CH162" i="20"/>
  <c r="BG162" i="22" s="1"/>
  <c r="AL162" i="20"/>
  <c r="K162" i="22" s="1"/>
  <c r="AW162" i="20"/>
  <c r="V162" i="22" s="1"/>
  <c r="CA162" i="20" a="1"/>
  <c r="CA162" i="20" s="1"/>
  <c r="AZ162" i="22" s="1"/>
  <c r="BE162" i="20"/>
  <c r="AD162" i="22" s="1"/>
  <c r="AM162" i="20"/>
  <c r="L162" i="22" s="1"/>
  <c r="BG162" i="20"/>
  <c r="AF162" i="22" s="1"/>
  <c r="B165" i="20" l="1"/>
  <c r="A164" i="20"/>
  <c r="G164" i="22"/>
  <c r="CA163" i="20" a="1"/>
  <c r="CA163" i="20" s="1"/>
  <c r="AZ163" i="22" s="1"/>
  <c r="CB163" i="20" a="1"/>
  <c r="CB163" i="20" s="1"/>
  <c r="BA163" i="22" s="1"/>
  <c r="AK163" i="20"/>
  <c r="J163" i="22" s="1"/>
  <c r="BA163" i="20"/>
  <c r="Z163" i="22" s="1"/>
  <c r="CH163" i="20"/>
  <c r="BG163" i="22" s="1"/>
  <c r="BC163" i="20"/>
  <c r="AB163" i="22" s="1"/>
  <c r="BK163" i="20"/>
  <c r="AJ163" i="22" s="1"/>
  <c r="AT163" i="20"/>
  <c r="S163" i="22" s="1"/>
  <c r="AW163" i="20"/>
  <c r="V163" i="22" s="1"/>
  <c r="AZ163" i="20"/>
  <c r="Y163" i="22" s="1"/>
  <c r="BV163" i="20"/>
  <c r="AU163" i="22" s="1"/>
  <c r="BO163" i="20"/>
  <c r="AN163" i="22" s="1"/>
  <c r="AS163" i="20"/>
  <c r="R163" i="22" s="1"/>
  <c r="F163" i="22"/>
  <c r="AX163" i="20"/>
  <c r="W163" i="22" s="1"/>
  <c r="BB163" i="20"/>
  <c r="AA163" i="22" s="1"/>
  <c r="CF163" i="20"/>
  <c r="BE163" i="22" s="1"/>
  <c r="BS163" i="20"/>
  <c r="AR163" i="22" s="1"/>
  <c r="BT163" i="20"/>
  <c r="AS163" i="22" s="1"/>
  <c r="BE163" i="20"/>
  <c r="AD163" i="22" s="1"/>
  <c r="AQ163" i="20"/>
  <c r="P163" i="22" s="1"/>
  <c r="AP163" i="20"/>
  <c r="O163" i="22" s="1"/>
  <c r="BY163" i="20" a="1"/>
  <c r="BY163" i="20" s="1"/>
  <c r="AX163" i="22" s="1"/>
  <c r="BH163" i="20"/>
  <c r="AG163" i="22" s="1"/>
  <c r="BI163" i="20"/>
  <c r="AH163" i="22" s="1"/>
  <c r="BF163" i="20"/>
  <c r="AE163" i="22" s="1"/>
  <c r="BW163" i="20" a="1"/>
  <c r="BW163" i="20" s="1"/>
  <c r="AV163" i="22" s="1"/>
  <c r="AO163" i="20"/>
  <c r="N163" i="22" s="1"/>
  <c r="CC163" i="20" a="1"/>
  <c r="CC163" i="20" s="1"/>
  <c r="BB163" i="22" s="1"/>
  <c r="AV163" i="20"/>
  <c r="U163" i="22" s="1"/>
  <c r="BN163" i="20"/>
  <c r="AM163" i="22" s="1"/>
  <c r="BU163" i="20"/>
  <c r="AT163" i="22" s="1"/>
  <c r="BQ163" i="20"/>
  <c r="AP163" i="22" s="1"/>
  <c r="CE163" i="20"/>
  <c r="BD163" i="22" s="1"/>
  <c r="BM163" i="20"/>
  <c r="AL163" i="22" s="1"/>
  <c r="BL163" i="20"/>
  <c r="AK163" i="22" s="1"/>
  <c r="BZ163" i="20" a="1"/>
  <c r="BZ163" i="20" s="1"/>
  <c r="AY163" i="22" s="1"/>
  <c r="AL163" i="20"/>
  <c r="K163" i="22" s="1"/>
  <c r="BR163" i="20"/>
  <c r="AQ163" i="22" s="1"/>
  <c r="BJ163" i="20"/>
  <c r="AI163" i="22" s="1"/>
  <c r="AY163" i="20"/>
  <c r="X163" i="22" s="1"/>
  <c r="BG163" i="20"/>
  <c r="AF163" i="22" s="1"/>
  <c r="AN163" i="20"/>
  <c r="M163" i="22" s="1"/>
  <c r="AU163" i="20"/>
  <c r="T163" i="22" s="1"/>
  <c r="CI163" i="20" a="1"/>
  <c r="CI163" i="20" s="1"/>
  <c r="BH163" i="22" s="1"/>
  <c r="CG163" i="20"/>
  <c r="BF163" i="22" s="1"/>
  <c r="AM163" i="20"/>
  <c r="L163" i="22" s="1"/>
  <c r="A163" i="13"/>
  <c r="E163" i="13"/>
  <c r="D162" i="22"/>
  <c r="B162" i="22" s="1" a="1"/>
  <c r="B162" i="22" s="1"/>
  <c r="B165" i="13"/>
  <c r="D164" i="13"/>
  <c r="A164" i="13" l="1"/>
  <c r="E164" i="13"/>
  <c r="D163" i="22"/>
  <c r="B163" i="22" s="1" a="1"/>
  <c r="B163" i="22" s="1"/>
  <c r="B166" i="13"/>
  <c r="D165" i="13"/>
  <c r="AX164" i="20"/>
  <c r="W164" i="22" s="1"/>
  <c r="CH164" i="20"/>
  <c r="BG164" i="22" s="1"/>
  <c r="BO164" i="20"/>
  <c r="AN164" i="22" s="1"/>
  <c r="BC164" i="20"/>
  <c r="AB164" i="22" s="1"/>
  <c r="AQ164" i="20"/>
  <c r="P164" i="22" s="1"/>
  <c r="CI164" i="20" a="1"/>
  <c r="CI164" i="20" s="1"/>
  <c r="BH164" i="22" s="1"/>
  <c r="BG164" i="20"/>
  <c r="AF164" i="22" s="1"/>
  <c r="BU164" i="20"/>
  <c r="AT164" i="22" s="1"/>
  <c r="AK164" i="20"/>
  <c r="J164" i="22" s="1"/>
  <c r="BQ164" i="20"/>
  <c r="AP164" i="22" s="1"/>
  <c r="AO164" i="20"/>
  <c r="N164" i="22" s="1"/>
  <c r="CG164" i="20"/>
  <c r="BF164" i="22" s="1"/>
  <c r="BR164" i="20"/>
  <c r="AQ164" i="22" s="1"/>
  <c r="BV164" i="20"/>
  <c r="AU164" i="22" s="1"/>
  <c r="BY164" i="20" a="1"/>
  <c r="BY164" i="20" s="1"/>
  <c r="AX164" i="22" s="1"/>
  <c r="CF164" i="20"/>
  <c r="BE164" i="22" s="1"/>
  <c r="AY164" i="20"/>
  <c r="X164" i="22" s="1"/>
  <c r="BW164" i="20" a="1"/>
  <c r="BW164" i="20" s="1"/>
  <c r="AV164" i="22" s="1"/>
  <c r="CA164" i="20" a="1"/>
  <c r="CA164" i="20" s="1"/>
  <c r="AZ164" i="22" s="1"/>
  <c r="AW164" i="20"/>
  <c r="V164" i="22" s="1"/>
  <c r="BK164" i="20"/>
  <c r="AJ164" i="22" s="1"/>
  <c r="BT164" i="20"/>
  <c r="AS164" i="22" s="1"/>
  <c r="AL164" i="20"/>
  <c r="K164" i="22" s="1"/>
  <c r="AV164" i="20"/>
  <c r="U164" i="22" s="1"/>
  <c r="AN164" i="20"/>
  <c r="M164" i="22" s="1"/>
  <c r="BN164" i="20"/>
  <c r="AM164" i="22" s="1"/>
  <c r="BI164" i="20"/>
  <c r="AH164" i="22" s="1"/>
  <c r="AZ164" i="20"/>
  <c r="Y164" i="22" s="1"/>
  <c r="BB164" i="20"/>
  <c r="AA164" i="22" s="1"/>
  <c r="BF164" i="20"/>
  <c r="AE164" i="22" s="1"/>
  <c r="CB164" i="20" a="1"/>
  <c r="CB164" i="20" s="1"/>
  <c r="BA164" i="22" s="1"/>
  <c r="AT164" i="20"/>
  <c r="S164" i="22" s="1"/>
  <c r="CE164" i="20"/>
  <c r="BD164" i="22" s="1"/>
  <c r="CC164" i="20" a="1"/>
  <c r="CC164" i="20" s="1"/>
  <c r="BB164" i="22" s="1"/>
  <c r="BL164" i="20"/>
  <c r="AK164" i="22" s="1"/>
  <c r="BS164" i="20"/>
  <c r="AR164" i="22" s="1"/>
  <c r="BH164" i="20"/>
  <c r="AG164" i="22" s="1"/>
  <c r="AS164" i="20"/>
  <c r="R164" i="22" s="1"/>
  <c r="BZ164" i="20" a="1"/>
  <c r="BZ164" i="20" s="1"/>
  <c r="AY164" i="22" s="1"/>
  <c r="AM164" i="20"/>
  <c r="L164" i="22" s="1"/>
  <c r="AU164" i="20"/>
  <c r="T164" i="22" s="1"/>
  <c r="AP164" i="20"/>
  <c r="O164" i="22" s="1"/>
  <c r="BJ164" i="20"/>
  <c r="AI164" i="22" s="1"/>
  <c r="BE164" i="20"/>
  <c r="AD164" i="22" s="1"/>
  <c r="BA164" i="20"/>
  <c r="Z164" i="22" s="1"/>
  <c r="F164" i="22"/>
  <c r="BM164" i="20"/>
  <c r="AL164" i="22" s="1"/>
  <c r="A165" i="20"/>
  <c r="B166" i="20"/>
  <c r="G165" i="22"/>
  <c r="A166" i="20" l="1"/>
  <c r="B167" i="20"/>
  <c r="G166" i="22"/>
  <c r="D164" i="22"/>
  <c r="B164" i="22" s="1" a="1"/>
  <c r="B164" i="22" s="1"/>
  <c r="BR165" i="20"/>
  <c r="AQ165" i="22" s="1"/>
  <c r="F165" i="22"/>
  <c r="AW165" i="20"/>
  <c r="V165" i="22" s="1"/>
  <c r="CG165" i="20"/>
  <c r="BF165" i="22" s="1"/>
  <c r="BO165" i="20"/>
  <c r="AN165" i="22" s="1"/>
  <c r="AX165" i="20"/>
  <c r="W165" i="22" s="1"/>
  <c r="BE165" i="20"/>
  <c r="AD165" i="22" s="1"/>
  <c r="BL165" i="20"/>
  <c r="AK165" i="22" s="1"/>
  <c r="BB165" i="20"/>
  <c r="AA165" i="22" s="1"/>
  <c r="BI165" i="20"/>
  <c r="AH165" i="22" s="1"/>
  <c r="CE165" i="20"/>
  <c r="BD165" i="22" s="1"/>
  <c r="BF165" i="20"/>
  <c r="AE165" i="22" s="1"/>
  <c r="BC165" i="20"/>
  <c r="AB165" i="22" s="1"/>
  <c r="CB165" i="20" a="1"/>
  <c r="CB165" i="20" s="1"/>
  <c r="BA165" i="22" s="1"/>
  <c r="AK165" i="20"/>
  <c r="J165" i="22" s="1"/>
  <c r="BU165" i="20"/>
  <c r="AT165" i="22" s="1"/>
  <c r="BS165" i="20"/>
  <c r="AR165" i="22" s="1"/>
  <c r="CF165" i="20"/>
  <c r="BE165" i="22" s="1"/>
  <c r="BV165" i="20"/>
  <c r="AU165" i="22" s="1"/>
  <c r="BW165" i="20" a="1"/>
  <c r="BW165" i="20" s="1"/>
  <c r="AV165" i="22" s="1"/>
  <c r="AS165" i="20"/>
  <c r="R165" i="22" s="1"/>
  <c r="AT165" i="20"/>
  <c r="S165" i="22" s="1"/>
  <c r="BM165" i="20"/>
  <c r="AL165" i="22" s="1"/>
  <c r="AP165" i="20"/>
  <c r="O165" i="22" s="1"/>
  <c r="AO165" i="20"/>
  <c r="N165" i="22" s="1"/>
  <c r="AU165" i="20"/>
  <c r="T165" i="22" s="1"/>
  <c r="AZ165" i="20"/>
  <c r="Y165" i="22" s="1"/>
  <c r="CC165" i="20" a="1"/>
  <c r="CC165" i="20" s="1"/>
  <c r="BB165" i="22" s="1"/>
  <c r="BG165" i="20"/>
  <c r="AF165" i="22" s="1"/>
  <c r="AQ165" i="20"/>
  <c r="P165" i="22" s="1"/>
  <c r="BK165" i="20"/>
  <c r="AJ165" i="22" s="1"/>
  <c r="BJ165" i="20"/>
  <c r="AI165" i="22" s="1"/>
  <c r="CA165" i="20" a="1"/>
  <c r="CA165" i="20" s="1"/>
  <c r="AZ165" i="22" s="1"/>
  <c r="CH165" i="20"/>
  <c r="BG165" i="22" s="1"/>
  <c r="BY165" i="20" a="1"/>
  <c r="BY165" i="20" s="1"/>
  <c r="AX165" i="22" s="1"/>
  <c r="AY165" i="20"/>
  <c r="X165" i="22" s="1"/>
  <c r="BH165" i="20"/>
  <c r="AG165" i="22" s="1"/>
  <c r="BT165" i="20"/>
  <c r="AS165" i="22" s="1"/>
  <c r="BA165" i="20"/>
  <c r="Z165" i="22" s="1"/>
  <c r="AN165" i="20"/>
  <c r="M165" i="22" s="1"/>
  <c r="AL165" i="20"/>
  <c r="K165" i="22" s="1"/>
  <c r="AV165" i="20"/>
  <c r="U165" i="22" s="1"/>
  <c r="BN165" i="20"/>
  <c r="AM165" i="22" s="1"/>
  <c r="AM165" i="20"/>
  <c r="L165" i="22" s="1"/>
  <c r="CI165" i="20" a="1"/>
  <c r="CI165" i="20" s="1"/>
  <c r="BH165" i="22" s="1"/>
  <c r="BQ165" i="20"/>
  <c r="AP165" i="22" s="1"/>
  <c r="BZ165" i="20" a="1"/>
  <c r="BZ165" i="20" s="1"/>
  <c r="AY165" i="22" s="1"/>
  <c r="E165" i="13"/>
  <c r="A165" i="13"/>
  <c r="B167" i="13"/>
  <c r="D166" i="13"/>
  <c r="A166" i="13" l="1"/>
  <c r="E166" i="13"/>
  <c r="D167" i="13"/>
  <c r="B168" i="13"/>
  <c r="D165" i="22"/>
  <c r="B165" i="22" s="1" a="1"/>
  <c r="B165" i="22" s="1"/>
  <c r="A167" i="20"/>
  <c r="G167" i="22"/>
  <c r="B168" i="20"/>
  <c r="BC166" i="20"/>
  <c r="AB166" i="22" s="1"/>
  <c r="BQ166" i="20"/>
  <c r="AP166" i="22" s="1"/>
  <c r="AY166" i="20"/>
  <c r="X166" i="22" s="1"/>
  <c r="BJ166" i="20"/>
  <c r="AI166" i="22" s="1"/>
  <c r="BI166" i="20"/>
  <c r="AH166" i="22" s="1"/>
  <c r="BN166" i="20"/>
  <c r="AM166" i="22" s="1"/>
  <c r="AZ166" i="20"/>
  <c r="Y166" i="22" s="1"/>
  <c r="AS166" i="20"/>
  <c r="R166" i="22" s="1"/>
  <c r="BH166" i="20"/>
  <c r="AG166" i="22" s="1"/>
  <c r="BT166" i="20"/>
  <c r="AS166" i="22" s="1"/>
  <c r="BU166" i="20"/>
  <c r="AT166" i="22" s="1"/>
  <c r="AW166" i="20"/>
  <c r="V166" i="22" s="1"/>
  <c r="AN166" i="20"/>
  <c r="M166" i="22" s="1"/>
  <c r="BK166" i="20"/>
  <c r="AJ166" i="22" s="1"/>
  <c r="CB166" i="20" a="1"/>
  <c r="CB166" i="20" s="1"/>
  <c r="BA166" i="22" s="1"/>
  <c r="BM166" i="20"/>
  <c r="AL166" i="22" s="1"/>
  <c r="BY166" i="20" a="1"/>
  <c r="BY166" i="20" s="1"/>
  <c r="AX166" i="22" s="1"/>
  <c r="BA166" i="20"/>
  <c r="Z166" i="22" s="1"/>
  <c r="BL166" i="20"/>
  <c r="AK166" i="22" s="1"/>
  <c r="BR166" i="20"/>
  <c r="AQ166" i="22" s="1"/>
  <c r="CA166" i="20" a="1"/>
  <c r="CA166" i="20" s="1"/>
  <c r="AZ166" i="22" s="1"/>
  <c r="CG166" i="20"/>
  <c r="BF166" i="22" s="1"/>
  <c r="BV166" i="20"/>
  <c r="AU166" i="22" s="1"/>
  <c r="AL166" i="20"/>
  <c r="K166" i="22" s="1"/>
  <c r="BZ166" i="20" a="1"/>
  <c r="BZ166" i="20" s="1"/>
  <c r="AY166" i="22" s="1"/>
  <c r="BW166" i="20" a="1"/>
  <c r="BW166" i="20" s="1"/>
  <c r="AV166" i="22" s="1"/>
  <c r="BE166" i="20"/>
  <c r="AD166" i="22" s="1"/>
  <c r="AQ166" i="20"/>
  <c r="P166" i="22" s="1"/>
  <c r="CI166" i="20" a="1"/>
  <c r="CI166" i="20" s="1"/>
  <c r="BH166" i="22" s="1"/>
  <c r="AP166" i="20"/>
  <c r="O166" i="22" s="1"/>
  <c r="AU166" i="20"/>
  <c r="T166" i="22" s="1"/>
  <c r="AX166" i="20"/>
  <c r="W166" i="22" s="1"/>
  <c r="AT166" i="20"/>
  <c r="S166" i="22" s="1"/>
  <c r="CF166" i="20"/>
  <c r="BE166" i="22" s="1"/>
  <c r="BF166" i="20"/>
  <c r="AE166" i="22" s="1"/>
  <c r="F166" i="22"/>
  <c r="AO166" i="20"/>
  <c r="N166" i="22" s="1"/>
  <c r="CE166" i="20"/>
  <c r="BD166" i="22" s="1"/>
  <c r="AV166" i="20"/>
  <c r="U166" i="22" s="1"/>
  <c r="CC166" i="20" a="1"/>
  <c r="CC166" i="20" s="1"/>
  <c r="BB166" i="22" s="1"/>
  <c r="BO166" i="20"/>
  <c r="AN166" i="22" s="1"/>
  <c r="BS166" i="20"/>
  <c r="AR166" i="22" s="1"/>
  <c r="BG166" i="20"/>
  <c r="AF166" i="22" s="1"/>
  <c r="AM166" i="20"/>
  <c r="L166" i="22" s="1"/>
  <c r="AK166" i="20"/>
  <c r="J166" i="22" s="1"/>
  <c r="CH166" i="20"/>
  <c r="BG166" i="22" s="1"/>
  <c r="BB166" i="20"/>
  <c r="AA166" i="22" s="1"/>
  <c r="D166" i="22" l="1"/>
  <c r="B166" i="22" s="1" a="1"/>
  <c r="B166" i="22" s="1"/>
  <c r="A168" i="20"/>
  <c r="B169" i="20"/>
  <c r="G168" i="22"/>
  <c r="AY167" i="20"/>
  <c r="X167" i="22" s="1"/>
  <c r="AT167" i="20"/>
  <c r="S167" i="22" s="1"/>
  <c r="CI167" i="20" a="1"/>
  <c r="CI167" i="20" s="1"/>
  <c r="BH167" i="22" s="1"/>
  <c r="BK167" i="20"/>
  <c r="AJ167" i="22" s="1"/>
  <c r="AX167" i="20"/>
  <c r="W167" i="22" s="1"/>
  <c r="BM167" i="20"/>
  <c r="AL167" i="22" s="1"/>
  <c r="BJ167" i="20"/>
  <c r="AI167" i="22" s="1"/>
  <c r="BC167" i="20"/>
  <c r="AB167" i="22" s="1"/>
  <c r="CB167" i="20" a="1"/>
  <c r="CB167" i="20" s="1"/>
  <c r="BA167" i="22" s="1"/>
  <c r="BI167" i="20"/>
  <c r="AH167" i="22" s="1"/>
  <c r="AU167" i="20"/>
  <c r="T167" i="22" s="1"/>
  <c r="BR167" i="20"/>
  <c r="AQ167" i="22" s="1"/>
  <c r="BU167" i="20"/>
  <c r="AT167" i="22" s="1"/>
  <c r="BF167" i="20"/>
  <c r="AE167" i="22" s="1"/>
  <c r="AW167" i="20"/>
  <c r="V167" i="22" s="1"/>
  <c r="AQ167" i="20"/>
  <c r="P167" i="22" s="1"/>
  <c r="BB167" i="20"/>
  <c r="AA167" i="22" s="1"/>
  <c r="BV167" i="20"/>
  <c r="AU167" i="22" s="1"/>
  <c r="CG167" i="20"/>
  <c r="BF167" i="22" s="1"/>
  <c r="AZ167" i="20"/>
  <c r="Y167" i="22" s="1"/>
  <c r="CA167" i="20" a="1"/>
  <c r="CA167" i="20" s="1"/>
  <c r="AZ167" i="22" s="1"/>
  <c r="BQ167" i="20"/>
  <c r="AP167" i="22" s="1"/>
  <c r="BL167" i="20"/>
  <c r="AK167" i="22" s="1"/>
  <c r="AS167" i="20"/>
  <c r="R167" i="22" s="1"/>
  <c r="CH167" i="20"/>
  <c r="BG167" i="22" s="1"/>
  <c r="CF167" i="20"/>
  <c r="BE167" i="22" s="1"/>
  <c r="BW167" i="20" a="1"/>
  <c r="BW167" i="20" s="1"/>
  <c r="AV167" i="22" s="1"/>
  <c r="F167" i="22"/>
  <c r="BZ167" i="20" a="1"/>
  <c r="BZ167" i="20" s="1"/>
  <c r="AY167" i="22" s="1"/>
  <c r="AK167" i="20"/>
  <c r="J167" i="22" s="1"/>
  <c r="BA167" i="20"/>
  <c r="Z167" i="22" s="1"/>
  <c r="AP167" i="20"/>
  <c r="O167" i="22" s="1"/>
  <c r="BE167" i="20"/>
  <c r="AD167" i="22" s="1"/>
  <c r="BN167" i="20"/>
  <c r="AM167" i="22" s="1"/>
  <c r="AM167" i="20"/>
  <c r="L167" i="22" s="1"/>
  <c r="AV167" i="20"/>
  <c r="U167" i="22" s="1"/>
  <c r="AO167" i="20"/>
  <c r="N167" i="22" s="1"/>
  <c r="AL167" i="20"/>
  <c r="K167" i="22" s="1"/>
  <c r="BT167" i="20"/>
  <c r="AS167" i="22" s="1"/>
  <c r="AN167" i="20"/>
  <c r="M167" i="22" s="1"/>
  <c r="BY167" i="20" a="1"/>
  <c r="BY167" i="20" s="1"/>
  <c r="AX167" i="22" s="1"/>
  <c r="BH167" i="20"/>
  <c r="AG167" i="22" s="1"/>
  <c r="BO167" i="20"/>
  <c r="AN167" i="22" s="1"/>
  <c r="BG167" i="20"/>
  <c r="AF167" i="22" s="1"/>
  <c r="CE167" i="20"/>
  <c r="BD167" i="22" s="1"/>
  <c r="CC167" i="20" a="1"/>
  <c r="CC167" i="20" s="1"/>
  <c r="BB167" i="22" s="1"/>
  <c r="BS167" i="20"/>
  <c r="AR167" i="22" s="1"/>
  <c r="D168" i="13"/>
  <c r="B169" i="13"/>
  <c r="E167" i="13"/>
  <c r="A167" i="13"/>
  <c r="D169" i="13" l="1"/>
  <c r="B170" i="13"/>
  <c r="A169" i="20"/>
  <c r="B170" i="20"/>
  <c r="G169" i="22"/>
  <c r="A168" i="13"/>
  <c r="E168" i="13"/>
  <c r="D167" i="22"/>
  <c r="B167" i="22" s="1" a="1"/>
  <c r="B167" i="22" s="1"/>
  <c r="BW168" i="20" a="1"/>
  <c r="BW168" i="20" s="1"/>
  <c r="AV168" i="22" s="1"/>
  <c r="CB168" i="20" a="1"/>
  <c r="CB168" i="20" s="1"/>
  <c r="BA168" i="22" s="1"/>
  <c r="BH168" i="20"/>
  <c r="AG168" i="22" s="1"/>
  <c r="AN168" i="20"/>
  <c r="M168" i="22" s="1"/>
  <c r="AX168" i="20"/>
  <c r="W168" i="22" s="1"/>
  <c r="BO168" i="20"/>
  <c r="AN168" i="22" s="1"/>
  <c r="BN168" i="20"/>
  <c r="AM168" i="22" s="1"/>
  <c r="BQ168" i="20"/>
  <c r="AP168" i="22" s="1"/>
  <c r="BF168" i="20"/>
  <c r="AE168" i="22" s="1"/>
  <c r="BS168" i="20"/>
  <c r="AR168" i="22" s="1"/>
  <c r="AV168" i="20"/>
  <c r="U168" i="22" s="1"/>
  <c r="BR168" i="20"/>
  <c r="AQ168" i="22" s="1"/>
  <c r="F168" i="22"/>
  <c r="BJ168" i="20"/>
  <c r="AI168" i="22" s="1"/>
  <c r="BL168" i="20"/>
  <c r="AK168" i="22" s="1"/>
  <c r="AU168" i="20"/>
  <c r="T168" i="22" s="1"/>
  <c r="BY168" i="20" a="1"/>
  <c r="BY168" i="20" s="1"/>
  <c r="AX168" i="22" s="1"/>
  <c r="BK168" i="20"/>
  <c r="AJ168" i="22" s="1"/>
  <c r="CI168" i="20" a="1"/>
  <c r="CI168" i="20" s="1"/>
  <c r="BH168" i="22" s="1"/>
  <c r="CH168" i="20"/>
  <c r="BG168" i="22" s="1"/>
  <c r="BI168" i="20"/>
  <c r="AH168" i="22" s="1"/>
  <c r="CA168" i="20" a="1"/>
  <c r="CA168" i="20" s="1"/>
  <c r="AZ168" i="22" s="1"/>
  <c r="AS168" i="20"/>
  <c r="R168" i="22" s="1"/>
  <c r="AZ168" i="20"/>
  <c r="Y168" i="22" s="1"/>
  <c r="BT168" i="20"/>
  <c r="AS168" i="22" s="1"/>
  <c r="AL168" i="20"/>
  <c r="K168" i="22" s="1"/>
  <c r="BG168" i="20"/>
  <c r="AF168" i="22" s="1"/>
  <c r="CF168" i="20"/>
  <c r="BE168" i="22" s="1"/>
  <c r="AT168" i="20"/>
  <c r="S168" i="22" s="1"/>
  <c r="AQ168" i="20"/>
  <c r="P168" i="22" s="1"/>
  <c r="BE168" i="20"/>
  <c r="AD168" i="22" s="1"/>
  <c r="BU168" i="20"/>
  <c r="AT168" i="22" s="1"/>
  <c r="BV168" i="20"/>
  <c r="AU168" i="22" s="1"/>
  <c r="AM168" i="20"/>
  <c r="L168" i="22" s="1"/>
  <c r="AY168" i="20"/>
  <c r="X168" i="22" s="1"/>
  <c r="BB168" i="20"/>
  <c r="AA168" i="22" s="1"/>
  <c r="BC168" i="20"/>
  <c r="AB168" i="22" s="1"/>
  <c r="AW168" i="20"/>
  <c r="V168" i="22" s="1"/>
  <c r="CE168" i="20"/>
  <c r="BD168" i="22" s="1"/>
  <c r="BA168" i="20"/>
  <c r="Z168" i="22" s="1"/>
  <c r="AO168" i="20"/>
  <c r="N168" i="22" s="1"/>
  <c r="CG168" i="20"/>
  <c r="BF168" i="22" s="1"/>
  <c r="AP168" i="20"/>
  <c r="O168" i="22" s="1"/>
  <c r="AK168" i="20"/>
  <c r="J168" i="22" s="1"/>
  <c r="BM168" i="20"/>
  <c r="AL168" i="22" s="1"/>
  <c r="BZ168" i="20" a="1"/>
  <c r="BZ168" i="20" s="1"/>
  <c r="AY168" i="22" s="1"/>
  <c r="CC168" i="20" a="1"/>
  <c r="CC168" i="20" s="1"/>
  <c r="BB168" i="22" s="1"/>
  <c r="G170" i="22" l="1"/>
  <c r="A170" i="20"/>
  <c r="B171" i="20"/>
  <c r="AX169" i="20"/>
  <c r="W169" i="22" s="1"/>
  <c r="AY169" i="20"/>
  <c r="X169" i="22" s="1"/>
  <c r="BE169" i="20"/>
  <c r="AD169" i="22" s="1"/>
  <c r="BL169" i="20"/>
  <c r="AK169" i="22" s="1"/>
  <c r="BR169" i="20"/>
  <c r="AQ169" i="22" s="1"/>
  <c r="BY169" i="20" a="1"/>
  <c r="BY169" i="20" s="1"/>
  <c r="AX169" i="22" s="1"/>
  <c r="AZ169" i="20"/>
  <c r="Y169" i="22" s="1"/>
  <c r="AV169" i="20"/>
  <c r="U169" i="22" s="1"/>
  <c r="AW169" i="20"/>
  <c r="V169" i="22" s="1"/>
  <c r="BT169" i="20"/>
  <c r="AS169" i="22" s="1"/>
  <c r="AO169" i="20"/>
  <c r="N169" i="22" s="1"/>
  <c r="CI169" i="20" a="1"/>
  <c r="CI169" i="20" s="1"/>
  <c r="BH169" i="22" s="1"/>
  <c r="BO169" i="20"/>
  <c r="AN169" i="22" s="1"/>
  <c r="AS169" i="20"/>
  <c r="R169" i="22" s="1"/>
  <c r="CC169" i="20" a="1"/>
  <c r="CC169" i="20" s="1"/>
  <c r="BB169" i="22" s="1"/>
  <c r="BW169" i="20" a="1"/>
  <c r="BW169" i="20" s="1"/>
  <c r="AV169" i="22" s="1"/>
  <c r="CB169" i="20" a="1"/>
  <c r="CB169" i="20" s="1"/>
  <c r="BA169" i="22" s="1"/>
  <c r="CH169" i="20"/>
  <c r="BG169" i="22" s="1"/>
  <c r="CF169" i="20"/>
  <c r="BE169" i="22" s="1"/>
  <c r="AL169" i="20"/>
  <c r="K169" i="22" s="1"/>
  <c r="BV169" i="20"/>
  <c r="AU169" i="22" s="1"/>
  <c r="AT169" i="20"/>
  <c r="S169" i="22" s="1"/>
  <c r="BU169" i="20"/>
  <c r="AT169" i="22" s="1"/>
  <c r="BJ169" i="20"/>
  <c r="AI169" i="22" s="1"/>
  <c r="AK169" i="20"/>
  <c r="J169" i="22" s="1"/>
  <c r="BM169" i="20"/>
  <c r="AL169" i="22" s="1"/>
  <c r="BF169" i="20"/>
  <c r="AE169" i="22" s="1"/>
  <c r="BA169" i="20"/>
  <c r="Z169" i="22" s="1"/>
  <c r="BB169" i="20"/>
  <c r="AA169" i="22" s="1"/>
  <c r="BN169" i="20"/>
  <c r="AM169" i="22" s="1"/>
  <c r="AP169" i="20"/>
  <c r="O169" i="22" s="1"/>
  <c r="CE169" i="20"/>
  <c r="BD169" i="22" s="1"/>
  <c r="BZ169" i="20" a="1"/>
  <c r="BZ169" i="20" s="1"/>
  <c r="AY169" i="22" s="1"/>
  <c r="AM169" i="20"/>
  <c r="L169" i="22" s="1"/>
  <c r="BQ169" i="20"/>
  <c r="AP169" i="22" s="1"/>
  <c r="AU169" i="20"/>
  <c r="T169" i="22" s="1"/>
  <c r="CA169" i="20" a="1"/>
  <c r="CA169" i="20" s="1"/>
  <c r="AZ169" i="22" s="1"/>
  <c r="BK169" i="20"/>
  <c r="AJ169" i="22" s="1"/>
  <c r="BS169" i="20"/>
  <c r="AR169" i="22" s="1"/>
  <c r="AQ169" i="20"/>
  <c r="P169" i="22" s="1"/>
  <c r="CG169" i="20"/>
  <c r="BF169" i="22" s="1"/>
  <c r="BH169" i="20"/>
  <c r="AG169" i="22" s="1"/>
  <c r="AN169" i="20"/>
  <c r="M169" i="22" s="1"/>
  <c r="BC169" i="20"/>
  <c r="AB169" i="22" s="1"/>
  <c r="BG169" i="20"/>
  <c r="AF169" i="22" s="1"/>
  <c r="BI169" i="20"/>
  <c r="AH169" i="22" s="1"/>
  <c r="F169" i="22"/>
  <c r="D168" i="22"/>
  <c r="B168" i="22" s="1" a="1"/>
  <c r="B168" i="22" s="1"/>
  <c r="D170" i="13"/>
  <c r="B171" i="13"/>
  <c r="E169" i="13"/>
  <c r="A169" i="13"/>
  <c r="E170" i="13" l="1"/>
  <c r="A170" i="13"/>
  <c r="B172" i="13"/>
  <c r="D171" i="13"/>
  <c r="D169" i="22"/>
  <c r="B169" i="22" s="1" a="1"/>
  <c r="B169" i="22" s="1"/>
  <c r="A171" i="20"/>
  <c r="G171" i="22"/>
  <c r="B172" i="20"/>
  <c r="BM170" i="20"/>
  <c r="AL170" i="22" s="1"/>
  <c r="BJ170" i="20"/>
  <c r="AI170" i="22" s="1"/>
  <c r="CH170" i="20"/>
  <c r="BG170" i="22" s="1"/>
  <c r="BF170" i="20"/>
  <c r="AE170" i="22" s="1"/>
  <c r="CI170" i="20" a="1"/>
  <c r="CI170" i="20" s="1"/>
  <c r="BH170" i="22" s="1"/>
  <c r="AQ170" i="20"/>
  <c r="P170" i="22" s="1"/>
  <c r="BA170" i="20"/>
  <c r="Z170" i="22" s="1"/>
  <c r="BV170" i="20"/>
  <c r="AU170" i="22" s="1"/>
  <c r="BL170" i="20"/>
  <c r="AK170" i="22" s="1"/>
  <c r="BY170" i="20" a="1"/>
  <c r="BY170" i="20" s="1"/>
  <c r="AX170" i="22" s="1"/>
  <c r="CE170" i="20"/>
  <c r="BD170" i="22" s="1"/>
  <c r="BU170" i="20"/>
  <c r="AT170" i="22" s="1"/>
  <c r="BQ170" i="20"/>
  <c r="AP170" i="22" s="1"/>
  <c r="AW170" i="20"/>
  <c r="V170" i="22" s="1"/>
  <c r="BC170" i="20"/>
  <c r="AB170" i="22" s="1"/>
  <c r="CG170" i="20"/>
  <c r="BF170" i="22" s="1"/>
  <c r="BB170" i="20"/>
  <c r="AA170" i="22" s="1"/>
  <c r="AS170" i="20"/>
  <c r="R170" i="22" s="1"/>
  <c r="AM170" i="20"/>
  <c r="L170" i="22" s="1"/>
  <c r="CA170" i="20" a="1"/>
  <c r="CA170" i="20" s="1"/>
  <c r="AZ170" i="22" s="1"/>
  <c r="CF170" i="20"/>
  <c r="BE170" i="22" s="1"/>
  <c r="BS170" i="20"/>
  <c r="AR170" i="22" s="1"/>
  <c r="AL170" i="20"/>
  <c r="K170" i="22" s="1"/>
  <c r="AV170" i="20"/>
  <c r="U170" i="22" s="1"/>
  <c r="AN170" i="20"/>
  <c r="M170" i="22" s="1"/>
  <c r="AY170" i="20"/>
  <c r="X170" i="22" s="1"/>
  <c r="BW170" i="20" a="1"/>
  <c r="BW170" i="20" s="1"/>
  <c r="AV170" i="22" s="1"/>
  <c r="BK170" i="20"/>
  <c r="AJ170" i="22" s="1"/>
  <c r="AZ170" i="20"/>
  <c r="Y170" i="22" s="1"/>
  <c r="BE170" i="20"/>
  <c r="AD170" i="22" s="1"/>
  <c r="BT170" i="20"/>
  <c r="AS170" i="22" s="1"/>
  <c r="BH170" i="20"/>
  <c r="AG170" i="22" s="1"/>
  <c r="BO170" i="20"/>
  <c r="AN170" i="22" s="1"/>
  <c r="BR170" i="20"/>
  <c r="AQ170" i="22" s="1"/>
  <c r="BG170" i="20"/>
  <c r="AF170" i="22" s="1"/>
  <c r="BI170" i="20"/>
  <c r="AH170" i="22" s="1"/>
  <c r="AP170" i="20"/>
  <c r="O170" i="22" s="1"/>
  <c r="AT170" i="20"/>
  <c r="S170" i="22" s="1"/>
  <c r="CC170" i="20" a="1"/>
  <c r="CC170" i="20" s="1"/>
  <c r="BB170" i="22" s="1"/>
  <c r="CB170" i="20" a="1"/>
  <c r="CB170" i="20" s="1"/>
  <c r="BA170" i="22" s="1"/>
  <c r="F170" i="22"/>
  <c r="AX170" i="20"/>
  <c r="W170" i="22" s="1"/>
  <c r="AO170" i="20"/>
  <c r="N170" i="22" s="1"/>
  <c r="BN170" i="20"/>
  <c r="AM170" i="22" s="1"/>
  <c r="AU170" i="20"/>
  <c r="T170" i="22" s="1"/>
  <c r="AK170" i="20"/>
  <c r="J170" i="22" s="1"/>
  <c r="BZ170" i="20" a="1"/>
  <c r="BZ170" i="20" s="1"/>
  <c r="AY170" i="22" s="1"/>
  <c r="B173" i="20" l="1"/>
  <c r="A172" i="20"/>
  <c r="G172" i="22"/>
  <c r="D170" i="22"/>
  <c r="B170" i="22" s="1" a="1"/>
  <c r="B170" i="22" s="1"/>
  <c r="CI171" i="20" a="1"/>
  <c r="CI171" i="20" s="1"/>
  <c r="BH171" i="22" s="1"/>
  <c r="BS171" i="20"/>
  <c r="AR171" i="22" s="1"/>
  <c r="AM171" i="20"/>
  <c r="L171" i="22" s="1"/>
  <c r="AW171" i="20"/>
  <c r="V171" i="22" s="1"/>
  <c r="AQ171" i="20"/>
  <c r="P171" i="22" s="1"/>
  <c r="CB171" i="20" a="1"/>
  <c r="CB171" i="20" s="1"/>
  <c r="BA171" i="22" s="1"/>
  <c r="BV171" i="20"/>
  <c r="AU171" i="22" s="1"/>
  <c r="AZ171" i="20"/>
  <c r="Y171" i="22" s="1"/>
  <c r="BL171" i="20"/>
  <c r="AK171" i="22" s="1"/>
  <c r="CH171" i="20"/>
  <c r="BG171" i="22" s="1"/>
  <c r="BA171" i="20"/>
  <c r="Z171" i="22" s="1"/>
  <c r="BY171" i="20" a="1"/>
  <c r="BY171" i="20" s="1"/>
  <c r="AX171" i="22" s="1"/>
  <c r="BN171" i="20"/>
  <c r="AM171" i="22" s="1"/>
  <c r="BT171" i="20"/>
  <c r="AS171" i="22" s="1"/>
  <c r="AV171" i="20"/>
  <c r="U171" i="22" s="1"/>
  <c r="CE171" i="20"/>
  <c r="BD171" i="22" s="1"/>
  <c r="CA171" i="20" a="1"/>
  <c r="CA171" i="20" s="1"/>
  <c r="AZ171" i="22" s="1"/>
  <c r="CF171" i="20"/>
  <c r="BE171" i="22" s="1"/>
  <c r="F171" i="22"/>
  <c r="BG171" i="20"/>
  <c r="AF171" i="22" s="1"/>
  <c r="AL171" i="20"/>
  <c r="K171" i="22" s="1"/>
  <c r="BO171" i="20"/>
  <c r="AN171" i="22" s="1"/>
  <c r="BZ171" i="20" a="1"/>
  <c r="BZ171" i="20" s="1"/>
  <c r="AY171" i="22" s="1"/>
  <c r="CC171" i="20" a="1"/>
  <c r="CC171" i="20" s="1"/>
  <c r="BB171" i="22" s="1"/>
  <c r="BB171" i="20"/>
  <c r="AA171" i="22" s="1"/>
  <c r="BC171" i="20"/>
  <c r="AB171" i="22" s="1"/>
  <c r="BR171" i="20"/>
  <c r="AQ171" i="22" s="1"/>
  <c r="BE171" i="20"/>
  <c r="AD171" i="22" s="1"/>
  <c r="BF171" i="20"/>
  <c r="AE171" i="22" s="1"/>
  <c r="BQ171" i="20"/>
  <c r="AP171" i="22" s="1"/>
  <c r="AU171" i="20"/>
  <c r="T171" i="22" s="1"/>
  <c r="CG171" i="20"/>
  <c r="BF171" i="22" s="1"/>
  <c r="BK171" i="20"/>
  <c r="AJ171" i="22" s="1"/>
  <c r="AK171" i="20"/>
  <c r="J171" i="22" s="1"/>
  <c r="AY171" i="20"/>
  <c r="X171" i="22" s="1"/>
  <c r="AS171" i="20"/>
  <c r="R171" i="22" s="1"/>
  <c r="AX171" i="20"/>
  <c r="W171" i="22" s="1"/>
  <c r="AP171" i="20"/>
  <c r="O171" i="22" s="1"/>
  <c r="AO171" i="20"/>
  <c r="N171" i="22" s="1"/>
  <c r="BW171" i="20" a="1"/>
  <c r="BW171" i="20" s="1"/>
  <c r="AV171" i="22" s="1"/>
  <c r="BM171" i="20"/>
  <c r="AL171" i="22" s="1"/>
  <c r="BH171" i="20"/>
  <c r="AG171" i="22" s="1"/>
  <c r="AN171" i="20"/>
  <c r="M171" i="22" s="1"/>
  <c r="BU171" i="20"/>
  <c r="AT171" i="22" s="1"/>
  <c r="BI171" i="20"/>
  <c r="AH171" i="22" s="1"/>
  <c r="BJ171" i="20"/>
  <c r="AI171" i="22" s="1"/>
  <c r="AT171" i="20"/>
  <c r="S171" i="22" s="1"/>
  <c r="E171" i="13"/>
  <c r="A171" i="13"/>
  <c r="D172" i="13"/>
  <c r="B173" i="13"/>
  <c r="B174" i="13" l="1"/>
  <c r="D173" i="13"/>
  <c r="A172" i="13"/>
  <c r="E172" i="13"/>
  <c r="D171" i="22"/>
  <c r="B171" i="22" s="1" a="1"/>
  <c r="B171" i="22" s="1"/>
  <c r="AX172" i="20"/>
  <c r="W172" i="22" s="1"/>
  <c r="BR172" i="20"/>
  <c r="AQ172" i="22" s="1"/>
  <c r="BI172" i="20"/>
  <c r="AH172" i="22" s="1"/>
  <c r="AO172" i="20"/>
  <c r="N172" i="22" s="1"/>
  <c r="BQ172" i="20"/>
  <c r="AP172" i="22" s="1"/>
  <c r="AN172" i="20"/>
  <c r="M172" i="22" s="1"/>
  <c r="CG172" i="20"/>
  <c r="BF172" i="22" s="1"/>
  <c r="AV172" i="20"/>
  <c r="U172" i="22" s="1"/>
  <c r="BF172" i="20"/>
  <c r="AE172" i="22" s="1"/>
  <c r="AQ172" i="20"/>
  <c r="P172" i="22" s="1"/>
  <c r="BS172" i="20"/>
  <c r="AR172" i="22" s="1"/>
  <c r="BM172" i="20"/>
  <c r="AL172" i="22" s="1"/>
  <c r="BA172" i="20"/>
  <c r="Z172" i="22" s="1"/>
  <c r="AK172" i="20"/>
  <c r="J172" i="22" s="1"/>
  <c r="AT172" i="20"/>
  <c r="S172" i="22" s="1"/>
  <c r="AZ172" i="20"/>
  <c r="Y172" i="22" s="1"/>
  <c r="BK172" i="20"/>
  <c r="AJ172" i="22" s="1"/>
  <c r="BT172" i="20"/>
  <c r="AS172" i="22" s="1"/>
  <c r="CA172" i="20" a="1"/>
  <c r="CA172" i="20" s="1"/>
  <c r="AZ172" i="22" s="1"/>
  <c r="BL172" i="20"/>
  <c r="AK172" i="22" s="1"/>
  <c r="BH172" i="20"/>
  <c r="AG172" i="22" s="1"/>
  <c r="BJ172" i="20"/>
  <c r="AI172" i="22" s="1"/>
  <c r="CF172" i="20"/>
  <c r="BE172" i="22" s="1"/>
  <c r="BV172" i="20"/>
  <c r="AU172" i="22" s="1"/>
  <c r="AU172" i="20"/>
  <c r="T172" i="22" s="1"/>
  <c r="AM172" i="20"/>
  <c r="L172" i="22" s="1"/>
  <c r="BG172" i="20"/>
  <c r="AF172" i="22" s="1"/>
  <c r="BW172" i="20" a="1"/>
  <c r="BW172" i="20" s="1"/>
  <c r="AV172" i="22" s="1"/>
  <c r="F172" i="22"/>
  <c r="BC172" i="20"/>
  <c r="AB172" i="22" s="1"/>
  <c r="AW172" i="20"/>
  <c r="V172" i="22" s="1"/>
  <c r="AY172" i="20"/>
  <c r="X172" i="22" s="1"/>
  <c r="BU172" i="20"/>
  <c r="AT172" i="22" s="1"/>
  <c r="BZ172" i="20" a="1"/>
  <c r="BZ172" i="20" s="1"/>
  <c r="AY172" i="22" s="1"/>
  <c r="BY172" i="20" a="1"/>
  <c r="BY172" i="20" s="1"/>
  <c r="AX172" i="22" s="1"/>
  <c r="CE172" i="20"/>
  <c r="BD172" i="22" s="1"/>
  <c r="AP172" i="20"/>
  <c r="O172" i="22" s="1"/>
  <c r="BE172" i="20"/>
  <c r="AD172" i="22" s="1"/>
  <c r="AS172" i="20"/>
  <c r="R172" i="22" s="1"/>
  <c r="BN172" i="20"/>
  <c r="AM172" i="22" s="1"/>
  <c r="CH172" i="20"/>
  <c r="BG172" i="22" s="1"/>
  <c r="CB172" i="20" a="1"/>
  <c r="CB172" i="20" s="1"/>
  <c r="BA172" i="22" s="1"/>
  <c r="CC172" i="20" a="1"/>
  <c r="CC172" i="20" s="1"/>
  <c r="BB172" i="22" s="1"/>
  <c r="BO172" i="20"/>
  <c r="AN172" i="22" s="1"/>
  <c r="CI172" i="20" a="1"/>
  <c r="CI172" i="20" s="1"/>
  <c r="BH172" i="22" s="1"/>
  <c r="AL172" i="20"/>
  <c r="K172" i="22" s="1"/>
  <c r="BB172" i="20"/>
  <c r="AA172" i="22" s="1"/>
  <c r="A173" i="20"/>
  <c r="B174" i="20"/>
  <c r="G173" i="22"/>
  <c r="A174" i="20" l="1"/>
  <c r="G174" i="22"/>
  <c r="B175" i="20"/>
  <c r="BJ173" i="20"/>
  <c r="AI173" i="22" s="1"/>
  <c r="CE173" i="20"/>
  <c r="BD173" i="22" s="1"/>
  <c r="BF173" i="20"/>
  <c r="AE173" i="22" s="1"/>
  <c r="AZ173" i="20"/>
  <c r="Y173" i="22" s="1"/>
  <c r="BT173" i="20"/>
  <c r="AS173" i="22" s="1"/>
  <c r="BW173" i="20" a="1"/>
  <c r="BW173" i="20" s="1"/>
  <c r="AV173" i="22" s="1"/>
  <c r="BS173" i="20"/>
  <c r="AR173" i="22" s="1"/>
  <c r="BH173" i="20"/>
  <c r="AG173" i="22" s="1"/>
  <c r="AY173" i="20"/>
  <c r="X173" i="22" s="1"/>
  <c r="BV173" i="20"/>
  <c r="AU173" i="22" s="1"/>
  <c r="BI173" i="20"/>
  <c r="AH173" i="22" s="1"/>
  <c r="BR173" i="20"/>
  <c r="AQ173" i="22" s="1"/>
  <c r="AV173" i="20"/>
  <c r="U173" i="22" s="1"/>
  <c r="AQ173" i="20"/>
  <c r="P173" i="22" s="1"/>
  <c r="AK173" i="20"/>
  <c r="J173" i="22" s="1"/>
  <c r="CC173" i="20" a="1"/>
  <c r="CC173" i="20" s="1"/>
  <c r="BB173" i="22" s="1"/>
  <c r="AS173" i="20"/>
  <c r="R173" i="22" s="1"/>
  <c r="CH173" i="20"/>
  <c r="BG173" i="22" s="1"/>
  <c r="AP173" i="20"/>
  <c r="O173" i="22" s="1"/>
  <c r="BN173" i="20"/>
  <c r="AM173" i="22" s="1"/>
  <c r="BA173" i="20"/>
  <c r="Z173" i="22" s="1"/>
  <c r="AN173" i="20"/>
  <c r="M173" i="22" s="1"/>
  <c r="CI173" i="20" a="1"/>
  <c r="CI173" i="20" s="1"/>
  <c r="BH173" i="22" s="1"/>
  <c r="AT173" i="20"/>
  <c r="S173" i="22" s="1"/>
  <c r="CB173" i="20" a="1"/>
  <c r="CB173" i="20" s="1"/>
  <c r="BA173" i="22" s="1"/>
  <c r="BO173" i="20"/>
  <c r="AN173" i="22" s="1"/>
  <c r="AM173" i="20"/>
  <c r="L173" i="22" s="1"/>
  <c r="AU173" i="20"/>
  <c r="T173" i="22" s="1"/>
  <c r="BG173" i="20"/>
  <c r="AF173" i="22" s="1"/>
  <c r="BM173" i="20"/>
  <c r="AL173" i="22" s="1"/>
  <c r="AO173" i="20"/>
  <c r="N173" i="22" s="1"/>
  <c r="BE173" i="20"/>
  <c r="AD173" i="22" s="1"/>
  <c r="CA173" i="20" a="1"/>
  <c r="CA173" i="20" s="1"/>
  <c r="AZ173" i="22" s="1"/>
  <c r="BU173" i="20"/>
  <c r="AT173" i="22" s="1"/>
  <c r="BL173" i="20"/>
  <c r="AK173" i="22" s="1"/>
  <c r="BY173" i="20" a="1"/>
  <c r="BY173" i="20" s="1"/>
  <c r="AX173" i="22" s="1"/>
  <c r="BZ173" i="20" a="1"/>
  <c r="BZ173" i="20" s="1"/>
  <c r="AY173" i="22" s="1"/>
  <c r="BC173" i="20"/>
  <c r="AB173" i="22" s="1"/>
  <c r="AX173" i="20"/>
  <c r="W173" i="22" s="1"/>
  <c r="AL173" i="20"/>
  <c r="K173" i="22" s="1"/>
  <c r="CG173" i="20"/>
  <c r="BF173" i="22" s="1"/>
  <c r="AW173" i="20"/>
  <c r="V173" i="22" s="1"/>
  <c r="BK173" i="20"/>
  <c r="AJ173" i="22" s="1"/>
  <c r="CF173" i="20"/>
  <c r="BE173" i="22" s="1"/>
  <c r="BQ173" i="20"/>
  <c r="AP173" i="22" s="1"/>
  <c r="F173" i="22"/>
  <c r="BB173" i="20"/>
  <c r="AA173" i="22" s="1"/>
  <c r="D172" i="22"/>
  <c r="B172" i="22" s="1" a="1"/>
  <c r="B172" i="22" s="1"/>
  <c r="E173" i="13"/>
  <c r="A173" i="13"/>
  <c r="B175" i="13"/>
  <c r="D174" i="13"/>
  <c r="E174" i="13" l="1"/>
  <c r="A174" i="13"/>
  <c r="B176" i="13"/>
  <c r="D175" i="13"/>
  <c r="G175" i="22"/>
  <c r="A175" i="20"/>
  <c r="B176" i="20"/>
  <c r="D173" i="22"/>
  <c r="B173" i="22" s="1" a="1"/>
  <c r="B173" i="22" s="1"/>
  <c r="BS174" i="20"/>
  <c r="AR174" i="22" s="1"/>
  <c r="BR174" i="20"/>
  <c r="AQ174" i="22" s="1"/>
  <c r="BW174" i="20" a="1"/>
  <c r="BW174" i="20" s="1"/>
  <c r="AV174" i="22" s="1"/>
  <c r="BT174" i="20"/>
  <c r="AS174" i="22" s="1"/>
  <c r="AY174" i="20"/>
  <c r="X174" i="22" s="1"/>
  <c r="CI174" i="20" a="1"/>
  <c r="CI174" i="20" s="1"/>
  <c r="BH174" i="22" s="1"/>
  <c r="BU174" i="20"/>
  <c r="AT174" i="22" s="1"/>
  <c r="BL174" i="20"/>
  <c r="AK174" i="22" s="1"/>
  <c r="AT174" i="20"/>
  <c r="S174" i="22" s="1"/>
  <c r="AP174" i="20"/>
  <c r="O174" i="22" s="1"/>
  <c r="CE174" i="20"/>
  <c r="BD174" i="22" s="1"/>
  <c r="AQ174" i="20"/>
  <c r="P174" i="22" s="1"/>
  <c r="BK174" i="20"/>
  <c r="AJ174" i="22" s="1"/>
  <c r="AM174" i="20"/>
  <c r="L174" i="22" s="1"/>
  <c r="BG174" i="20"/>
  <c r="AF174" i="22" s="1"/>
  <c r="BE174" i="20"/>
  <c r="AD174" i="22" s="1"/>
  <c r="BV174" i="20"/>
  <c r="AU174" i="22" s="1"/>
  <c r="AS174" i="20"/>
  <c r="R174" i="22" s="1"/>
  <c r="BH174" i="20"/>
  <c r="AG174" i="22" s="1"/>
  <c r="BI174" i="20"/>
  <c r="AH174" i="22" s="1"/>
  <c r="BA174" i="20"/>
  <c r="Z174" i="22" s="1"/>
  <c r="AO174" i="20"/>
  <c r="N174" i="22" s="1"/>
  <c r="AK174" i="20"/>
  <c r="J174" i="22" s="1"/>
  <c r="CG174" i="20"/>
  <c r="BF174" i="22" s="1"/>
  <c r="AZ174" i="20"/>
  <c r="Y174" i="22" s="1"/>
  <c r="CH174" i="20"/>
  <c r="BG174" i="22" s="1"/>
  <c r="BY174" i="20" a="1"/>
  <c r="BY174" i="20" s="1"/>
  <c r="AX174" i="22" s="1"/>
  <c r="AW174" i="20"/>
  <c r="V174" i="22" s="1"/>
  <c r="F174" i="22"/>
  <c r="BZ174" i="20" a="1"/>
  <c r="BZ174" i="20" s="1"/>
  <c r="AY174" i="22" s="1"/>
  <c r="BQ174" i="20"/>
  <c r="AP174" i="22" s="1"/>
  <c r="CF174" i="20"/>
  <c r="BE174" i="22" s="1"/>
  <c r="BO174" i="20"/>
  <c r="AN174" i="22" s="1"/>
  <c r="AU174" i="20"/>
  <c r="T174" i="22" s="1"/>
  <c r="AX174" i="20"/>
  <c r="W174" i="22" s="1"/>
  <c r="BM174" i="20"/>
  <c r="AL174" i="22" s="1"/>
  <c r="AV174" i="20"/>
  <c r="U174" i="22" s="1"/>
  <c r="AN174" i="20"/>
  <c r="M174" i="22" s="1"/>
  <c r="BB174" i="20"/>
  <c r="AA174" i="22" s="1"/>
  <c r="BJ174" i="20"/>
  <c r="AI174" i="22" s="1"/>
  <c r="CB174" i="20" a="1"/>
  <c r="CB174" i="20" s="1"/>
  <c r="BA174" i="22" s="1"/>
  <c r="BF174" i="20"/>
  <c r="AE174" i="22" s="1"/>
  <c r="BC174" i="20"/>
  <c r="AB174" i="22" s="1"/>
  <c r="BN174" i="20"/>
  <c r="AM174" i="22" s="1"/>
  <c r="AL174" i="20"/>
  <c r="K174" i="22" s="1"/>
  <c r="CC174" i="20" a="1"/>
  <c r="CC174" i="20" s="1"/>
  <c r="BB174" i="22" s="1"/>
  <c r="CA174" i="20" a="1"/>
  <c r="CA174" i="20" s="1"/>
  <c r="AZ174" i="22" s="1"/>
  <c r="D174" i="22" l="1"/>
  <c r="B174" i="22" s="1" a="1"/>
  <c r="B174" i="22" s="1"/>
  <c r="A176" i="20"/>
  <c r="G176" i="22"/>
  <c r="B177" i="20"/>
  <c r="BO175" i="20"/>
  <c r="AN175" i="22" s="1"/>
  <c r="BS175" i="20"/>
  <c r="AR175" i="22" s="1"/>
  <c r="BH175" i="20"/>
  <c r="AG175" i="22" s="1"/>
  <c r="BU175" i="20"/>
  <c r="AT175" i="22" s="1"/>
  <c r="BE175" i="20"/>
  <c r="AD175" i="22" s="1"/>
  <c r="BB175" i="20"/>
  <c r="AA175" i="22" s="1"/>
  <c r="BT175" i="20"/>
  <c r="AS175" i="22" s="1"/>
  <c r="AM175" i="20"/>
  <c r="L175" i="22" s="1"/>
  <c r="AL175" i="20"/>
  <c r="K175" i="22" s="1"/>
  <c r="BC175" i="20"/>
  <c r="AB175" i="22" s="1"/>
  <c r="BN175" i="20"/>
  <c r="AM175" i="22" s="1"/>
  <c r="BL175" i="20"/>
  <c r="AK175" i="22" s="1"/>
  <c r="AX175" i="20"/>
  <c r="W175" i="22" s="1"/>
  <c r="CI175" i="20" a="1"/>
  <c r="CI175" i="20" s="1"/>
  <c r="BH175" i="22" s="1"/>
  <c r="AW175" i="20"/>
  <c r="V175" i="22" s="1"/>
  <c r="BA175" i="20"/>
  <c r="Z175" i="22" s="1"/>
  <c r="AQ175" i="20"/>
  <c r="P175" i="22" s="1"/>
  <c r="CB175" i="20" a="1"/>
  <c r="CB175" i="20" s="1"/>
  <c r="BA175" i="22" s="1"/>
  <c r="AZ175" i="20"/>
  <c r="Y175" i="22" s="1"/>
  <c r="BM175" i="20"/>
  <c r="AL175" i="22" s="1"/>
  <c r="AN175" i="20"/>
  <c r="M175" i="22" s="1"/>
  <c r="AY175" i="20"/>
  <c r="X175" i="22" s="1"/>
  <c r="AO175" i="20"/>
  <c r="N175" i="22" s="1"/>
  <c r="CC175" i="20" a="1"/>
  <c r="CC175" i="20" s="1"/>
  <c r="BB175" i="22" s="1"/>
  <c r="CG175" i="20"/>
  <c r="BF175" i="22" s="1"/>
  <c r="BW175" i="20" a="1"/>
  <c r="BW175" i="20" s="1"/>
  <c r="AV175" i="22" s="1"/>
  <c r="BQ175" i="20"/>
  <c r="AP175" i="22" s="1"/>
  <c r="BF175" i="20"/>
  <c r="AE175" i="22" s="1"/>
  <c r="BI175" i="20"/>
  <c r="AH175" i="22" s="1"/>
  <c r="CE175" i="20"/>
  <c r="BD175" i="22" s="1"/>
  <c r="CF175" i="20"/>
  <c r="BE175" i="22" s="1"/>
  <c r="BZ175" i="20" a="1"/>
  <c r="BZ175" i="20" s="1"/>
  <c r="AY175" i="22" s="1"/>
  <c r="CH175" i="20"/>
  <c r="BG175" i="22" s="1"/>
  <c r="BJ175" i="20"/>
  <c r="AI175" i="22" s="1"/>
  <c r="BR175" i="20"/>
  <c r="AQ175" i="22" s="1"/>
  <c r="AK175" i="20"/>
  <c r="J175" i="22" s="1"/>
  <c r="F175" i="22"/>
  <c r="AU175" i="20"/>
  <c r="T175" i="22" s="1"/>
  <c r="AT175" i="20"/>
  <c r="S175" i="22" s="1"/>
  <c r="AV175" i="20"/>
  <c r="U175" i="22" s="1"/>
  <c r="CA175" i="20" a="1"/>
  <c r="CA175" i="20" s="1"/>
  <c r="AZ175" i="22" s="1"/>
  <c r="BY175" i="20" a="1"/>
  <c r="BY175" i="20" s="1"/>
  <c r="AX175" i="22" s="1"/>
  <c r="BK175" i="20"/>
  <c r="AJ175" i="22" s="1"/>
  <c r="BG175" i="20"/>
  <c r="AF175" i="22" s="1"/>
  <c r="AS175" i="20"/>
  <c r="R175" i="22" s="1"/>
  <c r="AP175" i="20"/>
  <c r="O175" i="22" s="1"/>
  <c r="BV175" i="20"/>
  <c r="AU175" i="22" s="1"/>
  <c r="A175" i="13"/>
  <c r="E175" i="13"/>
  <c r="B177" i="13"/>
  <c r="D176" i="13"/>
  <c r="D175" i="22" l="1"/>
  <c r="B175" i="22" s="1" a="1"/>
  <c r="B175" i="22" s="1"/>
  <c r="A176" i="13"/>
  <c r="E176" i="13"/>
  <c r="A177" i="20"/>
  <c r="G177" i="22"/>
  <c r="B178" i="20"/>
  <c r="B178" i="13"/>
  <c r="D177" i="13"/>
  <c r="BM176" i="20"/>
  <c r="AL176" i="22" s="1"/>
  <c r="CA176" i="20" a="1"/>
  <c r="CA176" i="20" s="1"/>
  <c r="AZ176" i="22" s="1"/>
  <c r="AP176" i="20"/>
  <c r="O176" i="22" s="1"/>
  <c r="BC176" i="20"/>
  <c r="AB176" i="22" s="1"/>
  <c r="AS176" i="20"/>
  <c r="R176" i="22" s="1"/>
  <c r="AM176" i="20"/>
  <c r="L176" i="22" s="1"/>
  <c r="AO176" i="20"/>
  <c r="N176" i="22" s="1"/>
  <c r="CC176" i="20" a="1"/>
  <c r="CC176" i="20" s="1"/>
  <c r="BB176" i="22" s="1"/>
  <c r="CH176" i="20"/>
  <c r="BG176" i="22" s="1"/>
  <c r="AY176" i="20"/>
  <c r="X176" i="22" s="1"/>
  <c r="F176" i="22"/>
  <c r="BE176" i="20"/>
  <c r="AD176" i="22" s="1"/>
  <c r="BY176" i="20" a="1"/>
  <c r="BY176" i="20" s="1"/>
  <c r="AX176" i="22" s="1"/>
  <c r="BW176" i="20" a="1"/>
  <c r="BW176" i="20" s="1"/>
  <c r="AV176" i="22" s="1"/>
  <c r="BI176" i="20"/>
  <c r="AH176" i="22" s="1"/>
  <c r="AN176" i="20"/>
  <c r="M176" i="22" s="1"/>
  <c r="BT176" i="20"/>
  <c r="AS176" i="22" s="1"/>
  <c r="AQ176" i="20"/>
  <c r="P176" i="22" s="1"/>
  <c r="AT176" i="20"/>
  <c r="S176" i="22" s="1"/>
  <c r="AV176" i="20"/>
  <c r="U176" i="22" s="1"/>
  <c r="BZ176" i="20" a="1"/>
  <c r="BZ176" i="20" s="1"/>
  <c r="AY176" i="22" s="1"/>
  <c r="BA176" i="20"/>
  <c r="Z176" i="22" s="1"/>
  <c r="BN176" i="20"/>
  <c r="AM176" i="22" s="1"/>
  <c r="BV176" i="20"/>
  <c r="AU176" i="22" s="1"/>
  <c r="AX176" i="20"/>
  <c r="W176" i="22" s="1"/>
  <c r="CB176" i="20" a="1"/>
  <c r="CB176" i="20" s="1"/>
  <c r="BA176" i="22" s="1"/>
  <c r="BU176" i="20"/>
  <c r="AT176" i="22" s="1"/>
  <c r="BF176" i="20"/>
  <c r="AE176" i="22" s="1"/>
  <c r="BK176" i="20"/>
  <c r="AJ176" i="22" s="1"/>
  <c r="BS176" i="20"/>
  <c r="AR176" i="22" s="1"/>
  <c r="CG176" i="20"/>
  <c r="BF176" i="22" s="1"/>
  <c r="BR176" i="20"/>
  <c r="AQ176" i="22" s="1"/>
  <c r="AK176" i="20"/>
  <c r="J176" i="22" s="1"/>
  <c r="BO176" i="20"/>
  <c r="AN176" i="22" s="1"/>
  <c r="CE176" i="20"/>
  <c r="BD176" i="22" s="1"/>
  <c r="BH176" i="20"/>
  <c r="AG176" i="22" s="1"/>
  <c r="AW176" i="20"/>
  <c r="V176" i="22" s="1"/>
  <c r="BB176" i="20"/>
  <c r="AA176" i="22" s="1"/>
  <c r="BQ176" i="20"/>
  <c r="AP176" i="22" s="1"/>
  <c r="AZ176" i="20"/>
  <c r="Y176" i="22" s="1"/>
  <c r="CI176" i="20" a="1"/>
  <c r="CI176" i="20" s="1"/>
  <c r="BH176" i="22" s="1"/>
  <c r="BJ176" i="20"/>
  <c r="AI176" i="22" s="1"/>
  <c r="AL176" i="20"/>
  <c r="K176" i="22" s="1"/>
  <c r="BG176" i="20"/>
  <c r="AF176" i="22" s="1"/>
  <c r="CF176" i="20"/>
  <c r="BE176" i="22" s="1"/>
  <c r="BL176" i="20"/>
  <c r="AK176" i="22" s="1"/>
  <c r="AU176" i="20"/>
  <c r="T176" i="22" s="1"/>
  <c r="A177" i="13" l="1"/>
  <c r="E177" i="13"/>
  <c r="D178" i="13"/>
  <c r="B179" i="13"/>
  <c r="A178" i="20"/>
  <c r="B179" i="20"/>
  <c r="G178" i="22"/>
  <c r="BN177" i="20"/>
  <c r="AM177" i="22" s="1"/>
  <c r="F177" i="22"/>
  <c r="BC177" i="20"/>
  <c r="AB177" i="22" s="1"/>
  <c r="BB177" i="20"/>
  <c r="AA177" i="22" s="1"/>
  <c r="BI177" i="20"/>
  <c r="AH177" i="22" s="1"/>
  <c r="CI177" i="20" a="1"/>
  <c r="CI177" i="20" s="1"/>
  <c r="BH177" i="22" s="1"/>
  <c r="CF177" i="20"/>
  <c r="BE177" i="22" s="1"/>
  <c r="BH177" i="20"/>
  <c r="AG177" i="22" s="1"/>
  <c r="CC177" i="20" a="1"/>
  <c r="CC177" i="20" s="1"/>
  <c r="BB177" i="22" s="1"/>
  <c r="BF177" i="20"/>
  <c r="AE177" i="22" s="1"/>
  <c r="CH177" i="20"/>
  <c r="BG177" i="22" s="1"/>
  <c r="BS177" i="20"/>
  <c r="AR177" i="22" s="1"/>
  <c r="AX177" i="20"/>
  <c r="W177" i="22" s="1"/>
  <c r="AL177" i="20"/>
  <c r="K177" i="22" s="1"/>
  <c r="BL177" i="20"/>
  <c r="AK177" i="22" s="1"/>
  <c r="AU177" i="20"/>
  <c r="T177" i="22" s="1"/>
  <c r="AK177" i="20"/>
  <c r="J177" i="22" s="1"/>
  <c r="BO177" i="20"/>
  <c r="AN177" i="22" s="1"/>
  <c r="AZ177" i="20"/>
  <c r="Y177" i="22" s="1"/>
  <c r="BV177" i="20"/>
  <c r="AU177" i="22" s="1"/>
  <c r="BQ177" i="20"/>
  <c r="AP177" i="22" s="1"/>
  <c r="BJ177" i="20"/>
  <c r="AI177" i="22" s="1"/>
  <c r="AO177" i="20"/>
  <c r="N177" i="22" s="1"/>
  <c r="AS177" i="20"/>
  <c r="R177" i="22" s="1"/>
  <c r="BR177" i="20"/>
  <c r="AQ177" i="22" s="1"/>
  <c r="AV177" i="20"/>
  <c r="U177" i="22" s="1"/>
  <c r="AQ177" i="20"/>
  <c r="P177" i="22" s="1"/>
  <c r="BU177" i="20"/>
  <c r="AT177" i="22" s="1"/>
  <c r="CE177" i="20"/>
  <c r="BD177" i="22" s="1"/>
  <c r="AP177" i="20"/>
  <c r="O177" i="22" s="1"/>
  <c r="BY177" i="20" a="1"/>
  <c r="BY177" i="20" s="1"/>
  <c r="AX177" i="22" s="1"/>
  <c r="BG177" i="20"/>
  <c r="AF177" i="22" s="1"/>
  <c r="AY177" i="20"/>
  <c r="X177" i="22" s="1"/>
  <c r="BT177" i="20"/>
  <c r="AS177" i="22" s="1"/>
  <c r="BA177" i="20"/>
  <c r="Z177" i="22" s="1"/>
  <c r="AW177" i="20"/>
  <c r="V177" i="22" s="1"/>
  <c r="BZ177" i="20" a="1"/>
  <c r="BZ177" i="20" s="1"/>
  <c r="AY177" i="22" s="1"/>
  <c r="CB177" i="20" a="1"/>
  <c r="CB177" i="20" s="1"/>
  <c r="BA177" i="22" s="1"/>
  <c r="AN177" i="20"/>
  <c r="M177" i="22" s="1"/>
  <c r="AT177" i="20"/>
  <c r="S177" i="22" s="1"/>
  <c r="AM177" i="20"/>
  <c r="L177" i="22" s="1"/>
  <c r="CA177" i="20" a="1"/>
  <c r="CA177" i="20" s="1"/>
  <c r="AZ177" i="22" s="1"/>
  <c r="BW177" i="20" a="1"/>
  <c r="BW177" i="20" s="1"/>
  <c r="AV177" i="22" s="1"/>
  <c r="BE177" i="20"/>
  <c r="AD177" i="22" s="1"/>
  <c r="BM177" i="20"/>
  <c r="AL177" i="22" s="1"/>
  <c r="CG177" i="20"/>
  <c r="BF177" i="22" s="1"/>
  <c r="BK177" i="20"/>
  <c r="AJ177" i="22" s="1"/>
  <c r="D176" i="22"/>
  <c r="B176" i="22" s="1" a="1"/>
  <c r="B176" i="22" s="1"/>
  <c r="D177" i="22" l="1"/>
  <c r="B177" i="22" s="1" a="1"/>
  <c r="B177" i="22" s="1"/>
  <c r="A179" i="20"/>
  <c r="B180" i="20"/>
  <c r="G179" i="22"/>
  <c r="CB178" i="20" a="1"/>
  <c r="CB178" i="20" s="1"/>
  <c r="BA178" i="22" s="1"/>
  <c r="AK178" i="20"/>
  <c r="J178" i="22" s="1"/>
  <c r="AX178" i="20"/>
  <c r="W178" i="22" s="1"/>
  <c r="BC178" i="20"/>
  <c r="AB178" i="22" s="1"/>
  <c r="CI178" i="20" a="1"/>
  <c r="CI178" i="20" s="1"/>
  <c r="BH178" i="22" s="1"/>
  <c r="F178" i="22"/>
  <c r="AT178" i="20"/>
  <c r="S178" i="22" s="1"/>
  <c r="AU178" i="20"/>
  <c r="T178" i="22" s="1"/>
  <c r="BR178" i="20"/>
  <c r="AQ178" i="22" s="1"/>
  <c r="BF178" i="20"/>
  <c r="AE178" i="22" s="1"/>
  <c r="BS178" i="20"/>
  <c r="AR178" i="22" s="1"/>
  <c r="BL178" i="20"/>
  <c r="AK178" i="22" s="1"/>
  <c r="CG178" i="20"/>
  <c r="BF178" i="22" s="1"/>
  <c r="BY178" i="20" a="1"/>
  <c r="BY178" i="20" s="1"/>
  <c r="AX178" i="22" s="1"/>
  <c r="BH178" i="20"/>
  <c r="AG178" i="22" s="1"/>
  <c r="AS178" i="20"/>
  <c r="R178" i="22" s="1"/>
  <c r="CF178" i="20"/>
  <c r="BE178" i="22" s="1"/>
  <c r="BZ178" i="20" a="1"/>
  <c r="BZ178" i="20" s="1"/>
  <c r="AY178" i="22" s="1"/>
  <c r="AZ178" i="20"/>
  <c r="Y178" i="22" s="1"/>
  <c r="AO178" i="20"/>
  <c r="N178" i="22" s="1"/>
  <c r="BM178" i="20"/>
  <c r="AL178" i="22" s="1"/>
  <c r="BG178" i="20"/>
  <c r="AF178" i="22" s="1"/>
  <c r="CH178" i="20"/>
  <c r="BG178" i="22" s="1"/>
  <c r="BA178" i="20"/>
  <c r="Z178" i="22" s="1"/>
  <c r="BE178" i="20"/>
  <c r="AD178" i="22" s="1"/>
  <c r="BQ178" i="20"/>
  <c r="AP178" i="22" s="1"/>
  <c r="BB178" i="20"/>
  <c r="AA178" i="22" s="1"/>
  <c r="BV178" i="20"/>
  <c r="AU178" i="22" s="1"/>
  <c r="BW178" i="20" a="1"/>
  <c r="BW178" i="20" s="1"/>
  <c r="AV178" i="22" s="1"/>
  <c r="BN178" i="20"/>
  <c r="AM178" i="22" s="1"/>
  <c r="AP178" i="20"/>
  <c r="O178" i="22" s="1"/>
  <c r="AQ178" i="20"/>
  <c r="P178" i="22" s="1"/>
  <c r="AW178" i="20"/>
  <c r="V178" i="22" s="1"/>
  <c r="BU178" i="20"/>
  <c r="AT178" i="22" s="1"/>
  <c r="AY178" i="20"/>
  <c r="X178" i="22" s="1"/>
  <c r="CE178" i="20"/>
  <c r="BD178" i="22" s="1"/>
  <c r="AL178" i="20"/>
  <c r="K178" i="22" s="1"/>
  <c r="BJ178" i="20"/>
  <c r="AI178" i="22" s="1"/>
  <c r="BK178" i="20"/>
  <c r="AJ178" i="22" s="1"/>
  <c r="BI178" i="20"/>
  <c r="AH178" i="22" s="1"/>
  <c r="AV178" i="20"/>
  <c r="U178" i="22" s="1"/>
  <c r="CC178" i="20" a="1"/>
  <c r="CC178" i="20" s="1"/>
  <c r="BB178" i="22" s="1"/>
  <c r="BO178" i="20"/>
  <c r="AN178" i="22" s="1"/>
  <c r="AN178" i="20"/>
  <c r="M178" i="22" s="1"/>
  <c r="AM178" i="20"/>
  <c r="L178" i="22" s="1"/>
  <c r="CA178" i="20" a="1"/>
  <c r="CA178" i="20" s="1"/>
  <c r="AZ178" i="22" s="1"/>
  <c r="BT178" i="20"/>
  <c r="AS178" i="22" s="1"/>
  <c r="D179" i="13"/>
  <c r="B180" i="13"/>
  <c r="E178" i="13"/>
  <c r="A178" i="13"/>
  <c r="D178" i="22" l="1"/>
  <c r="B178" i="22" s="1" a="1"/>
  <c r="B178" i="22" s="1"/>
  <c r="B181" i="13"/>
  <c r="D180" i="13"/>
  <c r="A180" i="20"/>
  <c r="B181" i="20"/>
  <c r="G180" i="22"/>
  <c r="E179" i="13"/>
  <c r="A179" i="13"/>
  <c r="BU179" i="20"/>
  <c r="AT179" i="22" s="1"/>
  <c r="CA179" i="20" a="1"/>
  <c r="CA179" i="20" s="1"/>
  <c r="AZ179" i="22" s="1"/>
  <c r="AN179" i="20"/>
  <c r="M179" i="22" s="1"/>
  <c r="CH179" i="20"/>
  <c r="BG179" i="22" s="1"/>
  <c r="AT179" i="20"/>
  <c r="S179" i="22" s="1"/>
  <c r="AY179" i="20"/>
  <c r="X179" i="22" s="1"/>
  <c r="AZ179" i="20"/>
  <c r="Y179" i="22" s="1"/>
  <c r="CG179" i="20"/>
  <c r="BF179" i="22" s="1"/>
  <c r="BQ179" i="20"/>
  <c r="AP179" i="22" s="1"/>
  <c r="AS179" i="20"/>
  <c r="R179" i="22" s="1"/>
  <c r="AX179" i="20"/>
  <c r="W179" i="22" s="1"/>
  <c r="BO179" i="20"/>
  <c r="AN179" i="22" s="1"/>
  <c r="BS179" i="20"/>
  <c r="AR179" i="22" s="1"/>
  <c r="AP179" i="20"/>
  <c r="O179" i="22" s="1"/>
  <c r="BV179" i="20"/>
  <c r="AU179" i="22" s="1"/>
  <c r="F179" i="22"/>
  <c r="CI179" i="20" a="1"/>
  <c r="CI179" i="20" s="1"/>
  <c r="BH179" i="22" s="1"/>
  <c r="BM179" i="20"/>
  <c r="AL179" i="22" s="1"/>
  <c r="BT179" i="20"/>
  <c r="AS179" i="22" s="1"/>
  <c r="BW179" i="20" a="1"/>
  <c r="BW179" i="20" s="1"/>
  <c r="AV179" i="22" s="1"/>
  <c r="AO179" i="20"/>
  <c r="N179" i="22" s="1"/>
  <c r="BG179" i="20"/>
  <c r="AF179" i="22" s="1"/>
  <c r="AL179" i="20"/>
  <c r="K179" i="22" s="1"/>
  <c r="AQ179" i="20"/>
  <c r="P179" i="22" s="1"/>
  <c r="BZ179" i="20" a="1"/>
  <c r="BZ179" i="20" s="1"/>
  <c r="AY179" i="22" s="1"/>
  <c r="BF179" i="20"/>
  <c r="AE179" i="22" s="1"/>
  <c r="CE179" i="20"/>
  <c r="BD179" i="22" s="1"/>
  <c r="CB179" i="20" a="1"/>
  <c r="CB179" i="20" s="1"/>
  <c r="BA179" i="22" s="1"/>
  <c r="BH179" i="20"/>
  <c r="AG179" i="22" s="1"/>
  <c r="CF179" i="20"/>
  <c r="BE179" i="22" s="1"/>
  <c r="BL179" i="20"/>
  <c r="AK179" i="22" s="1"/>
  <c r="AW179" i="20"/>
  <c r="V179" i="22" s="1"/>
  <c r="BC179" i="20"/>
  <c r="AB179" i="22" s="1"/>
  <c r="BA179" i="20"/>
  <c r="Z179" i="22" s="1"/>
  <c r="AU179" i="20"/>
  <c r="T179" i="22" s="1"/>
  <c r="BE179" i="20"/>
  <c r="AD179" i="22" s="1"/>
  <c r="CC179" i="20" a="1"/>
  <c r="CC179" i="20" s="1"/>
  <c r="BB179" i="22" s="1"/>
  <c r="BK179" i="20"/>
  <c r="AJ179" i="22" s="1"/>
  <c r="BI179" i="20"/>
  <c r="AH179" i="22" s="1"/>
  <c r="AM179" i="20"/>
  <c r="L179" i="22" s="1"/>
  <c r="BN179" i="20"/>
  <c r="AM179" i="22" s="1"/>
  <c r="BB179" i="20"/>
  <c r="AA179" i="22" s="1"/>
  <c r="BR179" i="20"/>
  <c r="AQ179" i="22" s="1"/>
  <c r="BY179" i="20" a="1"/>
  <c r="BY179" i="20" s="1"/>
  <c r="AX179" i="22" s="1"/>
  <c r="BJ179" i="20"/>
  <c r="AI179" i="22" s="1"/>
  <c r="AK179" i="20"/>
  <c r="J179" i="22" s="1"/>
  <c r="AV179" i="20"/>
  <c r="U179" i="22" s="1"/>
  <c r="B182" i="20" l="1"/>
  <c r="A181" i="20"/>
  <c r="G181" i="22"/>
  <c r="D179" i="22"/>
  <c r="B179" i="22" s="1" a="1"/>
  <c r="B179" i="22" s="1"/>
  <c r="AQ180" i="20"/>
  <c r="P180" i="22" s="1"/>
  <c r="CG180" i="20"/>
  <c r="BF180" i="22" s="1"/>
  <c r="AU180" i="20"/>
  <c r="T180" i="22" s="1"/>
  <c r="AM180" i="20"/>
  <c r="L180" i="22" s="1"/>
  <c r="AN180" i="20"/>
  <c r="M180" i="22" s="1"/>
  <c r="BZ180" i="20" a="1"/>
  <c r="BZ180" i="20" s="1"/>
  <c r="AY180" i="22" s="1"/>
  <c r="CH180" i="20"/>
  <c r="BG180" i="22" s="1"/>
  <c r="BL180" i="20"/>
  <c r="AK180" i="22" s="1"/>
  <c r="BH180" i="20"/>
  <c r="AG180" i="22" s="1"/>
  <c r="BE180" i="20"/>
  <c r="AD180" i="22" s="1"/>
  <c r="BN180" i="20"/>
  <c r="AM180" i="22" s="1"/>
  <c r="BI180" i="20"/>
  <c r="AH180" i="22" s="1"/>
  <c r="BM180" i="20"/>
  <c r="AL180" i="22" s="1"/>
  <c r="BU180" i="20"/>
  <c r="AT180" i="22" s="1"/>
  <c r="BR180" i="20"/>
  <c r="AQ180" i="22" s="1"/>
  <c r="AL180" i="20"/>
  <c r="K180" i="22" s="1"/>
  <c r="AP180" i="20"/>
  <c r="O180" i="22" s="1"/>
  <c r="BF180" i="20"/>
  <c r="AE180" i="22" s="1"/>
  <c r="AO180" i="20"/>
  <c r="N180" i="22" s="1"/>
  <c r="BW180" i="20" a="1"/>
  <c r="BW180" i="20" s="1"/>
  <c r="AV180" i="22" s="1"/>
  <c r="AX180" i="20"/>
  <c r="W180" i="22" s="1"/>
  <c r="AS180" i="20"/>
  <c r="R180" i="22" s="1"/>
  <c r="BG180" i="20"/>
  <c r="AF180" i="22" s="1"/>
  <c r="CF180" i="20"/>
  <c r="BE180" i="22" s="1"/>
  <c r="BQ180" i="20"/>
  <c r="AP180" i="22" s="1"/>
  <c r="BS180" i="20"/>
  <c r="AR180" i="22" s="1"/>
  <c r="BJ180" i="20"/>
  <c r="AI180" i="22" s="1"/>
  <c r="BV180" i="20"/>
  <c r="AU180" i="22" s="1"/>
  <c r="AT180" i="20"/>
  <c r="S180" i="22" s="1"/>
  <c r="CI180" i="20" a="1"/>
  <c r="CI180" i="20" s="1"/>
  <c r="BH180" i="22" s="1"/>
  <c r="BO180" i="20"/>
  <c r="AN180" i="22" s="1"/>
  <c r="CC180" i="20" a="1"/>
  <c r="CC180" i="20" s="1"/>
  <c r="BB180" i="22" s="1"/>
  <c r="BA180" i="20"/>
  <c r="Z180" i="22" s="1"/>
  <c r="BC180" i="20"/>
  <c r="AB180" i="22" s="1"/>
  <c r="BB180" i="20"/>
  <c r="AA180" i="22" s="1"/>
  <c r="CA180" i="20" a="1"/>
  <c r="CA180" i="20" s="1"/>
  <c r="AZ180" i="22" s="1"/>
  <c r="AZ180" i="20"/>
  <c r="Y180" i="22" s="1"/>
  <c r="AV180" i="20"/>
  <c r="U180" i="22" s="1"/>
  <c r="CE180" i="20"/>
  <c r="BD180" i="22" s="1"/>
  <c r="AY180" i="20"/>
  <c r="X180" i="22" s="1"/>
  <c r="BY180" i="20" a="1"/>
  <c r="BY180" i="20" s="1"/>
  <c r="AX180" i="22" s="1"/>
  <c r="F180" i="22"/>
  <c r="AW180" i="20"/>
  <c r="V180" i="22" s="1"/>
  <c r="CB180" i="20" a="1"/>
  <c r="CB180" i="20" s="1"/>
  <c r="BA180" i="22" s="1"/>
  <c r="BK180" i="20"/>
  <c r="AJ180" i="22" s="1"/>
  <c r="AK180" i="20"/>
  <c r="J180" i="22" s="1"/>
  <c r="BT180" i="20"/>
  <c r="AS180" i="22" s="1"/>
  <c r="A180" i="13"/>
  <c r="E180" i="13"/>
  <c r="D181" i="13"/>
  <c r="B182" i="13"/>
  <c r="D182" i="13" l="1"/>
  <c r="B183" i="13"/>
  <c r="A181" i="13"/>
  <c r="E181" i="13"/>
  <c r="D180" i="22"/>
  <c r="B180" i="22" s="1" a="1"/>
  <c r="B180" i="22" s="1"/>
  <c r="AU181" i="20"/>
  <c r="T181" i="22" s="1"/>
  <c r="AW181" i="20"/>
  <c r="V181" i="22" s="1"/>
  <c r="AZ181" i="20"/>
  <c r="Y181" i="22" s="1"/>
  <c r="BC181" i="20"/>
  <c r="AB181" i="22" s="1"/>
  <c r="AQ181" i="20"/>
  <c r="P181" i="22" s="1"/>
  <c r="AV181" i="20"/>
  <c r="U181" i="22" s="1"/>
  <c r="AN181" i="20"/>
  <c r="M181" i="22" s="1"/>
  <c r="BS181" i="20"/>
  <c r="AR181" i="22" s="1"/>
  <c r="BO181" i="20"/>
  <c r="AN181" i="22" s="1"/>
  <c r="BQ181" i="20"/>
  <c r="AP181" i="22" s="1"/>
  <c r="CE181" i="20"/>
  <c r="BD181" i="22" s="1"/>
  <c r="AM181" i="20"/>
  <c r="L181" i="22" s="1"/>
  <c r="AK181" i="20"/>
  <c r="J181" i="22" s="1"/>
  <c r="D181" i="22" s="1"/>
  <c r="B181" i="22" s="1" a="1"/>
  <c r="B181" i="22" s="1"/>
  <c r="BG181" i="20"/>
  <c r="AF181" i="22" s="1"/>
  <c r="CC181" i="20" a="1"/>
  <c r="CC181" i="20" s="1"/>
  <c r="BB181" i="22" s="1"/>
  <c r="BI181" i="20"/>
  <c r="AH181" i="22" s="1"/>
  <c r="BU181" i="20"/>
  <c r="AT181" i="22" s="1"/>
  <c r="BN181" i="20"/>
  <c r="AM181" i="22" s="1"/>
  <c r="CG181" i="20"/>
  <c r="BF181" i="22" s="1"/>
  <c r="BH181" i="20"/>
  <c r="AG181" i="22" s="1"/>
  <c r="CB181" i="20" a="1"/>
  <c r="CB181" i="20" s="1"/>
  <c r="BA181" i="22" s="1"/>
  <c r="BR181" i="20"/>
  <c r="AQ181" i="22" s="1"/>
  <c r="BL181" i="20"/>
  <c r="AK181" i="22" s="1"/>
  <c r="BT181" i="20"/>
  <c r="AS181" i="22" s="1"/>
  <c r="CH181" i="20"/>
  <c r="BG181" i="22" s="1"/>
  <c r="AL181" i="20"/>
  <c r="K181" i="22" s="1"/>
  <c r="BE181" i="20"/>
  <c r="AD181" i="22" s="1"/>
  <c r="BB181" i="20"/>
  <c r="AA181" i="22" s="1"/>
  <c r="CF181" i="20"/>
  <c r="BE181" i="22" s="1"/>
  <c r="BY181" i="20" a="1"/>
  <c r="BY181" i="20" s="1"/>
  <c r="AX181" i="22" s="1"/>
  <c r="BW181" i="20" a="1"/>
  <c r="BW181" i="20" s="1"/>
  <c r="AV181" i="22" s="1"/>
  <c r="BM181" i="20"/>
  <c r="AL181" i="22" s="1"/>
  <c r="AT181" i="20"/>
  <c r="S181" i="22" s="1"/>
  <c r="CI181" i="20" a="1"/>
  <c r="CI181" i="20" s="1"/>
  <c r="BH181" i="22" s="1"/>
  <c r="AX181" i="20"/>
  <c r="W181" i="22" s="1"/>
  <c r="F181" i="22"/>
  <c r="CA181" i="20" a="1"/>
  <c r="CA181" i="20" s="1"/>
  <c r="AZ181" i="22" s="1"/>
  <c r="BF181" i="20"/>
  <c r="AE181" i="22" s="1"/>
  <c r="BA181" i="20"/>
  <c r="Z181" i="22" s="1"/>
  <c r="BZ181" i="20" a="1"/>
  <c r="BZ181" i="20" s="1"/>
  <c r="AY181" i="22" s="1"/>
  <c r="AP181" i="20"/>
  <c r="O181" i="22" s="1"/>
  <c r="AY181" i="20"/>
  <c r="X181" i="22" s="1"/>
  <c r="BJ181" i="20"/>
  <c r="AI181" i="22" s="1"/>
  <c r="AS181" i="20"/>
  <c r="R181" i="22" s="1"/>
  <c r="BV181" i="20"/>
  <c r="AU181" i="22" s="1"/>
  <c r="BK181" i="20"/>
  <c r="AJ181" i="22" s="1"/>
  <c r="AO181" i="20"/>
  <c r="N181" i="22" s="1"/>
  <c r="A182" i="20"/>
  <c r="B183" i="20"/>
  <c r="G182" i="22"/>
  <c r="AN182" i="20" l="1"/>
  <c r="M182" i="22" s="1"/>
  <c r="CA182" i="20" a="1"/>
  <c r="CA182" i="20" s="1"/>
  <c r="AZ182" i="22" s="1"/>
  <c r="AL182" i="20"/>
  <c r="K182" i="22" s="1"/>
  <c r="F182" i="22"/>
  <c r="AW182" i="20"/>
  <c r="V182" i="22" s="1"/>
  <c r="BC182" i="20"/>
  <c r="AB182" i="22" s="1"/>
  <c r="AU182" i="20"/>
  <c r="T182" i="22" s="1"/>
  <c r="BA182" i="20"/>
  <c r="Z182" i="22" s="1"/>
  <c r="BV182" i="20"/>
  <c r="AU182" i="22" s="1"/>
  <c r="AY182" i="20"/>
  <c r="X182" i="22" s="1"/>
  <c r="AV182" i="20"/>
  <c r="U182" i="22" s="1"/>
  <c r="AZ182" i="20"/>
  <c r="Y182" i="22" s="1"/>
  <c r="BY182" i="20" a="1"/>
  <c r="BY182" i="20" s="1"/>
  <c r="AX182" i="22" s="1"/>
  <c r="BI182" i="20"/>
  <c r="AH182" i="22" s="1"/>
  <c r="BO182" i="20"/>
  <c r="AN182" i="22" s="1"/>
  <c r="AS182" i="20"/>
  <c r="R182" i="22" s="1"/>
  <c r="BG182" i="20"/>
  <c r="AF182" i="22" s="1"/>
  <c r="CG182" i="20"/>
  <c r="BF182" i="22" s="1"/>
  <c r="AX182" i="20"/>
  <c r="W182" i="22" s="1"/>
  <c r="BU182" i="20"/>
  <c r="AT182" i="22" s="1"/>
  <c r="AK182" i="20"/>
  <c r="J182" i="22" s="1"/>
  <c r="BS182" i="20"/>
  <c r="AR182" i="22" s="1"/>
  <c r="BL182" i="20"/>
  <c r="AK182" i="22" s="1"/>
  <c r="AT182" i="20"/>
  <c r="S182" i="22" s="1"/>
  <c r="BZ182" i="20" a="1"/>
  <c r="BZ182" i="20" s="1"/>
  <c r="AY182" i="22" s="1"/>
  <c r="AO182" i="20"/>
  <c r="N182" i="22" s="1"/>
  <c r="CF182" i="20"/>
  <c r="BE182" i="22" s="1"/>
  <c r="AM182" i="20"/>
  <c r="L182" i="22" s="1"/>
  <c r="CC182" i="20" a="1"/>
  <c r="CC182" i="20" s="1"/>
  <c r="BB182" i="22" s="1"/>
  <c r="BH182" i="20"/>
  <c r="AG182" i="22" s="1"/>
  <c r="CE182" i="20"/>
  <c r="BD182" i="22" s="1"/>
  <c r="BB182" i="20"/>
  <c r="AA182" i="22" s="1"/>
  <c r="BM182" i="20"/>
  <c r="AL182" i="22" s="1"/>
  <c r="AQ182" i="20"/>
  <c r="P182" i="22" s="1"/>
  <c r="BK182" i="20"/>
  <c r="AJ182" i="22" s="1"/>
  <c r="CB182" i="20" a="1"/>
  <c r="CB182" i="20" s="1"/>
  <c r="BA182" i="22" s="1"/>
  <c r="BN182" i="20"/>
  <c r="AM182" i="22" s="1"/>
  <c r="BR182" i="20"/>
  <c r="AQ182" i="22" s="1"/>
  <c r="CH182" i="20"/>
  <c r="BG182" i="22" s="1"/>
  <c r="BQ182" i="20"/>
  <c r="AP182" i="22" s="1"/>
  <c r="BW182" i="20" a="1"/>
  <c r="BW182" i="20" s="1"/>
  <c r="AV182" i="22" s="1"/>
  <c r="BT182" i="20"/>
  <c r="AS182" i="22" s="1"/>
  <c r="CI182" i="20" a="1"/>
  <c r="CI182" i="20" s="1"/>
  <c r="BH182" i="22" s="1"/>
  <c r="AP182" i="20"/>
  <c r="O182" i="22" s="1"/>
  <c r="BJ182" i="20"/>
  <c r="AI182" i="22" s="1"/>
  <c r="BF182" i="20"/>
  <c r="AE182" i="22" s="1"/>
  <c r="BE182" i="20"/>
  <c r="AD182" i="22" s="1"/>
  <c r="A183" i="20"/>
  <c r="B184" i="20"/>
  <c r="G183" i="22"/>
  <c r="D183" i="13"/>
  <c r="B184" i="13"/>
  <c r="E182" i="13"/>
  <c r="A182" i="13"/>
  <c r="AM183" i="20" l="1"/>
  <c r="L183" i="22" s="1"/>
  <c r="BA183" i="20"/>
  <c r="Z183" i="22" s="1"/>
  <c r="BG183" i="20"/>
  <c r="AF183" i="22" s="1"/>
  <c r="AL183" i="20"/>
  <c r="K183" i="22" s="1"/>
  <c r="CG183" i="20"/>
  <c r="BF183" i="22" s="1"/>
  <c r="BQ183" i="20"/>
  <c r="AP183" i="22" s="1"/>
  <c r="AP183" i="20"/>
  <c r="O183" i="22" s="1"/>
  <c r="BB183" i="20"/>
  <c r="AA183" i="22" s="1"/>
  <c r="AN183" i="20"/>
  <c r="M183" i="22" s="1"/>
  <c r="AX183" i="20"/>
  <c r="W183" i="22" s="1"/>
  <c r="BL183" i="20"/>
  <c r="AK183" i="22" s="1"/>
  <c r="AS183" i="20"/>
  <c r="R183" i="22" s="1"/>
  <c r="CE183" i="20"/>
  <c r="BD183" i="22" s="1"/>
  <c r="BK183" i="20"/>
  <c r="AJ183" i="22" s="1"/>
  <c r="BC183" i="20"/>
  <c r="AB183" i="22" s="1"/>
  <c r="BV183" i="20"/>
  <c r="AU183" i="22" s="1"/>
  <c r="CF183" i="20"/>
  <c r="BE183" i="22" s="1"/>
  <c r="BE183" i="20"/>
  <c r="AD183" i="22" s="1"/>
  <c r="BH183" i="20"/>
  <c r="AG183" i="22" s="1"/>
  <c r="CA183" i="20" a="1"/>
  <c r="CA183" i="20" s="1"/>
  <c r="AZ183" i="22" s="1"/>
  <c r="CC183" i="20" a="1"/>
  <c r="CC183" i="20" s="1"/>
  <c r="BB183" i="22" s="1"/>
  <c r="AY183" i="20"/>
  <c r="X183" i="22" s="1"/>
  <c r="BO183" i="20"/>
  <c r="AN183" i="22" s="1"/>
  <c r="AU183" i="20"/>
  <c r="T183" i="22" s="1"/>
  <c r="AZ183" i="20"/>
  <c r="Y183" i="22" s="1"/>
  <c r="BJ183" i="20"/>
  <c r="AI183" i="22" s="1"/>
  <c r="BU183" i="20"/>
  <c r="AT183" i="22" s="1"/>
  <c r="BW183" i="20" a="1"/>
  <c r="BW183" i="20" s="1"/>
  <c r="AV183" i="22" s="1"/>
  <c r="AV183" i="20"/>
  <c r="U183" i="22" s="1"/>
  <c r="AW183" i="20"/>
  <c r="V183" i="22" s="1"/>
  <c r="BY183" i="20" a="1"/>
  <c r="BY183" i="20" s="1"/>
  <c r="AX183" i="22" s="1"/>
  <c r="BS183" i="20"/>
  <c r="AR183" i="22" s="1"/>
  <c r="BF183" i="20"/>
  <c r="AE183" i="22" s="1"/>
  <c r="BZ183" i="20" a="1"/>
  <c r="BZ183" i="20" s="1"/>
  <c r="AY183" i="22" s="1"/>
  <c r="BN183" i="20"/>
  <c r="AM183" i="22" s="1"/>
  <c r="CI183" i="20" a="1"/>
  <c r="CI183" i="20" s="1"/>
  <c r="BH183" i="22" s="1"/>
  <c r="AK183" i="20"/>
  <c r="J183" i="22" s="1"/>
  <c r="AO183" i="20"/>
  <c r="N183" i="22" s="1"/>
  <c r="CB183" i="20" a="1"/>
  <c r="CB183" i="20" s="1"/>
  <c r="BA183" i="22" s="1"/>
  <c r="F183" i="22"/>
  <c r="BM183" i="20"/>
  <c r="AL183" i="22" s="1"/>
  <c r="BT183" i="20"/>
  <c r="AS183" i="22" s="1"/>
  <c r="CH183" i="20"/>
  <c r="BG183" i="22" s="1"/>
  <c r="BR183" i="20"/>
  <c r="AQ183" i="22" s="1"/>
  <c r="AQ183" i="20"/>
  <c r="P183" i="22" s="1"/>
  <c r="AT183" i="20"/>
  <c r="S183" i="22" s="1"/>
  <c r="BI183" i="20"/>
  <c r="AH183" i="22" s="1"/>
  <c r="D182" i="22"/>
  <c r="B182" i="22" s="1" a="1"/>
  <c r="B182" i="22" s="1"/>
  <c r="B185" i="13"/>
  <c r="D184" i="13"/>
  <c r="A184" i="20"/>
  <c r="G184" i="22"/>
  <c r="B185" i="20"/>
  <c r="E183" i="13"/>
  <c r="A183" i="13"/>
  <c r="A185" i="20" l="1"/>
  <c r="B186" i="20"/>
  <c r="G185" i="22"/>
  <c r="D183" i="22"/>
  <c r="B183" i="22" s="1" a="1"/>
  <c r="B183" i="22" s="1"/>
  <c r="BU184" i="20"/>
  <c r="AT184" i="22" s="1"/>
  <c r="CE184" i="20"/>
  <c r="BD184" i="22" s="1"/>
  <c r="CF184" i="20"/>
  <c r="BE184" i="22" s="1"/>
  <c r="AW184" i="20"/>
  <c r="V184" i="22" s="1"/>
  <c r="BS184" i="20"/>
  <c r="AR184" i="22" s="1"/>
  <c r="AX184" i="20"/>
  <c r="W184" i="22" s="1"/>
  <c r="AK184" i="20"/>
  <c r="J184" i="22" s="1"/>
  <c r="BM184" i="20"/>
  <c r="AL184" i="22" s="1"/>
  <c r="BF184" i="20"/>
  <c r="AE184" i="22" s="1"/>
  <c r="BH184" i="20"/>
  <c r="AG184" i="22" s="1"/>
  <c r="CI184" i="20" a="1"/>
  <c r="CI184" i="20" s="1"/>
  <c r="BH184" i="22" s="1"/>
  <c r="BO184" i="20"/>
  <c r="AN184" i="22" s="1"/>
  <c r="BK184" i="20"/>
  <c r="AJ184" i="22" s="1"/>
  <c r="CG184" i="20"/>
  <c r="BF184" i="22" s="1"/>
  <c r="BA184" i="20"/>
  <c r="Z184" i="22" s="1"/>
  <c r="BV184" i="20"/>
  <c r="AU184" i="22" s="1"/>
  <c r="BG184" i="20"/>
  <c r="AF184" i="22" s="1"/>
  <c r="CC184" i="20" a="1"/>
  <c r="CC184" i="20" s="1"/>
  <c r="BB184" i="22" s="1"/>
  <c r="AV184" i="20"/>
  <c r="U184" i="22" s="1"/>
  <c r="CH184" i="20"/>
  <c r="BG184" i="22" s="1"/>
  <c r="BC184" i="20"/>
  <c r="AB184" i="22" s="1"/>
  <c r="AL184" i="20"/>
  <c r="K184" i="22" s="1"/>
  <c r="AM184" i="20"/>
  <c r="L184" i="22" s="1"/>
  <c r="CB184" i="20" a="1"/>
  <c r="CB184" i="20" s="1"/>
  <c r="BA184" i="22" s="1"/>
  <c r="BR184" i="20"/>
  <c r="AQ184" i="22" s="1"/>
  <c r="AO184" i="20"/>
  <c r="N184" i="22" s="1"/>
  <c r="F184" i="22"/>
  <c r="AQ184" i="20"/>
  <c r="P184" i="22" s="1"/>
  <c r="AT184" i="20"/>
  <c r="S184" i="22" s="1"/>
  <c r="BT184" i="20"/>
  <c r="AS184" i="22" s="1"/>
  <c r="AP184" i="20"/>
  <c r="O184" i="22" s="1"/>
  <c r="BI184" i="20"/>
  <c r="AH184" i="22" s="1"/>
  <c r="AU184" i="20"/>
  <c r="T184" i="22" s="1"/>
  <c r="BN184" i="20"/>
  <c r="AM184" i="22" s="1"/>
  <c r="AN184" i="20"/>
  <c r="M184" i="22" s="1"/>
  <c r="AY184" i="20"/>
  <c r="X184" i="22" s="1"/>
  <c r="CA184" i="20" a="1"/>
  <c r="CA184" i="20" s="1"/>
  <c r="AZ184" i="22" s="1"/>
  <c r="BE184" i="20"/>
  <c r="AD184" i="22" s="1"/>
  <c r="BQ184" i="20"/>
  <c r="AP184" i="22" s="1"/>
  <c r="BY184" i="20" a="1"/>
  <c r="BY184" i="20" s="1"/>
  <c r="AX184" i="22" s="1"/>
  <c r="BZ184" i="20" a="1"/>
  <c r="BZ184" i="20" s="1"/>
  <c r="AY184" i="22" s="1"/>
  <c r="BB184" i="20"/>
  <c r="AA184" i="22" s="1"/>
  <c r="AS184" i="20"/>
  <c r="R184" i="22" s="1"/>
  <c r="BL184" i="20"/>
  <c r="AK184" i="22" s="1"/>
  <c r="BJ184" i="20"/>
  <c r="AI184" i="22" s="1"/>
  <c r="BW184" i="20" a="1"/>
  <c r="BW184" i="20" s="1"/>
  <c r="AV184" i="22" s="1"/>
  <c r="AZ184" i="20"/>
  <c r="Y184" i="22" s="1"/>
  <c r="E184" i="13"/>
  <c r="A184" i="13"/>
  <c r="D185" i="13"/>
  <c r="B186" i="13"/>
  <c r="B187" i="13" l="1"/>
  <c r="D186" i="13"/>
  <c r="E185" i="13"/>
  <c r="A185" i="13"/>
  <c r="D184" i="22"/>
  <c r="B184" i="22" s="1" a="1"/>
  <c r="B184" i="22" s="1"/>
  <c r="B187" i="20"/>
  <c r="G186" i="22"/>
  <c r="A186" i="20"/>
  <c r="BK185" i="20"/>
  <c r="AJ185" i="22" s="1"/>
  <c r="BQ185" i="20"/>
  <c r="AP185" i="22" s="1"/>
  <c r="AP185" i="20"/>
  <c r="O185" i="22" s="1"/>
  <c r="CG185" i="20"/>
  <c r="BF185" i="22" s="1"/>
  <c r="BR185" i="20"/>
  <c r="AQ185" i="22" s="1"/>
  <c r="AZ185" i="20"/>
  <c r="Y185" i="22" s="1"/>
  <c r="AU185" i="20"/>
  <c r="T185" i="22" s="1"/>
  <c r="BW185" i="20" a="1"/>
  <c r="BW185" i="20" s="1"/>
  <c r="AV185" i="22" s="1"/>
  <c r="BO185" i="20"/>
  <c r="AN185" i="22" s="1"/>
  <c r="AL185" i="20"/>
  <c r="K185" i="22" s="1"/>
  <c r="BY185" i="20" a="1"/>
  <c r="BY185" i="20" s="1"/>
  <c r="AX185" i="22" s="1"/>
  <c r="AY185" i="20"/>
  <c r="X185" i="22" s="1"/>
  <c r="CE185" i="20"/>
  <c r="BD185" i="22" s="1"/>
  <c r="CF185" i="20"/>
  <c r="BE185" i="22" s="1"/>
  <c r="BZ185" i="20" a="1"/>
  <c r="BZ185" i="20" s="1"/>
  <c r="AY185" i="22" s="1"/>
  <c r="CH185" i="20"/>
  <c r="BG185" i="22" s="1"/>
  <c r="AM185" i="20"/>
  <c r="L185" i="22" s="1"/>
  <c r="F185" i="22"/>
  <c r="CC185" i="20" a="1"/>
  <c r="CC185" i="20" s="1"/>
  <c r="BB185" i="22" s="1"/>
  <c r="AK185" i="20"/>
  <c r="J185" i="22" s="1"/>
  <c r="AW185" i="20"/>
  <c r="V185" i="22" s="1"/>
  <c r="BN185" i="20"/>
  <c r="AM185" i="22" s="1"/>
  <c r="BF185" i="20"/>
  <c r="AE185" i="22" s="1"/>
  <c r="BE185" i="20"/>
  <c r="AD185" i="22" s="1"/>
  <c r="BG185" i="20"/>
  <c r="AF185" i="22" s="1"/>
  <c r="AO185" i="20"/>
  <c r="N185" i="22" s="1"/>
  <c r="BI185" i="20"/>
  <c r="AH185" i="22" s="1"/>
  <c r="AQ185" i="20"/>
  <c r="P185" i="22" s="1"/>
  <c r="BC185" i="20"/>
  <c r="AB185" i="22" s="1"/>
  <c r="BS185" i="20"/>
  <c r="AR185" i="22" s="1"/>
  <c r="CA185" i="20" a="1"/>
  <c r="CA185" i="20" s="1"/>
  <c r="AZ185" i="22" s="1"/>
  <c r="AX185" i="20"/>
  <c r="W185" i="22" s="1"/>
  <c r="CI185" i="20" a="1"/>
  <c r="CI185" i="20" s="1"/>
  <c r="BH185" i="22" s="1"/>
  <c r="BU185" i="20"/>
  <c r="AT185" i="22" s="1"/>
  <c r="BA185" i="20"/>
  <c r="Z185" i="22" s="1"/>
  <c r="BL185" i="20"/>
  <c r="AK185" i="22" s="1"/>
  <c r="AN185" i="20"/>
  <c r="M185" i="22" s="1"/>
  <c r="CB185" i="20" a="1"/>
  <c r="CB185" i="20" s="1"/>
  <c r="BA185" i="22" s="1"/>
  <c r="AS185" i="20"/>
  <c r="R185" i="22" s="1"/>
  <c r="AV185" i="20"/>
  <c r="U185" i="22" s="1"/>
  <c r="BH185" i="20"/>
  <c r="AG185" i="22" s="1"/>
  <c r="BM185" i="20"/>
  <c r="AL185" i="22" s="1"/>
  <c r="BT185" i="20"/>
  <c r="AS185" i="22" s="1"/>
  <c r="BB185" i="20"/>
  <c r="AA185" i="22" s="1"/>
  <c r="BJ185" i="20"/>
  <c r="AI185" i="22" s="1"/>
  <c r="BV185" i="20"/>
  <c r="AU185" i="22" s="1"/>
  <c r="AT185" i="20"/>
  <c r="S185" i="22" s="1"/>
  <c r="BE186" i="20" l="1"/>
  <c r="AD186" i="22" s="1"/>
  <c r="AV186" i="20"/>
  <c r="U186" i="22" s="1"/>
  <c r="AY186" i="20"/>
  <c r="X186" i="22" s="1"/>
  <c r="BV186" i="20"/>
  <c r="AU186" i="22" s="1"/>
  <c r="CF186" i="20"/>
  <c r="BE186" i="22" s="1"/>
  <c r="BH186" i="20"/>
  <c r="AG186" i="22" s="1"/>
  <c r="BZ186" i="20" a="1"/>
  <c r="BZ186" i="20" s="1"/>
  <c r="AY186" i="22" s="1"/>
  <c r="AS186" i="20"/>
  <c r="R186" i="22" s="1"/>
  <c r="BK186" i="20"/>
  <c r="AJ186" i="22" s="1"/>
  <c r="BR186" i="20"/>
  <c r="AQ186" i="22" s="1"/>
  <c r="BB186" i="20"/>
  <c r="AA186" i="22" s="1"/>
  <c r="BW186" i="20" a="1"/>
  <c r="BW186" i="20" s="1"/>
  <c r="AV186" i="22" s="1"/>
  <c r="BL186" i="20"/>
  <c r="AK186" i="22" s="1"/>
  <c r="CI186" i="20" a="1"/>
  <c r="CI186" i="20" s="1"/>
  <c r="BH186" i="22" s="1"/>
  <c r="BT186" i="20"/>
  <c r="AS186" i="22" s="1"/>
  <c r="AN186" i="20"/>
  <c r="M186" i="22" s="1"/>
  <c r="BJ186" i="20"/>
  <c r="AI186" i="22" s="1"/>
  <c r="BQ186" i="20"/>
  <c r="AP186" i="22" s="1"/>
  <c r="BG186" i="20"/>
  <c r="AF186" i="22" s="1"/>
  <c r="BC186" i="20"/>
  <c r="AB186" i="22" s="1"/>
  <c r="F186" i="22"/>
  <c r="BN186" i="20"/>
  <c r="AM186" i="22" s="1"/>
  <c r="AM186" i="20"/>
  <c r="L186" i="22" s="1"/>
  <c r="AX186" i="20"/>
  <c r="W186" i="22" s="1"/>
  <c r="AQ186" i="20"/>
  <c r="P186" i="22" s="1"/>
  <c r="BU186" i="20"/>
  <c r="AT186" i="22" s="1"/>
  <c r="BS186" i="20"/>
  <c r="AR186" i="22" s="1"/>
  <c r="CH186" i="20"/>
  <c r="BG186" i="22" s="1"/>
  <c r="CE186" i="20"/>
  <c r="BD186" i="22" s="1"/>
  <c r="AP186" i="20"/>
  <c r="O186" i="22" s="1"/>
  <c r="AK186" i="20"/>
  <c r="J186" i="22" s="1"/>
  <c r="CB186" i="20" a="1"/>
  <c r="CB186" i="20" s="1"/>
  <c r="BA186" i="22" s="1"/>
  <c r="AO186" i="20"/>
  <c r="N186" i="22" s="1"/>
  <c r="AU186" i="20"/>
  <c r="T186" i="22" s="1"/>
  <c r="BA186" i="20"/>
  <c r="Z186" i="22" s="1"/>
  <c r="CG186" i="20"/>
  <c r="BF186" i="22" s="1"/>
  <c r="AT186" i="20"/>
  <c r="S186" i="22" s="1"/>
  <c r="BY186" i="20" a="1"/>
  <c r="BY186" i="20" s="1"/>
  <c r="AX186" i="22" s="1"/>
  <c r="AW186" i="20"/>
  <c r="V186" i="22" s="1"/>
  <c r="AZ186" i="20"/>
  <c r="Y186" i="22" s="1"/>
  <c r="AL186" i="20"/>
  <c r="K186" i="22" s="1"/>
  <c r="CC186" i="20" a="1"/>
  <c r="CC186" i="20" s="1"/>
  <c r="BB186" i="22" s="1"/>
  <c r="BF186" i="20"/>
  <c r="AE186" i="22" s="1"/>
  <c r="BI186" i="20"/>
  <c r="AH186" i="22" s="1"/>
  <c r="CA186" i="20" a="1"/>
  <c r="CA186" i="20" s="1"/>
  <c r="AZ186" i="22" s="1"/>
  <c r="BM186" i="20"/>
  <c r="AL186" i="22" s="1"/>
  <c r="BO186" i="20"/>
  <c r="AN186" i="22" s="1"/>
  <c r="B188" i="20"/>
  <c r="A187" i="20"/>
  <c r="G187" i="22"/>
  <c r="D185" i="22"/>
  <c r="B185" i="22" s="1" a="1"/>
  <c r="B185" i="22" s="1"/>
  <c r="E186" i="13"/>
  <c r="A186" i="13"/>
  <c r="D187" i="13"/>
  <c r="B188" i="13"/>
  <c r="A188" i="20" l="1"/>
  <c r="B189" i="20"/>
  <c r="G188" i="22"/>
  <c r="AT187" i="20"/>
  <c r="S187" i="22" s="1"/>
  <c r="CI187" i="20" a="1"/>
  <c r="CI187" i="20" s="1"/>
  <c r="BH187" i="22" s="1"/>
  <c r="AO187" i="20"/>
  <c r="N187" i="22" s="1"/>
  <c r="AN187" i="20"/>
  <c r="M187" i="22" s="1"/>
  <c r="BI187" i="20"/>
  <c r="AH187" i="22" s="1"/>
  <c r="AS187" i="20"/>
  <c r="R187" i="22" s="1"/>
  <c r="CA187" i="20" a="1"/>
  <c r="CA187" i="20" s="1"/>
  <c r="AZ187" i="22" s="1"/>
  <c r="AK187" i="20"/>
  <c r="J187" i="22" s="1"/>
  <c r="CB187" i="20" a="1"/>
  <c r="CB187" i="20" s="1"/>
  <c r="BA187" i="22" s="1"/>
  <c r="AL187" i="20"/>
  <c r="K187" i="22" s="1"/>
  <c r="BZ187" i="20" a="1"/>
  <c r="BZ187" i="20" s="1"/>
  <c r="AY187" i="22" s="1"/>
  <c r="AP187" i="20"/>
  <c r="O187" i="22" s="1"/>
  <c r="BG187" i="20"/>
  <c r="AF187" i="22" s="1"/>
  <c r="BC187" i="20"/>
  <c r="AB187" i="22" s="1"/>
  <c r="BB187" i="20"/>
  <c r="AA187" i="22" s="1"/>
  <c r="AU187" i="20"/>
  <c r="T187" i="22" s="1"/>
  <c r="BU187" i="20"/>
  <c r="AT187" i="22" s="1"/>
  <c r="BO187" i="20"/>
  <c r="AN187" i="22" s="1"/>
  <c r="BM187" i="20"/>
  <c r="AL187" i="22" s="1"/>
  <c r="BN187" i="20"/>
  <c r="AM187" i="22" s="1"/>
  <c r="AV187" i="20"/>
  <c r="U187" i="22" s="1"/>
  <c r="AY187" i="20"/>
  <c r="X187" i="22" s="1"/>
  <c r="CH187" i="20"/>
  <c r="BG187" i="22" s="1"/>
  <c r="BW187" i="20" a="1"/>
  <c r="BW187" i="20" s="1"/>
  <c r="AV187" i="22" s="1"/>
  <c r="BS187" i="20"/>
  <c r="AR187" i="22" s="1"/>
  <c r="BA187" i="20"/>
  <c r="Z187" i="22" s="1"/>
  <c r="AW187" i="20"/>
  <c r="V187" i="22" s="1"/>
  <c r="BQ187" i="20"/>
  <c r="AP187" i="22" s="1"/>
  <c r="CE187" i="20"/>
  <c r="BD187" i="22" s="1"/>
  <c r="CG187" i="20"/>
  <c r="BF187" i="22" s="1"/>
  <c r="BV187" i="20"/>
  <c r="AU187" i="22" s="1"/>
  <c r="CC187" i="20" a="1"/>
  <c r="CC187" i="20" s="1"/>
  <c r="BB187" i="22" s="1"/>
  <c r="BR187" i="20"/>
  <c r="AQ187" i="22" s="1"/>
  <c r="BY187" i="20" a="1"/>
  <c r="BY187" i="20" s="1"/>
  <c r="AX187" i="22" s="1"/>
  <c r="AX187" i="20"/>
  <c r="W187" i="22" s="1"/>
  <c r="AZ187" i="20"/>
  <c r="Y187" i="22" s="1"/>
  <c r="BE187" i="20"/>
  <c r="AD187" i="22" s="1"/>
  <c r="BT187" i="20"/>
  <c r="AS187" i="22" s="1"/>
  <c r="BF187" i="20"/>
  <c r="AE187" i="22" s="1"/>
  <c r="AQ187" i="20"/>
  <c r="P187" i="22" s="1"/>
  <c r="CF187" i="20"/>
  <c r="BE187" i="22" s="1"/>
  <c r="BH187" i="20"/>
  <c r="AG187" i="22" s="1"/>
  <c r="BJ187" i="20"/>
  <c r="AI187" i="22" s="1"/>
  <c r="BK187" i="20"/>
  <c r="AJ187" i="22" s="1"/>
  <c r="AM187" i="20"/>
  <c r="L187" i="22" s="1"/>
  <c r="F187" i="22"/>
  <c r="BL187" i="20"/>
  <c r="AK187" i="22" s="1"/>
  <c r="D186" i="22"/>
  <c r="B186" i="22" s="1" a="1"/>
  <c r="B186" i="22" s="1"/>
  <c r="B189" i="13"/>
  <c r="D188" i="13"/>
  <c r="E187" i="13"/>
  <c r="A187" i="13"/>
  <c r="D189" i="13" l="1"/>
  <c r="B190" i="13"/>
  <c r="D187" i="22"/>
  <c r="B187" i="22" s="1" a="1"/>
  <c r="B187" i="22" s="1"/>
  <c r="G189" i="22"/>
  <c r="A189" i="20"/>
  <c r="B190" i="20"/>
  <c r="E188" i="13"/>
  <c r="A188" i="13"/>
  <c r="AY188" i="20"/>
  <c r="X188" i="22" s="1"/>
  <c r="CG188" i="20"/>
  <c r="BF188" i="22" s="1"/>
  <c r="BI188" i="20"/>
  <c r="AH188" i="22" s="1"/>
  <c r="BZ188" i="20" a="1"/>
  <c r="BZ188" i="20" s="1"/>
  <c r="AY188" i="22" s="1"/>
  <c r="CH188" i="20"/>
  <c r="BG188" i="22" s="1"/>
  <c r="AT188" i="20"/>
  <c r="S188" i="22" s="1"/>
  <c r="BL188" i="20"/>
  <c r="AK188" i="22" s="1"/>
  <c r="AL188" i="20"/>
  <c r="K188" i="22" s="1"/>
  <c r="BJ188" i="20"/>
  <c r="AI188" i="22" s="1"/>
  <c r="BA188" i="20"/>
  <c r="Z188" i="22" s="1"/>
  <c r="CB188" i="20" a="1"/>
  <c r="CB188" i="20" s="1"/>
  <c r="BA188" i="22" s="1"/>
  <c r="AX188" i="20"/>
  <c r="W188" i="22" s="1"/>
  <c r="BT188" i="20"/>
  <c r="AS188" i="22" s="1"/>
  <c r="BE188" i="20"/>
  <c r="AD188" i="22" s="1"/>
  <c r="AQ188" i="20"/>
  <c r="P188" i="22" s="1"/>
  <c r="AO188" i="20"/>
  <c r="N188" i="22" s="1"/>
  <c r="BN188" i="20"/>
  <c r="AM188" i="22" s="1"/>
  <c r="BW188" i="20" a="1"/>
  <c r="BW188" i="20" s="1"/>
  <c r="AV188" i="22" s="1"/>
  <c r="CI188" i="20" a="1"/>
  <c r="CI188" i="20" s="1"/>
  <c r="BH188" i="22" s="1"/>
  <c r="BU188" i="20"/>
  <c r="AT188" i="22" s="1"/>
  <c r="AN188" i="20"/>
  <c r="M188" i="22" s="1"/>
  <c r="AZ188" i="20"/>
  <c r="Y188" i="22" s="1"/>
  <c r="BH188" i="20"/>
  <c r="AG188" i="22" s="1"/>
  <c r="AW188" i="20"/>
  <c r="V188" i="22" s="1"/>
  <c r="AU188" i="20"/>
  <c r="T188" i="22" s="1"/>
  <c r="AS188" i="20"/>
  <c r="R188" i="22" s="1"/>
  <c r="BK188" i="20"/>
  <c r="AJ188" i="22" s="1"/>
  <c r="BB188" i="20"/>
  <c r="AA188" i="22" s="1"/>
  <c r="CC188" i="20" a="1"/>
  <c r="CC188" i="20" s="1"/>
  <c r="BB188" i="22" s="1"/>
  <c r="BF188" i="20"/>
  <c r="AE188" i="22" s="1"/>
  <c r="CA188" i="20" a="1"/>
  <c r="CA188" i="20" s="1"/>
  <c r="AZ188" i="22" s="1"/>
  <c r="BC188" i="20"/>
  <c r="AB188" i="22" s="1"/>
  <c r="AM188" i="20"/>
  <c r="L188" i="22" s="1"/>
  <c r="AV188" i="20"/>
  <c r="U188" i="22" s="1"/>
  <c r="BV188" i="20"/>
  <c r="AU188" i="22" s="1"/>
  <c r="BO188" i="20"/>
  <c r="AN188" i="22" s="1"/>
  <c r="CF188" i="20"/>
  <c r="BE188" i="22" s="1"/>
  <c r="BQ188" i="20"/>
  <c r="AP188" i="22" s="1"/>
  <c r="BG188" i="20"/>
  <c r="AF188" i="22" s="1"/>
  <c r="CE188" i="20"/>
  <c r="BD188" i="22" s="1"/>
  <c r="BS188" i="20"/>
  <c r="AR188" i="22" s="1"/>
  <c r="AP188" i="20"/>
  <c r="O188" i="22" s="1"/>
  <c r="AK188" i="20"/>
  <c r="J188" i="22" s="1"/>
  <c r="BY188" i="20" a="1"/>
  <c r="BY188" i="20" s="1"/>
  <c r="AX188" i="22" s="1"/>
  <c r="BR188" i="20"/>
  <c r="AQ188" i="22" s="1"/>
  <c r="F188" i="22"/>
  <c r="BM188" i="20"/>
  <c r="AL188" i="22" s="1"/>
  <c r="D188" i="22" l="1"/>
  <c r="B188" i="22" s="1" a="1"/>
  <c r="B188" i="22" s="1"/>
  <c r="A190" i="20"/>
  <c r="B191" i="20"/>
  <c r="G190" i="22"/>
  <c r="BJ189" i="20"/>
  <c r="AI189" i="22" s="1"/>
  <c r="AW189" i="20"/>
  <c r="V189" i="22" s="1"/>
  <c r="AX189" i="20"/>
  <c r="W189" i="22" s="1"/>
  <c r="BV189" i="20"/>
  <c r="AU189" i="22" s="1"/>
  <c r="BN189" i="20"/>
  <c r="AM189" i="22" s="1"/>
  <c r="AO189" i="20"/>
  <c r="N189" i="22" s="1"/>
  <c r="AZ189" i="20"/>
  <c r="Y189" i="22" s="1"/>
  <c r="BF189" i="20"/>
  <c r="AE189" i="22" s="1"/>
  <c r="CE189" i="20"/>
  <c r="BD189" i="22" s="1"/>
  <c r="BK189" i="20"/>
  <c r="AJ189" i="22" s="1"/>
  <c r="BS189" i="20"/>
  <c r="AR189" i="22" s="1"/>
  <c r="BH189" i="20"/>
  <c r="AG189" i="22" s="1"/>
  <c r="CA189" i="20" a="1"/>
  <c r="CA189" i="20" s="1"/>
  <c r="AZ189" i="22" s="1"/>
  <c r="BZ189" i="20" a="1"/>
  <c r="BZ189" i="20" s="1"/>
  <c r="AY189" i="22" s="1"/>
  <c r="BI189" i="20"/>
  <c r="AH189" i="22" s="1"/>
  <c r="CI189" i="20" a="1"/>
  <c r="CI189" i="20" s="1"/>
  <c r="BH189" i="22" s="1"/>
  <c r="BB189" i="20"/>
  <c r="AA189" i="22" s="1"/>
  <c r="BY189" i="20" a="1"/>
  <c r="BY189" i="20" s="1"/>
  <c r="AX189" i="22" s="1"/>
  <c r="CH189" i="20"/>
  <c r="BG189" i="22" s="1"/>
  <c r="CB189" i="20" a="1"/>
  <c r="CB189" i="20" s="1"/>
  <c r="BA189" i="22" s="1"/>
  <c r="AK189" i="20"/>
  <c r="J189" i="22" s="1"/>
  <c r="BQ189" i="20"/>
  <c r="AP189" i="22" s="1"/>
  <c r="BU189" i="20"/>
  <c r="AT189" i="22" s="1"/>
  <c r="AL189" i="20"/>
  <c r="K189" i="22" s="1"/>
  <c r="BO189" i="20"/>
  <c r="AN189" i="22" s="1"/>
  <c r="BM189" i="20"/>
  <c r="AL189" i="22" s="1"/>
  <c r="CF189" i="20"/>
  <c r="BE189" i="22" s="1"/>
  <c r="BE189" i="20"/>
  <c r="AD189" i="22" s="1"/>
  <c r="AM189" i="20"/>
  <c r="L189" i="22" s="1"/>
  <c r="BG189" i="20"/>
  <c r="AF189" i="22" s="1"/>
  <c r="F189" i="22"/>
  <c r="BW189" i="20" a="1"/>
  <c r="BW189" i="20" s="1"/>
  <c r="AV189" i="22" s="1"/>
  <c r="BT189" i="20"/>
  <c r="AS189" i="22" s="1"/>
  <c r="AN189" i="20"/>
  <c r="M189" i="22" s="1"/>
  <c r="AV189" i="20"/>
  <c r="U189" i="22" s="1"/>
  <c r="AS189" i="20"/>
  <c r="R189" i="22" s="1"/>
  <c r="AQ189" i="20"/>
  <c r="P189" i="22" s="1"/>
  <c r="AP189" i="20"/>
  <c r="O189" i="22" s="1"/>
  <c r="AY189" i="20"/>
  <c r="X189" i="22" s="1"/>
  <c r="CC189" i="20" a="1"/>
  <c r="CC189" i="20" s="1"/>
  <c r="BB189" i="22" s="1"/>
  <c r="AT189" i="20"/>
  <c r="S189" i="22" s="1"/>
  <c r="BL189" i="20"/>
  <c r="AK189" i="22" s="1"/>
  <c r="BR189" i="20"/>
  <c r="AQ189" i="22" s="1"/>
  <c r="CG189" i="20"/>
  <c r="BF189" i="22" s="1"/>
  <c r="BC189" i="20"/>
  <c r="AB189" i="22" s="1"/>
  <c r="BA189" i="20"/>
  <c r="Z189" i="22" s="1"/>
  <c r="AU189" i="20"/>
  <c r="T189" i="22" s="1"/>
  <c r="D190" i="13"/>
  <c r="B191" i="13"/>
  <c r="A189" i="13"/>
  <c r="E189" i="13"/>
  <c r="D191" i="13" l="1"/>
  <c r="B192" i="13"/>
  <c r="A190" i="13"/>
  <c r="E190" i="13"/>
  <c r="A191" i="20"/>
  <c r="B192" i="20"/>
  <c r="G191" i="22"/>
  <c r="AQ190" i="20"/>
  <c r="P190" i="22" s="1"/>
  <c r="AT190" i="20"/>
  <c r="S190" i="22" s="1"/>
  <c r="CF190" i="20"/>
  <c r="BE190" i="22" s="1"/>
  <c r="CB190" i="20" a="1"/>
  <c r="CB190" i="20" s="1"/>
  <c r="BA190" i="22" s="1"/>
  <c r="BH190" i="20"/>
  <c r="AG190" i="22" s="1"/>
  <c r="AP190" i="20"/>
  <c r="O190" i="22" s="1"/>
  <c r="BM190" i="20"/>
  <c r="AL190" i="22" s="1"/>
  <c r="BS190" i="20"/>
  <c r="AR190" i="22" s="1"/>
  <c r="BA190" i="20"/>
  <c r="Z190" i="22" s="1"/>
  <c r="AW190" i="20"/>
  <c r="V190" i="22" s="1"/>
  <c r="BW190" i="20" a="1"/>
  <c r="BW190" i="20" s="1"/>
  <c r="AV190" i="22" s="1"/>
  <c r="BZ190" i="20" a="1"/>
  <c r="BZ190" i="20" s="1"/>
  <c r="AY190" i="22" s="1"/>
  <c r="AU190" i="20"/>
  <c r="T190" i="22" s="1"/>
  <c r="BL190" i="20"/>
  <c r="AK190" i="22" s="1"/>
  <c r="BV190" i="20"/>
  <c r="AU190" i="22" s="1"/>
  <c r="BC190" i="20"/>
  <c r="AB190" i="22" s="1"/>
  <c r="AZ190" i="20"/>
  <c r="Y190" i="22" s="1"/>
  <c r="BB190" i="20"/>
  <c r="AA190" i="22" s="1"/>
  <c r="AK190" i="20"/>
  <c r="J190" i="22" s="1"/>
  <c r="CA190" i="20" a="1"/>
  <c r="CA190" i="20" s="1"/>
  <c r="AZ190" i="22" s="1"/>
  <c r="BJ190" i="20"/>
  <c r="AI190" i="22" s="1"/>
  <c r="AN190" i="20"/>
  <c r="M190" i="22" s="1"/>
  <c r="AO190" i="20"/>
  <c r="N190" i="22" s="1"/>
  <c r="AS190" i="20"/>
  <c r="R190" i="22" s="1"/>
  <c r="AL190" i="20"/>
  <c r="K190" i="22" s="1"/>
  <c r="AV190" i="20"/>
  <c r="U190" i="22" s="1"/>
  <c r="CG190" i="20"/>
  <c r="BF190" i="22" s="1"/>
  <c r="CI190" i="20" a="1"/>
  <c r="CI190" i="20" s="1"/>
  <c r="BH190" i="22" s="1"/>
  <c r="F190" i="22"/>
  <c r="CC190" i="20" a="1"/>
  <c r="CC190" i="20" s="1"/>
  <c r="BB190" i="22" s="1"/>
  <c r="BT190" i="20"/>
  <c r="AS190" i="22" s="1"/>
  <c r="CE190" i="20"/>
  <c r="BD190" i="22" s="1"/>
  <c r="CH190" i="20"/>
  <c r="BG190" i="22" s="1"/>
  <c r="BQ190" i="20"/>
  <c r="AP190" i="22" s="1"/>
  <c r="BU190" i="20"/>
  <c r="AT190" i="22" s="1"/>
  <c r="BK190" i="20"/>
  <c r="AJ190" i="22" s="1"/>
  <c r="BY190" i="20" a="1"/>
  <c r="BY190" i="20" s="1"/>
  <c r="AX190" i="22" s="1"/>
  <c r="BE190" i="20"/>
  <c r="AD190" i="22" s="1"/>
  <c r="BR190" i="20"/>
  <c r="AQ190" i="22" s="1"/>
  <c r="AM190" i="20"/>
  <c r="L190" i="22" s="1"/>
  <c r="BG190" i="20"/>
  <c r="AF190" i="22" s="1"/>
  <c r="AX190" i="20"/>
  <c r="W190" i="22" s="1"/>
  <c r="AY190" i="20"/>
  <c r="X190" i="22" s="1"/>
  <c r="BN190" i="20"/>
  <c r="AM190" i="22" s="1"/>
  <c r="BF190" i="20"/>
  <c r="AE190" i="22" s="1"/>
  <c r="BO190" i="20"/>
  <c r="AN190" i="22" s="1"/>
  <c r="BI190" i="20"/>
  <c r="AH190" i="22" s="1"/>
  <c r="D189" i="22"/>
  <c r="B189" i="22" s="1" a="1"/>
  <c r="B189" i="22" s="1"/>
  <c r="A192" i="20" l="1"/>
  <c r="B193" i="20"/>
  <c r="G192" i="22"/>
  <c r="CG191" i="20"/>
  <c r="BF191" i="22" s="1"/>
  <c r="AP191" i="20"/>
  <c r="O191" i="22" s="1"/>
  <c r="CC191" i="20" a="1"/>
  <c r="CC191" i="20" s="1"/>
  <c r="BB191" i="22" s="1"/>
  <c r="BI191" i="20"/>
  <c r="AH191" i="22" s="1"/>
  <c r="CF191" i="20"/>
  <c r="BE191" i="22" s="1"/>
  <c r="AL191" i="20"/>
  <c r="K191" i="22" s="1"/>
  <c r="AY191" i="20"/>
  <c r="X191" i="22" s="1"/>
  <c r="BB191" i="20"/>
  <c r="AA191" i="22" s="1"/>
  <c r="AS191" i="20"/>
  <c r="R191" i="22" s="1"/>
  <c r="BM191" i="20"/>
  <c r="AL191" i="22" s="1"/>
  <c r="BK191" i="20"/>
  <c r="AJ191" i="22" s="1"/>
  <c r="BA191" i="20"/>
  <c r="Z191" i="22" s="1"/>
  <c r="AM191" i="20"/>
  <c r="L191" i="22" s="1"/>
  <c r="AU191" i="20"/>
  <c r="T191" i="22" s="1"/>
  <c r="AV191" i="20"/>
  <c r="U191" i="22" s="1"/>
  <c r="AT191" i="20"/>
  <c r="S191" i="22" s="1"/>
  <c r="AZ191" i="20"/>
  <c r="Y191" i="22" s="1"/>
  <c r="BF191" i="20"/>
  <c r="AE191" i="22" s="1"/>
  <c r="CA191" i="20" a="1"/>
  <c r="CA191" i="20" s="1"/>
  <c r="AZ191" i="22" s="1"/>
  <c r="BO191" i="20"/>
  <c r="AN191" i="22" s="1"/>
  <c r="AW191" i="20"/>
  <c r="V191" i="22" s="1"/>
  <c r="BR191" i="20"/>
  <c r="AQ191" i="22" s="1"/>
  <c r="BJ191" i="20"/>
  <c r="AI191" i="22" s="1"/>
  <c r="BZ191" i="20" a="1"/>
  <c r="BZ191" i="20" s="1"/>
  <c r="AY191" i="22" s="1"/>
  <c r="AQ191" i="20"/>
  <c r="P191" i="22" s="1"/>
  <c r="CH191" i="20"/>
  <c r="BG191" i="22" s="1"/>
  <c r="CE191" i="20"/>
  <c r="BD191" i="22" s="1"/>
  <c r="BY191" i="20" a="1"/>
  <c r="BY191" i="20" s="1"/>
  <c r="AX191" i="22" s="1"/>
  <c r="BH191" i="20"/>
  <c r="AG191" i="22" s="1"/>
  <c r="BT191" i="20"/>
  <c r="AS191" i="22" s="1"/>
  <c r="BN191" i="20"/>
  <c r="AM191" i="22" s="1"/>
  <c r="BG191" i="20"/>
  <c r="AF191" i="22" s="1"/>
  <c r="AX191" i="20"/>
  <c r="W191" i="22" s="1"/>
  <c r="BL191" i="20"/>
  <c r="AK191" i="22" s="1"/>
  <c r="BV191" i="20"/>
  <c r="AU191" i="22" s="1"/>
  <c r="BC191" i="20"/>
  <c r="AB191" i="22" s="1"/>
  <c r="BE191" i="20"/>
  <c r="AD191" i="22" s="1"/>
  <c r="BS191" i="20"/>
  <c r="AR191" i="22" s="1"/>
  <c r="AK191" i="20"/>
  <c r="J191" i="22" s="1"/>
  <c r="BQ191" i="20"/>
  <c r="AP191" i="22" s="1"/>
  <c r="AO191" i="20"/>
  <c r="N191" i="22" s="1"/>
  <c r="CI191" i="20" a="1"/>
  <c r="CI191" i="20" s="1"/>
  <c r="BH191" i="22" s="1"/>
  <c r="BW191" i="20" a="1"/>
  <c r="BW191" i="20" s="1"/>
  <c r="AV191" i="22" s="1"/>
  <c r="BU191" i="20"/>
  <c r="AT191" i="22" s="1"/>
  <c r="F191" i="22"/>
  <c r="CB191" i="20" a="1"/>
  <c r="CB191" i="20" s="1"/>
  <c r="BA191" i="22" s="1"/>
  <c r="AN191" i="20"/>
  <c r="M191" i="22" s="1"/>
  <c r="D190" i="22"/>
  <c r="B190" i="22" s="1" a="1"/>
  <c r="B190" i="22" s="1"/>
  <c r="D192" i="13"/>
  <c r="B193" i="13"/>
  <c r="E191" i="13"/>
  <c r="A191" i="13"/>
  <c r="B194" i="13" l="1"/>
  <c r="D193" i="13"/>
  <c r="A192" i="13"/>
  <c r="E192" i="13"/>
  <c r="D191" i="22"/>
  <c r="B191" i="22" s="1" a="1"/>
  <c r="B191" i="22" s="1"/>
  <c r="A193" i="20"/>
  <c r="B194" i="20"/>
  <c r="G193" i="22"/>
  <c r="F192" i="22"/>
  <c r="BU192" i="20"/>
  <c r="AT192" i="22" s="1"/>
  <c r="AW192" i="20"/>
  <c r="V192" i="22" s="1"/>
  <c r="AP192" i="20"/>
  <c r="O192" i="22" s="1"/>
  <c r="BQ192" i="20"/>
  <c r="AP192" i="22" s="1"/>
  <c r="BN192" i="20"/>
  <c r="AM192" i="22" s="1"/>
  <c r="BC192" i="20"/>
  <c r="AB192" i="22" s="1"/>
  <c r="BM192" i="20"/>
  <c r="AL192" i="22" s="1"/>
  <c r="BB192" i="20"/>
  <c r="AA192" i="22" s="1"/>
  <c r="BV192" i="20"/>
  <c r="AU192" i="22" s="1"/>
  <c r="BG192" i="20"/>
  <c r="AF192" i="22" s="1"/>
  <c r="AK192" i="20"/>
  <c r="J192" i="22" s="1"/>
  <c r="CC192" i="20" a="1"/>
  <c r="CC192" i="20" s="1"/>
  <c r="BB192" i="22" s="1"/>
  <c r="AY192" i="20"/>
  <c r="X192" i="22" s="1"/>
  <c r="BK192" i="20"/>
  <c r="AJ192" i="22" s="1"/>
  <c r="AT192" i="20"/>
  <c r="S192" i="22" s="1"/>
  <c r="BT192" i="20"/>
  <c r="AS192" i="22" s="1"/>
  <c r="BI192" i="20"/>
  <c r="AH192" i="22" s="1"/>
  <c r="BL192" i="20"/>
  <c r="AK192" i="22" s="1"/>
  <c r="AS192" i="20"/>
  <c r="R192" i="22" s="1"/>
  <c r="AU192" i="20"/>
  <c r="T192" i="22" s="1"/>
  <c r="BY192" i="20" a="1"/>
  <c r="BY192" i="20" s="1"/>
  <c r="AX192" i="22" s="1"/>
  <c r="CG192" i="20"/>
  <c r="BF192" i="22" s="1"/>
  <c r="AX192" i="20"/>
  <c r="W192" i="22" s="1"/>
  <c r="CA192" i="20" a="1"/>
  <c r="CA192" i="20" s="1"/>
  <c r="AZ192" i="22" s="1"/>
  <c r="AL192" i="20"/>
  <c r="K192" i="22" s="1"/>
  <c r="AZ192" i="20"/>
  <c r="Y192" i="22" s="1"/>
  <c r="AO192" i="20"/>
  <c r="N192" i="22" s="1"/>
  <c r="BF192" i="20"/>
  <c r="AE192" i="22" s="1"/>
  <c r="AN192" i="20"/>
  <c r="M192" i="22" s="1"/>
  <c r="BE192" i="20"/>
  <c r="AD192" i="22" s="1"/>
  <c r="CI192" i="20" a="1"/>
  <c r="CI192" i="20" s="1"/>
  <c r="BH192" i="22" s="1"/>
  <c r="CF192" i="20"/>
  <c r="BE192" i="22" s="1"/>
  <c r="CH192" i="20"/>
  <c r="BG192" i="22" s="1"/>
  <c r="BW192" i="20" a="1"/>
  <c r="BW192" i="20" s="1"/>
  <c r="AV192" i="22" s="1"/>
  <c r="BZ192" i="20" a="1"/>
  <c r="BZ192" i="20" s="1"/>
  <c r="AY192" i="22" s="1"/>
  <c r="BR192" i="20"/>
  <c r="AQ192" i="22" s="1"/>
  <c r="BH192" i="20"/>
  <c r="AG192" i="22" s="1"/>
  <c r="AV192" i="20"/>
  <c r="U192" i="22" s="1"/>
  <c r="AQ192" i="20"/>
  <c r="P192" i="22" s="1"/>
  <c r="BA192" i="20"/>
  <c r="Z192" i="22" s="1"/>
  <c r="CE192" i="20"/>
  <c r="BD192" i="22" s="1"/>
  <c r="AM192" i="20"/>
  <c r="L192" i="22" s="1"/>
  <c r="BO192" i="20"/>
  <c r="AN192" i="22" s="1"/>
  <c r="BS192" i="20"/>
  <c r="AR192" i="22" s="1"/>
  <c r="BJ192" i="20"/>
  <c r="AI192" i="22" s="1"/>
  <c r="CB192" i="20" a="1"/>
  <c r="CB192" i="20" s="1"/>
  <c r="BA192" i="22" s="1"/>
  <c r="A194" i="20" l="1"/>
  <c r="G194" i="22"/>
  <c r="B195" i="20"/>
  <c r="CI193" i="20" a="1"/>
  <c r="CI193" i="20" s="1"/>
  <c r="BH193" i="22" s="1"/>
  <c r="CF193" i="20"/>
  <c r="BE193" i="22" s="1"/>
  <c r="CH193" i="20"/>
  <c r="BG193" i="22" s="1"/>
  <c r="AO193" i="20"/>
  <c r="N193" i="22" s="1"/>
  <c r="BK193" i="20"/>
  <c r="AJ193" i="22" s="1"/>
  <c r="AV193" i="20"/>
  <c r="U193" i="22" s="1"/>
  <c r="BO193" i="20"/>
  <c r="AN193" i="22" s="1"/>
  <c r="BI193" i="20"/>
  <c r="AH193" i="22" s="1"/>
  <c r="AW193" i="20"/>
  <c r="V193" i="22" s="1"/>
  <c r="BZ193" i="20" a="1"/>
  <c r="BZ193" i="20" s="1"/>
  <c r="AY193" i="22" s="1"/>
  <c r="BB193" i="20"/>
  <c r="AA193" i="22" s="1"/>
  <c r="CC193" i="20" a="1"/>
  <c r="CC193" i="20" s="1"/>
  <c r="BB193" i="22" s="1"/>
  <c r="BH193" i="20"/>
  <c r="AG193" i="22" s="1"/>
  <c r="AK193" i="20"/>
  <c r="J193" i="22" s="1"/>
  <c r="BC193" i="20"/>
  <c r="AB193" i="22" s="1"/>
  <c r="BL193" i="20"/>
  <c r="AK193" i="22" s="1"/>
  <c r="CA193" i="20" a="1"/>
  <c r="CA193" i="20" s="1"/>
  <c r="AZ193" i="22" s="1"/>
  <c r="AP193" i="20"/>
  <c r="O193" i="22" s="1"/>
  <c r="AM193" i="20"/>
  <c r="L193" i="22" s="1"/>
  <c r="BF193" i="20"/>
  <c r="AE193" i="22" s="1"/>
  <c r="BQ193" i="20"/>
  <c r="AP193" i="22" s="1"/>
  <c r="BM193" i="20"/>
  <c r="AL193" i="22" s="1"/>
  <c r="AN193" i="20"/>
  <c r="M193" i="22" s="1"/>
  <c r="BS193" i="20"/>
  <c r="AR193" i="22" s="1"/>
  <c r="BN193" i="20"/>
  <c r="AM193" i="22" s="1"/>
  <c r="AT193" i="20"/>
  <c r="S193" i="22" s="1"/>
  <c r="F193" i="22"/>
  <c r="CG193" i="20"/>
  <c r="BF193" i="22" s="1"/>
  <c r="BT193" i="20"/>
  <c r="AS193" i="22" s="1"/>
  <c r="AS193" i="20"/>
  <c r="R193" i="22" s="1"/>
  <c r="AL193" i="20"/>
  <c r="K193" i="22" s="1"/>
  <c r="AX193" i="20"/>
  <c r="W193" i="22" s="1"/>
  <c r="BU193" i="20"/>
  <c r="AT193" i="22" s="1"/>
  <c r="BE193" i="20"/>
  <c r="AD193" i="22" s="1"/>
  <c r="BA193" i="20"/>
  <c r="Z193" i="22" s="1"/>
  <c r="AZ193" i="20"/>
  <c r="Y193" i="22" s="1"/>
  <c r="BJ193" i="20"/>
  <c r="AI193" i="22" s="1"/>
  <c r="CB193" i="20" a="1"/>
  <c r="CB193" i="20" s="1"/>
  <c r="BA193" i="22" s="1"/>
  <c r="AU193" i="20"/>
  <c r="T193" i="22" s="1"/>
  <c r="BR193" i="20"/>
  <c r="AQ193" i="22" s="1"/>
  <c r="BY193" i="20" a="1"/>
  <c r="BY193" i="20" s="1"/>
  <c r="AX193" i="22" s="1"/>
  <c r="BV193" i="20"/>
  <c r="AU193" i="22" s="1"/>
  <c r="AQ193" i="20"/>
  <c r="P193" i="22" s="1"/>
  <c r="CE193" i="20"/>
  <c r="BD193" i="22" s="1"/>
  <c r="BG193" i="20"/>
  <c r="AF193" i="22" s="1"/>
  <c r="AY193" i="20"/>
  <c r="X193" i="22" s="1"/>
  <c r="BW193" i="20" a="1"/>
  <c r="BW193" i="20" s="1"/>
  <c r="AV193" i="22" s="1"/>
  <c r="D192" i="22"/>
  <c r="B192" i="22" s="1" a="1"/>
  <c r="B192" i="22" s="1"/>
  <c r="A193" i="13"/>
  <c r="E193" i="13"/>
  <c r="B195" i="13"/>
  <c r="D194" i="13"/>
  <c r="B196" i="13" l="1"/>
  <c r="D195" i="13"/>
  <c r="A194" i="13"/>
  <c r="E194" i="13"/>
  <c r="A195" i="20"/>
  <c r="B196" i="20"/>
  <c r="G195" i="22"/>
  <c r="D193" i="22"/>
  <c r="B193" i="22" s="1" a="1"/>
  <c r="B193" i="22" s="1"/>
  <c r="CC194" i="20" a="1"/>
  <c r="CC194" i="20" s="1"/>
  <c r="BB194" i="22" s="1"/>
  <c r="AY194" i="20"/>
  <c r="X194" i="22" s="1"/>
  <c r="CF194" i="20"/>
  <c r="BE194" i="22" s="1"/>
  <c r="CG194" i="20"/>
  <c r="BF194" i="22" s="1"/>
  <c r="CE194" i="20"/>
  <c r="BD194" i="22" s="1"/>
  <c r="AS194" i="20"/>
  <c r="R194" i="22" s="1"/>
  <c r="BF194" i="20"/>
  <c r="AE194" i="22" s="1"/>
  <c r="AQ194" i="20"/>
  <c r="P194" i="22" s="1"/>
  <c r="AM194" i="20"/>
  <c r="L194" i="22" s="1"/>
  <c r="BN194" i="20"/>
  <c r="AM194" i="22" s="1"/>
  <c r="BL194" i="20"/>
  <c r="AK194" i="22" s="1"/>
  <c r="AU194" i="20"/>
  <c r="T194" i="22" s="1"/>
  <c r="BY194" i="20" a="1"/>
  <c r="BY194" i="20" s="1"/>
  <c r="AX194" i="22" s="1"/>
  <c r="AV194" i="20"/>
  <c r="U194" i="22" s="1"/>
  <c r="BH194" i="20"/>
  <c r="AG194" i="22" s="1"/>
  <c r="AX194" i="20"/>
  <c r="W194" i="22" s="1"/>
  <c r="BB194" i="20"/>
  <c r="AA194" i="22" s="1"/>
  <c r="BQ194" i="20"/>
  <c r="AP194" i="22" s="1"/>
  <c r="BS194" i="20"/>
  <c r="AR194" i="22" s="1"/>
  <c r="CI194" i="20" a="1"/>
  <c r="CI194" i="20" s="1"/>
  <c r="BH194" i="22" s="1"/>
  <c r="AT194" i="20"/>
  <c r="S194" i="22" s="1"/>
  <c r="AN194" i="20"/>
  <c r="M194" i="22" s="1"/>
  <c r="BA194" i="20"/>
  <c r="Z194" i="22" s="1"/>
  <c r="BK194" i="20"/>
  <c r="AJ194" i="22" s="1"/>
  <c r="BM194" i="20"/>
  <c r="AL194" i="22" s="1"/>
  <c r="AK194" i="20"/>
  <c r="J194" i="22" s="1"/>
  <c r="D194" i="22" s="1"/>
  <c r="B194" i="22" s="1" a="1"/>
  <c r="B194" i="22" s="1"/>
  <c r="BW194" i="20" a="1"/>
  <c r="BW194" i="20" s="1"/>
  <c r="AV194" i="22" s="1"/>
  <c r="BR194" i="20"/>
  <c r="AQ194" i="22" s="1"/>
  <c r="AO194" i="20"/>
  <c r="N194" i="22" s="1"/>
  <c r="BC194" i="20"/>
  <c r="AB194" i="22" s="1"/>
  <c r="BV194" i="20"/>
  <c r="AU194" i="22" s="1"/>
  <c r="AZ194" i="20"/>
  <c r="Y194" i="22" s="1"/>
  <c r="BU194" i="20"/>
  <c r="AT194" i="22" s="1"/>
  <c r="AL194" i="20"/>
  <c r="K194" i="22" s="1"/>
  <c r="AW194" i="20"/>
  <c r="V194" i="22" s="1"/>
  <c r="BE194" i="20"/>
  <c r="AD194" i="22" s="1"/>
  <c r="BG194" i="20"/>
  <c r="AF194" i="22" s="1"/>
  <c r="BI194" i="20"/>
  <c r="AH194" i="22" s="1"/>
  <c r="F194" i="22"/>
  <c r="CH194" i="20"/>
  <c r="BG194" i="22" s="1"/>
  <c r="BJ194" i="20"/>
  <c r="AI194" i="22" s="1"/>
  <c r="CB194" i="20" a="1"/>
  <c r="CB194" i="20" s="1"/>
  <c r="BA194" i="22" s="1"/>
  <c r="AP194" i="20"/>
  <c r="O194" i="22" s="1"/>
  <c r="BT194" i="20"/>
  <c r="AS194" i="22" s="1"/>
  <c r="BO194" i="20"/>
  <c r="AN194" i="22" s="1"/>
  <c r="BZ194" i="20" a="1"/>
  <c r="BZ194" i="20" s="1"/>
  <c r="AY194" i="22" s="1"/>
  <c r="CA194" i="20" a="1"/>
  <c r="CA194" i="20" s="1"/>
  <c r="AZ194" i="22" s="1"/>
  <c r="A196" i="20" l="1"/>
  <c r="B197" i="20"/>
  <c r="G196" i="22"/>
  <c r="CI195" i="20" a="1"/>
  <c r="CI195" i="20" s="1"/>
  <c r="BH195" i="22" s="1"/>
  <c r="F195" i="22"/>
  <c r="AP195" i="20"/>
  <c r="O195" i="22" s="1"/>
  <c r="BG195" i="20"/>
  <c r="AF195" i="22" s="1"/>
  <c r="AY195" i="20"/>
  <c r="X195" i="22" s="1"/>
  <c r="BY195" i="20" a="1"/>
  <c r="BY195" i="20" s="1"/>
  <c r="AX195" i="22" s="1"/>
  <c r="BU195" i="20"/>
  <c r="AT195" i="22" s="1"/>
  <c r="BH195" i="20"/>
  <c r="AG195" i="22" s="1"/>
  <c r="AN195" i="20"/>
  <c r="M195" i="22" s="1"/>
  <c r="AZ195" i="20"/>
  <c r="Y195" i="22" s="1"/>
  <c r="BK195" i="20"/>
  <c r="AJ195" i="22" s="1"/>
  <c r="AM195" i="20"/>
  <c r="L195" i="22" s="1"/>
  <c r="CG195" i="20"/>
  <c r="BF195" i="22" s="1"/>
  <c r="AO195" i="20"/>
  <c r="N195" i="22" s="1"/>
  <c r="BW195" i="20" a="1"/>
  <c r="BW195" i="20" s="1"/>
  <c r="AV195" i="22" s="1"/>
  <c r="BN195" i="20"/>
  <c r="AM195" i="22" s="1"/>
  <c r="AX195" i="20"/>
  <c r="W195" i="22" s="1"/>
  <c r="BJ195" i="20"/>
  <c r="AI195" i="22" s="1"/>
  <c r="BZ195" i="20" a="1"/>
  <c r="BZ195" i="20" s="1"/>
  <c r="AY195" i="22" s="1"/>
  <c r="AK195" i="20"/>
  <c r="J195" i="22" s="1"/>
  <c r="AT195" i="20"/>
  <c r="S195" i="22" s="1"/>
  <c r="CH195" i="20"/>
  <c r="BG195" i="22" s="1"/>
  <c r="CB195" i="20" a="1"/>
  <c r="CB195" i="20" s="1"/>
  <c r="BA195" i="22" s="1"/>
  <c r="AU195" i="20"/>
  <c r="T195" i="22" s="1"/>
  <c r="BR195" i="20"/>
  <c r="AQ195" i="22" s="1"/>
  <c r="CC195" i="20" a="1"/>
  <c r="CC195" i="20" s="1"/>
  <c r="BB195" i="22" s="1"/>
  <c r="BI195" i="20"/>
  <c r="AH195" i="22" s="1"/>
  <c r="CE195" i="20"/>
  <c r="BD195" i="22" s="1"/>
  <c r="AQ195" i="20"/>
  <c r="P195" i="22" s="1"/>
  <c r="BO195" i="20"/>
  <c r="AN195" i="22" s="1"/>
  <c r="AL195" i="20"/>
  <c r="K195" i="22" s="1"/>
  <c r="CF195" i="20"/>
  <c r="BE195" i="22" s="1"/>
  <c r="BE195" i="20"/>
  <c r="AD195" i="22" s="1"/>
  <c r="BQ195" i="20"/>
  <c r="AP195" i="22" s="1"/>
  <c r="BT195" i="20"/>
  <c r="AS195" i="22" s="1"/>
  <c r="BL195" i="20"/>
  <c r="AK195" i="22" s="1"/>
  <c r="BC195" i="20"/>
  <c r="AB195" i="22" s="1"/>
  <c r="AV195" i="20"/>
  <c r="U195" i="22" s="1"/>
  <c r="BV195" i="20"/>
  <c r="AU195" i="22" s="1"/>
  <c r="AW195" i="20"/>
  <c r="V195" i="22" s="1"/>
  <c r="BS195" i="20"/>
  <c r="AR195" i="22" s="1"/>
  <c r="BB195" i="20"/>
  <c r="AA195" i="22" s="1"/>
  <c r="CA195" i="20" a="1"/>
  <c r="CA195" i="20" s="1"/>
  <c r="AZ195" i="22" s="1"/>
  <c r="BA195" i="20"/>
  <c r="Z195" i="22" s="1"/>
  <c r="BM195" i="20"/>
  <c r="AL195" i="22" s="1"/>
  <c r="AS195" i="20"/>
  <c r="R195" i="22" s="1"/>
  <c r="BF195" i="20"/>
  <c r="AE195" i="22" s="1"/>
  <c r="A195" i="13"/>
  <c r="E195" i="13"/>
  <c r="B197" i="13"/>
  <c r="D196" i="13"/>
  <c r="D195" i="22" l="1"/>
  <c r="B195" i="22" s="1" a="1"/>
  <c r="B195" i="22" s="1"/>
  <c r="E196" i="13"/>
  <c r="A196" i="13"/>
  <c r="A197" i="20"/>
  <c r="G197" i="22"/>
  <c r="B198" i="20"/>
  <c r="B198" i="13"/>
  <c r="D197" i="13"/>
  <c r="BQ196" i="20"/>
  <c r="AP196" i="22" s="1"/>
  <c r="AQ196" i="20"/>
  <c r="P196" i="22" s="1"/>
  <c r="BA196" i="20"/>
  <c r="Z196" i="22" s="1"/>
  <c r="AL196" i="20"/>
  <c r="K196" i="22" s="1"/>
  <c r="CE196" i="20"/>
  <c r="BD196" i="22" s="1"/>
  <c r="AS196" i="20"/>
  <c r="R196" i="22" s="1"/>
  <c r="AO196" i="20"/>
  <c r="N196" i="22" s="1"/>
  <c r="BL196" i="20"/>
  <c r="AK196" i="22" s="1"/>
  <c r="AY196" i="20"/>
  <c r="X196" i="22" s="1"/>
  <c r="CC196" i="20" a="1"/>
  <c r="CC196" i="20" s="1"/>
  <c r="BB196" i="22" s="1"/>
  <c r="BZ196" i="20" a="1"/>
  <c r="BZ196" i="20" s="1"/>
  <c r="AY196" i="22" s="1"/>
  <c r="CF196" i="20"/>
  <c r="BE196" i="22" s="1"/>
  <c r="BC196" i="20"/>
  <c r="AB196" i="22" s="1"/>
  <c r="BI196" i="20"/>
  <c r="AH196" i="22" s="1"/>
  <c r="BW196" i="20" a="1"/>
  <c r="BW196" i="20" s="1"/>
  <c r="AV196" i="22" s="1"/>
  <c r="BO196" i="20"/>
  <c r="AN196" i="22" s="1"/>
  <c r="BK196" i="20"/>
  <c r="AJ196" i="22" s="1"/>
  <c r="CG196" i="20"/>
  <c r="BF196" i="22" s="1"/>
  <c r="AW196" i="20"/>
  <c r="V196" i="22" s="1"/>
  <c r="BR196" i="20"/>
  <c r="AQ196" i="22" s="1"/>
  <c r="AM196" i="20"/>
  <c r="L196" i="22" s="1"/>
  <c r="BV196" i="20"/>
  <c r="AU196" i="22" s="1"/>
  <c r="AV196" i="20"/>
  <c r="U196" i="22" s="1"/>
  <c r="BE196" i="20"/>
  <c r="AD196" i="22" s="1"/>
  <c r="AX196" i="20"/>
  <c r="W196" i="22" s="1"/>
  <c r="CB196" i="20" a="1"/>
  <c r="CB196" i="20" s="1"/>
  <c r="BA196" i="22" s="1"/>
  <c r="BS196" i="20"/>
  <c r="AR196" i="22" s="1"/>
  <c r="BT196" i="20"/>
  <c r="AS196" i="22" s="1"/>
  <c r="BY196" i="20" a="1"/>
  <c r="BY196" i="20" s="1"/>
  <c r="AX196" i="22" s="1"/>
  <c r="AT196" i="20"/>
  <c r="S196" i="22" s="1"/>
  <c r="BH196" i="20"/>
  <c r="AG196" i="22" s="1"/>
  <c r="BJ196" i="20"/>
  <c r="AI196" i="22" s="1"/>
  <c r="AK196" i="20"/>
  <c r="J196" i="22" s="1"/>
  <c r="BN196" i="20"/>
  <c r="AM196" i="22" s="1"/>
  <c r="BM196" i="20"/>
  <c r="AL196" i="22" s="1"/>
  <c r="BG196" i="20"/>
  <c r="AF196" i="22" s="1"/>
  <c r="CA196" i="20" a="1"/>
  <c r="CA196" i="20" s="1"/>
  <c r="AZ196" i="22" s="1"/>
  <c r="AZ196" i="20"/>
  <c r="Y196" i="22" s="1"/>
  <c r="CH196" i="20"/>
  <c r="BG196" i="22" s="1"/>
  <c r="BF196" i="20"/>
  <c r="AE196" i="22" s="1"/>
  <c r="BU196" i="20"/>
  <c r="AT196" i="22" s="1"/>
  <c r="AN196" i="20"/>
  <c r="M196" i="22" s="1"/>
  <c r="CI196" i="20" a="1"/>
  <c r="CI196" i="20" s="1"/>
  <c r="BH196" i="22" s="1"/>
  <c r="AP196" i="20"/>
  <c r="O196" i="22" s="1"/>
  <c r="BB196" i="20"/>
  <c r="AA196" i="22" s="1"/>
  <c r="F196" i="22"/>
  <c r="AU196" i="20"/>
  <c r="T196" i="22" s="1"/>
  <c r="E197" i="13" l="1"/>
  <c r="A197" i="13"/>
  <c r="B199" i="13"/>
  <c r="D198" i="13"/>
  <c r="A198" i="20"/>
  <c r="G198" i="22"/>
  <c r="B199" i="20"/>
  <c r="D196" i="22"/>
  <c r="B196" i="22" s="1" a="1"/>
  <c r="B196" i="22" s="1"/>
  <c r="AY197" i="20"/>
  <c r="X197" i="22" s="1"/>
  <c r="BC197" i="20"/>
  <c r="AB197" i="22" s="1"/>
  <c r="CC197" i="20" a="1"/>
  <c r="CC197" i="20" s="1"/>
  <c r="BB197" i="22" s="1"/>
  <c r="CA197" i="20" a="1"/>
  <c r="CA197" i="20" s="1"/>
  <c r="AZ197" i="22" s="1"/>
  <c r="BM197" i="20"/>
  <c r="AL197" i="22" s="1"/>
  <c r="BK197" i="20"/>
  <c r="AJ197" i="22" s="1"/>
  <c r="CB197" i="20" a="1"/>
  <c r="CB197" i="20" s="1"/>
  <c r="BA197" i="22" s="1"/>
  <c r="BA197" i="20"/>
  <c r="Z197" i="22" s="1"/>
  <c r="BI197" i="20"/>
  <c r="AH197" i="22" s="1"/>
  <c r="CG197" i="20"/>
  <c r="BF197" i="22" s="1"/>
  <c r="AT197" i="20"/>
  <c r="S197" i="22" s="1"/>
  <c r="BV197" i="20"/>
  <c r="AU197" i="22" s="1"/>
  <c r="BO197" i="20"/>
  <c r="AN197" i="22" s="1"/>
  <c r="BN197" i="20"/>
  <c r="AM197" i="22" s="1"/>
  <c r="CH197" i="20"/>
  <c r="BG197" i="22" s="1"/>
  <c r="BZ197" i="20" a="1"/>
  <c r="BZ197" i="20" s="1"/>
  <c r="AY197" i="22" s="1"/>
  <c r="AP197" i="20"/>
  <c r="O197" i="22" s="1"/>
  <c r="AM197" i="20"/>
  <c r="L197" i="22" s="1"/>
  <c r="AK197" i="20"/>
  <c r="J197" i="22" s="1"/>
  <c r="BB197" i="20"/>
  <c r="AA197" i="22" s="1"/>
  <c r="AV197" i="20"/>
  <c r="U197" i="22" s="1"/>
  <c r="BY197" i="20" a="1"/>
  <c r="BY197" i="20" s="1"/>
  <c r="AX197" i="22" s="1"/>
  <c r="BE197" i="20"/>
  <c r="AD197" i="22" s="1"/>
  <c r="AN197" i="20"/>
  <c r="M197" i="22" s="1"/>
  <c r="BG197" i="20"/>
  <c r="AF197" i="22" s="1"/>
  <c r="BR197" i="20"/>
  <c r="AQ197" i="22" s="1"/>
  <c r="AQ197" i="20"/>
  <c r="P197" i="22" s="1"/>
  <c r="BJ197" i="20"/>
  <c r="AI197" i="22" s="1"/>
  <c r="CI197" i="20" a="1"/>
  <c r="CI197" i="20" s="1"/>
  <c r="BH197" i="22" s="1"/>
  <c r="BL197" i="20"/>
  <c r="AK197" i="22" s="1"/>
  <c r="BU197" i="20"/>
  <c r="AT197" i="22" s="1"/>
  <c r="BF197" i="20"/>
  <c r="AE197" i="22" s="1"/>
  <c r="AZ197" i="20"/>
  <c r="Y197" i="22" s="1"/>
  <c r="BW197" i="20" a="1"/>
  <c r="BW197" i="20" s="1"/>
  <c r="AV197" i="22" s="1"/>
  <c r="AX197" i="20"/>
  <c r="W197" i="22" s="1"/>
  <c r="BS197" i="20"/>
  <c r="AR197" i="22" s="1"/>
  <c r="F197" i="22"/>
  <c r="CF197" i="20"/>
  <c r="BE197" i="22" s="1"/>
  <c r="AU197" i="20"/>
  <c r="T197" i="22" s="1"/>
  <c r="BH197" i="20"/>
  <c r="AG197" i="22" s="1"/>
  <c r="BQ197" i="20"/>
  <c r="AP197" i="22" s="1"/>
  <c r="AS197" i="20"/>
  <c r="R197" i="22" s="1"/>
  <c r="BT197" i="20"/>
  <c r="AS197" i="22" s="1"/>
  <c r="AW197" i="20"/>
  <c r="V197" i="22" s="1"/>
  <c r="AL197" i="20"/>
  <c r="K197" i="22" s="1"/>
  <c r="CE197" i="20"/>
  <c r="BD197" i="22" s="1"/>
  <c r="AO197" i="20"/>
  <c r="N197" i="22" s="1"/>
  <c r="A199" i="20" l="1"/>
  <c r="G199" i="22"/>
  <c r="B200" i="20"/>
  <c r="CB198" i="20" a="1"/>
  <c r="CB198" i="20" s="1"/>
  <c r="BA198" i="22" s="1"/>
  <c r="AM198" i="20"/>
  <c r="L198" i="22" s="1"/>
  <c r="AZ198" i="20"/>
  <c r="Y198" i="22" s="1"/>
  <c r="AQ198" i="20"/>
  <c r="P198" i="22" s="1"/>
  <c r="AT198" i="20"/>
  <c r="S198" i="22" s="1"/>
  <c r="BU198" i="20"/>
  <c r="AT198" i="22" s="1"/>
  <c r="BJ198" i="20"/>
  <c r="AI198" i="22" s="1"/>
  <c r="AX198" i="20"/>
  <c r="W198" i="22" s="1"/>
  <c r="CH198" i="20"/>
  <c r="BG198" i="22" s="1"/>
  <c r="BG198" i="20"/>
  <c r="AF198" i="22" s="1"/>
  <c r="AN198" i="20"/>
  <c r="M198" i="22" s="1"/>
  <c r="BT198" i="20"/>
  <c r="AS198" i="22" s="1"/>
  <c r="F198" i="22"/>
  <c r="AY198" i="20"/>
  <c r="X198" i="22" s="1"/>
  <c r="AL198" i="20"/>
  <c r="K198" i="22" s="1"/>
  <c r="BA198" i="20"/>
  <c r="Z198" i="22" s="1"/>
  <c r="AU198" i="20"/>
  <c r="T198" i="22" s="1"/>
  <c r="BY198" i="20" a="1"/>
  <c r="BY198" i="20" s="1"/>
  <c r="AX198" i="22" s="1"/>
  <c r="BZ198" i="20" a="1"/>
  <c r="BZ198" i="20" s="1"/>
  <c r="AY198" i="22" s="1"/>
  <c r="BB198" i="20"/>
  <c r="AA198" i="22" s="1"/>
  <c r="BO198" i="20"/>
  <c r="AN198" i="22" s="1"/>
  <c r="BI198" i="20"/>
  <c r="AH198" i="22" s="1"/>
  <c r="BF198" i="20"/>
  <c r="AE198" i="22" s="1"/>
  <c r="CC198" i="20" a="1"/>
  <c r="CC198" i="20" s="1"/>
  <c r="BB198" i="22" s="1"/>
  <c r="AO198" i="20"/>
  <c r="N198" i="22" s="1"/>
  <c r="AS198" i="20"/>
  <c r="R198" i="22" s="1"/>
  <c r="BW198" i="20" a="1"/>
  <c r="BW198" i="20" s="1"/>
  <c r="AV198" i="22" s="1"/>
  <c r="CF198" i="20"/>
  <c r="BE198" i="22" s="1"/>
  <c r="BC198" i="20"/>
  <c r="AB198" i="22" s="1"/>
  <c r="BQ198" i="20"/>
  <c r="AP198" i="22" s="1"/>
  <c r="AV198" i="20"/>
  <c r="U198" i="22" s="1"/>
  <c r="BR198" i="20"/>
  <c r="AQ198" i="22" s="1"/>
  <c r="CE198" i="20"/>
  <c r="BD198" i="22" s="1"/>
  <c r="BE198" i="20"/>
  <c r="AD198" i="22" s="1"/>
  <c r="CI198" i="20" a="1"/>
  <c r="CI198" i="20" s="1"/>
  <c r="BH198" i="22" s="1"/>
  <c r="BV198" i="20"/>
  <c r="AU198" i="22" s="1"/>
  <c r="BM198" i="20"/>
  <c r="AL198" i="22" s="1"/>
  <c r="BS198" i="20"/>
  <c r="AR198" i="22" s="1"/>
  <c r="BN198" i="20"/>
  <c r="AM198" i="22" s="1"/>
  <c r="CA198" i="20" a="1"/>
  <c r="CA198" i="20" s="1"/>
  <c r="AZ198" i="22" s="1"/>
  <c r="BH198" i="20"/>
  <c r="AG198" i="22" s="1"/>
  <c r="CG198" i="20"/>
  <c r="BF198" i="22" s="1"/>
  <c r="AP198" i="20"/>
  <c r="O198" i="22" s="1"/>
  <c r="AW198" i="20"/>
  <c r="V198" i="22" s="1"/>
  <c r="BL198" i="20"/>
  <c r="AK198" i="22" s="1"/>
  <c r="AK198" i="20"/>
  <c r="J198" i="22" s="1"/>
  <c r="BK198" i="20"/>
  <c r="AJ198" i="22" s="1"/>
  <c r="E198" i="13"/>
  <c r="A198" i="13"/>
  <c r="D197" i="22"/>
  <c r="B197" i="22" s="1" a="1"/>
  <c r="B197" i="22" s="1"/>
  <c r="D199" i="13"/>
  <c r="B200" i="13"/>
  <c r="D200" i="13" l="1"/>
  <c r="B201" i="13"/>
  <c r="A200" i="20"/>
  <c r="B201" i="20"/>
  <c r="G200" i="22"/>
  <c r="A199" i="13"/>
  <c r="E199" i="13"/>
  <c r="D198" i="22"/>
  <c r="B198" i="22" s="1" a="1"/>
  <c r="B198" i="22" s="1"/>
  <c r="BW199" i="20" a="1"/>
  <c r="BW199" i="20" s="1"/>
  <c r="AV199" i="22" s="1"/>
  <c r="AZ199" i="20"/>
  <c r="Y199" i="22" s="1"/>
  <c r="CG199" i="20"/>
  <c r="BF199" i="22" s="1"/>
  <c r="BM199" i="20"/>
  <c r="AL199" i="22" s="1"/>
  <c r="BS199" i="20"/>
  <c r="AR199" i="22" s="1"/>
  <c r="AT199" i="20"/>
  <c r="S199" i="22" s="1"/>
  <c r="AN199" i="20"/>
  <c r="M199" i="22" s="1"/>
  <c r="BK199" i="20"/>
  <c r="AJ199" i="22" s="1"/>
  <c r="CE199" i="20"/>
  <c r="BD199" i="22" s="1"/>
  <c r="AV199" i="20"/>
  <c r="U199" i="22" s="1"/>
  <c r="AO199" i="20"/>
  <c r="N199" i="22" s="1"/>
  <c r="BN199" i="20"/>
  <c r="AM199" i="22" s="1"/>
  <c r="BO199" i="20"/>
  <c r="AN199" i="22" s="1"/>
  <c r="AU199" i="20"/>
  <c r="T199" i="22" s="1"/>
  <c r="BY199" i="20" a="1"/>
  <c r="BY199" i="20" s="1"/>
  <c r="AX199" i="22" s="1"/>
  <c r="AL199" i="20"/>
  <c r="K199" i="22" s="1"/>
  <c r="CC199" i="20" a="1"/>
  <c r="CC199" i="20" s="1"/>
  <c r="BB199" i="22" s="1"/>
  <c r="AS199" i="20"/>
  <c r="R199" i="22" s="1"/>
  <c r="AX199" i="20"/>
  <c r="W199" i="22" s="1"/>
  <c r="AW199" i="20"/>
  <c r="V199" i="22" s="1"/>
  <c r="BC199" i="20"/>
  <c r="AB199" i="22" s="1"/>
  <c r="CA199" i="20" a="1"/>
  <c r="CA199" i="20" s="1"/>
  <c r="AZ199" i="22" s="1"/>
  <c r="AQ199" i="20"/>
  <c r="P199" i="22" s="1"/>
  <c r="F199" i="22"/>
  <c r="CF199" i="20"/>
  <c r="BE199" i="22" s="1"/>
  <c r="BB199" i="20"/>
  <c r="AA199" i="22" s="1"/>
  <c r="BU199" i="20"/>
  <c r="AT199" i="22" s="1"/>
  <c r="BR199" i="20"/>
  <c r="AQ199" i="22" s="1"/>
  <c r="BL199" i="20"/>
  <c r="AK199" i="22" s="1"/>
  <c r="BG199" i="20"/>
  <c r="AF199" i="22" s="1"/>
  <c r="AP199" i="20"/>
  <c r="O199" i="22" s="1"/>
  <c r="BF199" i="20"/>
  <c r="AE199" i="22" s="1"/>
  <c r="CH199" i="20"/>
  <c r="BG199" i="22" s="1"/>
  <c r="CB199" i="20" a="1"/>
  <c r="CB199" i="20" s="1"/>
  <c r="BA199" i="22" s="1"/>
  <c r="BE199" i="20"/>
  <c r="AD199" i="22" s="1"/>
  <c r="BI199" i="20"/>
  <c r="AH199" i="22" s="1"/>
  <c r="BT199" i="20"/>
  <c r="AS199" i="22" s="1"/>
  <c r="AK199" i="20"/>
  <c r="J199" i="22" s="1"/>
  <c r="BA199" i="20"/>
  <c r="Z199" i="22" s="1"/>
  <c r="BQ199" i="20"/>
  <c r="AP199" i="22" s="1"/>
  <c r="AY199" i="20"/>
  <c r="X199" i="22" s="1"/>
  <c r="BJ199" i="20"/>
  <c r="AI199" i="22" s="1"/>
  <c r="CI199" i="20" a="1"/>
  <c r="CI199" i="20" s="1"/>
  <c r="BH199" i="22" s="1"/>
  <c r="AM199" i="20"/>
  <c r="L199" i="22" s="1"/>
  <c r="BV199" i="20"/>
  <c r="AU199" i="22" s="1"/>
  <c r="BH199" i="20"/>
  <c r="AG199" i="22" s="1"/>
  <c r="BZ199" i="20" a="1"/>
  <c r="BZ199" i="20" s="1"/>
  <c r="AY199" i="22" s="1"/>
  <c r="D199" i="22" l="1"/>
  <c r="B199" i="22" s="1" a="1"/>
  <c r="B199" i="22" s="1"/>
  <c r="A201" i="20"/>
  <c r="G201" i="22"/>
  <c r="B202" i="20"/>
  <c r="BC200" i="20"/>
  <c r="AB200" i="22" s="1"/>
  <c r="AQ200" i="20"/>
  <c r="P200" i="22" s="1"/>
  <c r="BH200" i="20"/>
  <c r="AG200" i="22" s="1"/>
  <c r="BA200" i="20"/>
  <c r="Z200" i="22" s="1"/>
  <c r="BI200" i="20"/>
  <c r="AH200" i="22" s="1"/>
  <c r="AV200" i="20"/>
  <c r="U200" i="22" s="1"/>
  <c r="CI200" i="20" a="1"/>
  <c r="CI200" i="20" s="1"/>
  <c r="BH200" i="22" s="1"/>
  <c r="AT200" i="20"/>
  <c r="S200" i="22" s="1"/>
  <c r="BU200" i="20"/>
  <c r="AT200" i="22" s="1"/>
  <c r="BM200" i="20"/>
  <c r="AL200" i="22" s="1"/>
  <c r="CB200" i="20" a="1"/>
  <c r="CB200" i="20" s="1"/>
  <c r="BA200" i="22" s="1"/>
  <c r="AK200" i="20"/>
  <c r="J200" i="22" s="1"/>
  <c r="BL200" i="20"/>
  <c r="AK200" i="22" s="1"/>
  <c r="BS200" i="20"/>
  <c r="AR200" i="22" s="1"/>
  <c r="BG200" i="20"/>
  <c r="AF200" i="22" s="1"/>
  <c r="BY200" i="20" a="1"/>
  <c r="BY200" i="20" s="1"/>
  <c r="AX200" i="22" s="1"/>
  <c r="AL200" i="20"/>
  <c r="K200" i="22" s="1"/>
  <c r="BW200" i="20" a="1"/>
  <c r="BW200" i="20" s="1"/>
  <c r="AV200" i="22" s="1"/>
  <c r="CG200" i="20"/>
  <c r="BF200" i="22" s="1"/>
  <c r="BK200" i="20"/>
  <c r="AJ200" i="22" s="1"/>
  <c r="BQ200" i="20"/>
  <c r="AP200" i="22" s="1"/>
  <c r="BR200" i="20"/>
  <c r="AQ200" i="22" s="1"/>
  <c r="AM200" i="20"/>
  <c r="L200" i="22" s="1"/>
  <c r="AP200" i="20"/>
  <c r="O200" i="22" s="1"/>
  <c r="BJ200" i="20"/>
  <c r="AI200" i="22" s="1"/>
  <c r="BV200" i="20"/>
  <c r="AU200" i="22" s="1"/>
  <c r="CF200" i="20"/>
  <c r="BE200" i="22" s="1"/>
  <c r="CH200" i="20"/>
  <c r="BG200" i="22" s="1"/>
  <c r="AW200" i="20"/>
  <c r="V200" i="22" s="1"/>
  <c r="BE200" i="20"/>
  <c r="AD200" i="22" s="1"/>
  <c r="BB200" i="20"/>
  <c r="AA200" i="22" s="1"/>
  <c r="BN200" i="20"/>
  <c r="AM200" i="22" s="1"/>
  <c r="AU200" i="20"/>
  <c r="T200" i="22" s="1"/>
  <c r="AN200" i="20"/>
  <c r="M200" i="22" s="1"/>
  <c r="AO200" i="20"/>
  <c r="N200" i="22" s="1"/>
  <c r="BO200" i="20"/>
  <c r="AN200" i="22" s="1"/>
  <c r="BF200" i="20"/>
  <c r="AE200" i="22" s="1"/>
  <c r="CA200" i="20" a="1"/>
  <c r="CA200" i="20" s="1"/>
  <c r="AZ200" i="22" s="1"/>
  <c r="CC200" i="20" a="1"/>
  <c r="CC200" i="20" s="1"/>
  <c r="BB200" i="22" s="1"/>
  <c r="AZ200" i="20"/>
  <c r="Y200" i="22" s="1"/>
  <c r="AX200" i="20"/>
  <c r="W200" i="22" s="1"/>
  <c r="CE200" i="20"/>
  <c r="BD200" i="22" s="1"/>
  <c r="AY200" i="20"/>
  <c r="X200" i="22" s="1"/>
  <c r="F200" i="22"/>
  <c r="BZ200" i="20" a="1"/>
  <c r="BZ200" i="20" s="1"/>
  <c r="AY200" i="22" s="1"/>
  <c r="BT200" i="20"/>
  <c r="AS200" i="22" s="1"/>
  <c r="AS200" i="20"/>
  <c r="R200" i="22" s="1"/>
  <c r="B202" i="13"/>
  <c r="D201" i="13"/>
  <c r="A200" i="13"/>
  <c r="E200" i="13"/>
  <c r="D200" i="22" l="1"/>
  <c r="B200" i="22" s="1" a="1"/>
  <c r="B200" i="22" s="1"/>
  <c r="A201" i="13"/>
  <c r="E201" i="13"/>
  <c r="B203" i="13"/>
  <c r="D202" i="13"/>
  <c r="A202" i="20"/>
  <c r="B203" i="20"/>
  <c r="G202" i="22"/>
  <c r="BE201" i="20"/>
  <c r="AD201" i="22" s="1"/>
  <c r="F201" i="22"/>
  <c r="BB201" i="20"/>
  <c r="AA201" i="22" s="1"/>
  <c r="BG201" i="20"/>
  <c r="AF201" i="22" s="1"/>
  <c r="BT201" i="20"/>
  <c r="AS201" i="22" s="1"/>
  <c r="AS201" i="20"/>
  <c r="R201" i="22" s="1"/>
  <c r="BY201" i="20" a="1"/>
  <c r="BY201" i="20" s="1"/>
  <c r="AX201" i="22" s="1"/>
  <c r="AV201" i="20"/>
  <c r="U201" i="22" s="1"/>
  <c r="AP201" i="20"/>
  <c r="O201" i="22" s="1"/>
  <c r="AW201" i="20"/>
  <c r="V201" i="22" s="1"/>
  <c r="BV201" i="20"/>
  <c r="AU201" i="22" s="1"/>
  <c r="BM201" i="20"/>
  <c r="AL201" i="22" s="1"/>
  <c r="CC201" i="20" a="1"/>
  <c r="CC201" i="20" s="1"/>
  <c r="BB201" i="22" s="1"/>
  <c r="BL201" i="20"/>
  <c r="AK201" i="22" s="1"/>
  <c r="BI201" i="20"/>
  <c r="AH201" i="22" s="1"/>
  <c r="CE201" i="20"/>
  <c r="BD201" i="22" s="1"/>
  <c r="CF201" i="20"/>
  <c r="BE201" i="22" s="1"/>
  <c r="BR201" i="20"/>
  <c r="AQ201" i="22" s="1"/>
  <c r="BQ201" i="20"/>
  <c r="AP201" i="22" s="1"/>
  <c r="AZ201" i="20"/>
  <c r="Y201" i="22" s="1"/>
  <c r="AL201" i="20"/>
  <c r="K201" i="22" s="1"/>
  <c r="BW201" i="20" a="1"/>
  <c r="BW201" i="20" s="1"/>
  <c r="AV201" i="22" s="1"/>
  <c r="CG201" i="20"/>
  <c r="BF201" i="22" s="1"/>
  <c r="BU201" i="20"/>
  <c r="AT201" i="22" s="1"/>
  <c r="AU201" i="20"/>
  <c r="T201" i="22" s="1"/>
  <c r="BZ201" i="20" a="1"/>
  <c r="BZ201" i="20" s="1"/>
  <c r="AY201" i="22" s="1"/>
  <c r="AQ201" i="20"/>
  <c r="P201" i="22" s="1"/>
  <c r="BH201" i="20"/>
  <c r="AG201" i="22" s="1"/>
  <c r="AK201" i="20"/>
  <c r="J201" i="22" s="1"/>
  <c r="BJ201" i="20"/>
  <c r="AI201" i="22" s="1"/>
  <c r="AO201" i="20"/>
  <c r="N201" i="22" s="1"/>
  <c r="AX201" i="20"/>
  <c r="W201" i="22" s="1"/>
  <c r="AN201" i="20"/>
  <c r="M201" i="22" s="1"/>
  <c r="CA201" i="20" a="1"/>
  <c r="CA201" i="20" s="1"/>
  <c r="AZ201" i="22" s="1"/>
  <c r="CI201" i="20" a="1"/>
  <c r="CI201" i="20" s="1"/>
  <c r="BH201" i="22" s="1"/>
  <c r="CH201" i="20"/>
  <c r="BG201" i="22" s="1"/>
  <c r="AT201" i="20"/>
  <c r="S201" i="22" s="1"/>
  <c r="BC201" i="20"/>
  <c r="AB201" i="22" s="1"/>
  <c r="BK201" i="20"/>
  <c r="AJ201" i="22" s="1"/>
  <c r="BN201" i="20"/>
  <c r="AM201" i="22" s="1"/>
  <c r="BS201" i="20"/>
  <c r="AR201" i="22" s="1"/>
  <c r="AY201" i="20"/>
  <c r="X201" i="22" s="1"/>
  <c r="BF201" i="20"/>
  <c r="AE201" i="22" s="1"/>
  <c r="BA201" i="20"/>
  <c r="Z201" i="22" s="1"/>
  <c r="CB201" i="20" a="1"/>
  <c r="CB201" i="20" s="1"/>
  <c r="BA201" i="22" s="1"/>
  <c r="BO201" i="20"/>
  <c r="AN201" i="22" s="1"/>
  <c r="AM201" i="20"/>
  <c r="L201" i="22" s="1"/>
  <c r="A203" i="20" l="1"/>
  <c r="G203" i="22"/>
  <c r="B204" i="20"/>
  <c r="CH202" i="20"/>
  <c r="BG202" i="22" s="1"/>
  <c r="CC202" i="20" a="1"/>
  <c r="CC202" i="20" s="1"/>
  <c r="BB202" i="22" s="1"/>
  <c r="AK202" i="20"/>
  <c r="J202" i="22" s="1"/>
  <c r="BQ202" i="20"/>
  <c r="AP202" i="22" s="1"/>
  <c r="BT202" i="20"/>
  <c r="AS202" i="22" s="1"/>
  <c r="BF202" i="20"/>
  <c r="AE202" i="22" s="1"/>
  <c r="AU202" i="20"/>
  <c r="T202" i="22" s="1"/>
  <c r="BY202" i="20" a="1"/>
  <c r="BY202" i="20" s="1"/>
  <c r="AX202" i="22" s="1"/>
  <c r="BH202" i="20"/>
  <c r="AG202" i="22" s="1"/>
  <c r="AV202" i="20"/>
  <c r="U202" i="22" s="1"/>
  <c r="F202" i="22"/>
  <c r="AL202" i="20"/>
  <c r="K202" i="22" s="1"/>
  <c r="AQ202" i="20"/>
  <c r="P202" i="22" s="1"/>
  <c r="BO202" i="20"/>
  <c r="AN202" i="22" s="1"/>
  <c r="BS202" i="20"/>
  <c r="AR202" i="22" s="1"/>
  <c r="CB202" i="20" a="1"/>
  <c r="CB202" i="20" s="1"/>
  <c r="BA202" i="22" s="1"/>
  <c r="BE202" i="20"/>
  <c r="AD202" i="22" s="1"/>
  <c r="BM202" i="20"/>
  <c r="AL202" i="22" s="1"/>
  <c r="BL202" i="20"/>
  <c r="AK202" i="22" s="1"/>
  <c r="BB202" i="20"/>
  <c r="AA202" i="22" s="1"/>
  <c r="BA202" i="20"/>
  <c r="Z202" i="22" s="1"/>
  <c r="CI202" i="20" a="1"/>
  <c r="CI202" i="20" s="1"/>
  <c r="BH202" i="22" s="1"/>
  <c r="BJ202" i="20"/>
  <c r="AI202" i="22" s="1"/>
  <c r="BV202" i="20"/>
  <c r="AU202" i="22" s="1"/>
  <c r="BI202" i="20"/>
  <c r="AH202" i="22" s="1"/>
  <c r="CA202" i="20" a="1"/>
  <c r="CA202" i="20" s="1"/>
  <c r="AZ202" i="22" s="1"/>
  <c r="BC202" i="20"/>
  <c r="AB202" i="22" s="1"/>
  <c r="AN202" i="20"/>
  <c r="M202" i="22" s="1"/>
  <c r="AY202" i="20"/>
  <c r="X202" i="22" s="1"/>
  <c r="AS202" i="20"/>
  <c r="R202" i="22" s="1"/>
  <c r="CF202" i="20"/>
  <c r="BE202" i="22" s="1"/>
  <c r="AW202" i="20"/>
  <c r="V202" i="22" s="1"/>
  <c r="AO202" i="20"/>
  <c r="N202" i="22" s="1"/>
  <c r="AX202" i="20"/>
  <c r="W202" i="22" s="1"/>
  <c r="BZ202" i="20" a="1"/>
  <c r="BZ202" i="20" s="1"/>
  <c r="AY202" i="22" s="1"/>
  <c r="BU202" i="20"/>
  <c r="AT202" i="22" s="1"/>
  <c r="BN202" i="20"/>
  <c r="AM202" i="22" s="1"/>
  <c r="BK202" i="20"/>
  <c r="AJ202" i="22" s="1"/>
  <c r="BR202" i="20"/>
  <c r="AQ202" i="22" s="1"/>
  <c r="AZ202" i="20"/>
  <c r="Y202" i="22" s="1"/>
  <c r="BG202" i="20"/>
  <c r="AF202" i="22" s="1"/>
  <c r="AT202" i="20"/>
  <c r="S202" i="22" s="1"/>
  <c r="AP202" i="20"/>
  <c r="O202" i="22" s="1"/>
  <c r="BW202" i="20" a="1"/>
  <c r="BW202" i="20" s="1"/>
  <c r="AV202" i="22" s="1"/>
  <c r="AM202" i="20"/>
  <c r="L202" i="22" s="1"/>
  <c r="CE202" i="20"/>
  <c r="BD202" i="22" s="1"/>
  <c r="CG202" i="20"/>
  <c r="BF202" i="22" s="1"/>
  <c r="E202" i="13"/>
  <c r="A202" i="13"/>
  <c r="B204" i="13"/>
  <c r="D203" i="13"/>
  <c r="D201" i="22"/>
  <c r="B201" i="22" s="1" a="1"/>
  <c r="B201" i="22" s="1"/>
  <c r="E203" i="13" l="1"/>
  <c r="A203" i="13"/>
  <c r="D202" i="22"/>
  <c r="B202" i="22" s="1" a="1"/>
  <c r="B202" i="22" s="1"/>
  <c r="A204" i="20"/>
  <c r="B205" i="20"/>
  <c r="G204" i="22"/>
  <c r="D204" i="13"/>
  <c r="B205" i="13"/>
  <c r="AO203" i="20"/>
  <c r="N203" i="22" s="1"/>
  <c r="BG203" i="20"/>
  <c r="AF203" i="22" s="1"/>
  <c r="BO203" i="20"/>
  <c r="AN203" i="22" s="1"/>
  <c r="CG203" i="20"/>
  <c r="BF203" i="22" s="1"/>
  <c r="AK203" i="20"/>
  <c r="J203" i="22" s="1"/>
  <c r="AS203" i="20"/>
  <c r="R203" i="22" s="1"/>
  <c r="AY203" i="20"/>
  <c r="X203" i="22" s="1"/>
  <c r="BT203" i="20"/>
  <c r="AS203" i="22" s="1"/>
  <c r="BJ203" i="20"/>
  <c r="AI203" i="22" s="1"/>
  <c r="CA203" i="20" a="1"/>
  <c r="CA203" i="20" s="1"/>
  <c r="AZ203" i="22" s="1"/>
  <c r="AZ203" i="20"/>
  <c r="Y203" i="22" s="1"/>
  <c r="AU203" i="20"/>
  <c r="T203" i="22" s="1"/>
  <c r="F203" i="22"/>
  <c r="BR203" i="20"/>
  <c r="AQ203" i="22" s="1"/>
  <c r="AX203" i="20"/>
  <c r="W203" i="22" s="1"/>
  <c r="AN203" i="20"/>
  <c r="M203" i="22" s="1"/>
  <c r="CF203" i="20"/>
  <c r="BE203" i="22" s="1"/>
  <c r="BH203" i="20"/>
  <c r="AG203" i="22" s="1"/>
  <c r="BU203" i="20"/>
  <c r="AT203" i="22" s="1"/>
  <c r="BC203" i="20"/>
  <c r="AB203" i="22" s="1"/>
  <c r="BM203" i="20"/>
  <c r="AL203" i="22" s="1"/>
  <c r="BF203" i="20"/>
  <c r="AE203" i="22" s="1"/>
  <c r="AM203" i="20"/>
  <c r="L203" i="22" s="1"/>
  <c r="BZ203" i="20" a="1"/>
  <c r="BZ203" i="20" s="1"/>
  <c r="AY203" i="22" s="1"/>
  <c r="CI203" i="20" a="1"/>
  <c r="CI203" i="20" s="1"/>
  <c r="BH203" i="22" s="1"/>
  <c r="BQ203" i="20"/>
  <c r="AP203" i="22" s="1"/>
  <c r="AL203" i="20"/>
  <c r="K203" i="22" s="1"/>
  <c r="CH203" i="20"/>
  <c r="BG203" i="22" s="1"/>
  <c r="AW203" i="20"/>
  <c r="V203" i="22" s="1"/>
  <c r="BE203" i="20"/>
  <c r="AD203" i="22" s="1"/>
  <c r="BA203" i="20"/>
  <c r="Z203" i="22" s="1"/>
  <c r="BL203" i="20"/>
  <c r="AK203" i="22" s="1"/>
  <c r="CE203" i="20"/>
  <c r="BD203" i="22" s="1"/>
  <c r="BK203" i="20"/>
  <c r="AJ203" i="22" s="1"/>
  <c r="BY203" i="20" a="1"/>
  <c r="BY203" i="20" s="1"/>
  <c r="AX203" i="22" s="1"/>
  <c r="BV203" i="20"/>
  <c r="AU203" i="22" s="1"/>
  <c r="BS203" i="20"/>
  <c r="AR203" i="22" s="1"/>
  <c r="BW203" i="20" a="1"/>
  <c r="BW203" i="20" s="1"/>
  <c r="AV203" i="22" s="1"/>
  <c r="BN203" i="20"/>
  <c r="AM203" i="22" s="1"/>
  <c r="BI203" i="20"/>
  <c r="AH203" i="22" s="1"/>
  <c r="AQ203" i="20"/>
  <c r="P203" i="22" s="1"/>
  <c r="CB203" i="20" a="1"/>
  <c r="CB203" i="20" s="1"/>
  <c r="BA203" i="22" s="1"/>
  <c r="BB203" i="20"/>
  <c r="AA203" i="22" s="1"/>
  <c r="CC203" i="20" a="1"/>
  <c r="CC203" i="20" s="1"/>
  <c r="BB203" i="22" s="1"/>
  <c r="AP203" i="20"/>
  <c r="O203" i="22" s="1"/>
  <c r="AT203" i="20"/>
  <c r="S203" i="22" s="1"/>
  <c r="AV203" i="20"/>
  <c r="U203" i="22" s="1"/>
  <c r="D205" i="13" l="1"/>
  <c r="B206" i="13"/>
  <c r="E204" i="13"/>
  <c r="A204" i="13"/>
  <c r="D203" i="22"/>
  <c r="B203" i="22" s="1" a="1"/>
  <c r="B203" i="22" s="1"/>
  <c r="B206" i="20"/>
  <c r="G205" i="22"/>
  <c r="A205" i="20"/>
  <c r="BY204" i="20" a="1"/>
  <c r="BY204" i="20" s="1"/>
  <c r="AX204" i="22" s="1"/>
  <c r="CH204" i="20"/>
  <c r="BG204" i="22" s="1"/>
  <c r="BN204" i="20"/>
  <c r="AM204" i="22" s="1"/>
  <c r="BL204" i="20"/>
  <c r="AK204" i="22" s="1"/>
  <c r="BR204" i="20"/>
  <c r="AQ204" i="22" s="1"/>
  <c r="AW204" i="20"/>
  <c r="V204" i="22" s="1"/>
  <c r="CF204" i="20"/>
  <c r="BE204" i="22" s="1"/>
  <c r="BG204" i="20"/>
  <c r="AF204" i="22" s="1"/>
  <c r="CG204" i="20"/>
  <c r="BF204" i="22" s="1"/>
  <c r="AS204" i="20"/>
  <c r="R204" i="22" s="1"/>
  <c r="AM204" i="20"/>
  <c r="L204" i="22" s="1"/>
  <c r="BC204" i="20"/>
  <c r="AB204" i="22" s="1"/>
  <c r="AP204" i="20"/>
  <c r="O204" i="22" s="1"/>
  <c r="CE204" i="20"/>
  <c r="BD204" i="22" s="1"/>
  <c r="BF204" i="20"/>
  <c r="AE204" i="22" s="1"/>
  <c r="CA204" i="20" a="1"/>
  <c r="CA204" i="20" s="1"/>
  <c r="AZ204" i="22" s="1"/>
  <c r="CI204" i="20" a="1"/>
  <c r="CI204" i="20" s="1"/>
  <c r="BH204" i="22" s="1"/>
  <c r="CC204" i="20" a="1"/>
  <c r="CC204" i="20" s="1"/>
  <c r="BB204" i="22" s="1"/>
  <c r="BZ204" i="20" a="1"/>
  <c r="BZ204" i="20" s="1"/>
  <c r="AY204" i="22" s="1"/>
  <c r="BJ204" i="20"/>
  <c r="AI204" i="22" s="1"/>
  <c r="AZ204" i="20"/>
  <c r="Y204" i="22" s="1"/>
  <c r="BQ204" i="20"/>
  <c r="AP204" i="22" s="1"/>
  <c r="BV204" i="20"/>
  <c r="AU204" i="22" s="1"/>
  <c r="AT204" i="20"/>
  <c r="S204" i="22" s="1"/>
  <c r="CB204" i="20" a="1"/>
  <c r="CB204" i="20" s="1"/>
  <c r="BA204" i="22" s="1"/>
  <c r="BS204" i="20"/>
  <c r="AR204" i="22" s="1"/>
  <c r="BE204" i="20"/>
  <c r="AD204" i="22" s="1"/>
  <c r="BM204" i="20"/>
  <c r="AL204" i="22" s="1"/>
  <c r="AL204" i="20"/>
  <c r="K204" i="22" s="1"/>
  <c r="BK204" i="20"/>
  <c r="AJ204" i="22" s="1"/>
  <c r="AU204" i="20"/>
  <c r="T204" i="22" s="1"/>
  <c r="AQ204" i="20"/>
  <c r="P204" i="22" s="1"/>
  <c r="AK204" i="20"/>
  <c r="J204" i="22" s="1"/>
  <c r="AO204" i="20"/>
  <c r="N204" i="22" s="1"/>
  <c r="AN204" i="20"/>
  <c r="M204" i="22" s="1"/>
  <c r="BA204" i="20"/>
  <c r="Z204" i="22" s="1"/>
  <c r="AY204" i="20"/>
  <c r="X204" i="22" s="1"/>
  <c r="BB204" i="20"/>
  <c r="AA204" i="22" s="1"/>
  <c r="BT204" i="20"/>
  <c r="AS204" i="22" s="1"/>
  <c r="F204" i="22"/>
  <c r="AV204" i="20"/>
  <c r="U204" i="22" s="1"/>
  <c r="BH204" i="20"/>
  <c r="AG204" i="22" s="1"/>
  <c r="AX204" i="20"/>
  <c r="W204" i="22" s="1"/>
  <c r="BW204" i="20" a="1"/>
  <c r="BW204" i="20" s="1"/>
  <c r="AV204" i="22" s="1"/>
  <c r="BI204" i="20"/>
  <c r="AH204" i="22" s="1"/>
  <c r="BU204" i="20"/>
  <c r="AT204" i="22" s="1"/>
  <c r="BO204" i="20"/>
  <c r="AN204" i="22" s="1"/>
  <c r="BT205" i="20" l="1"/>
  <c r="AS205" i="22" s="1"/>
  <c r="BA205" i="20"/>
  <c r="Z205" i="22" s="1"/>
  <c r="AM205" i="20"/>
  <c r="L205" i="22" s="1"/>
  <c r="CG205" i="20"/>
  <c r="BF205" i="22" s="1"/>
  <c r="CB205" i="20" a="1"/>
  <c r="CB205" i="20" s="1"/>
  <c r="BA205" i="22" s="1"/>
  <c r="BS205" i="20"/>
  <c r="AR205" i="22" s="1"/>
  <c r="BG205" i="20"/>
  <c r="AF205" i="22" s="1"/>
  <c r="F205" i="22"/>
  <c r="AP205" i="20"/>
  <c r="O205" i="22" s="1"/>
  <c r="BL205" i="20"/>
  <c r="AK205" i="22" s="1"/>
  <c r="AL205" i="20"/>
  <c r="K205" i="22" s="1"/>
  <c r="CE205" i="20"/>
  <c r="BD205" i="22" s="1"/>
  <c r="BE205" i="20"/>
  <c r="AD205" i="22" s="1"/>
  <c r="CH205" i="20"/>
  <c r="BG205" i="22" s="1"/>
  <c r="BV205" i="20"/>
  <c r="AU205" i="22" s="1"/>
  <c r="BH205" i="20"/>
  <c r="AG205" i="22" s="1"/>
  <c r="AN205" i="20"/>
  <c r="M205" i="22" s="1"/>
  <c r="AX205" i="20"/>
  <c r="W205" i="22" s="1"/>
  <c r="BJ205" i="20"/>
  <c r="AI205" i="22" s="1"/>
  <c r="AS205" i="20"/>
  <c r="R205" i="22" s="1"/>
  <c r="BO205" i="20"/>
  <c r="AN205" i="22" s="1"/>
  <c r="AU205" i="20"/>
  <c r="T205" i="22" s="1"/>
  <c r="AZ205" i="20"/>
  <c r="Y205" i="22" s="1"/>
  <c r="BY205" i="20" a="1"/>
  <c r="BY205" i="20" s="1"/>
  <c r="AX205" i="22" s="1"/>
  <c r="BB205" i="20"/>
  <c r="AA205" i="22" s="1"/>
  <c r="AK205" i="20"/>
  <c r="J205" i="22" s="1"/>
  <c r="BU205" i="20"/>
  <c r="AT205" i="22" s="1"/>
  <c r="AQ205" i="20"/>
  <c r="P205" i="22" s="1"/>
  <c r="BC205" i="20"/>
  <c r="AB205" i="22" s="1"/>
  <c r="BR205" i="20"/>
  <c r="AQ205" i="22" s="1"/>
  <c r="BW205" i="20" a="1"/>
  <c r="BW205" i="20" s="1"/>
  <c r="AV205" i="22" s="1"/>
  <c r="AT205" i="20"/>
  <c r="S205" i="22" s="1"/>
  <c r="BN205" i="20"/>
  <c r="AM205" i="22" s="1"/>
  <c r="AV205" i="20"/>
  <c r="U205" i="22" s="1"/>
  <c r="BM205" i="20"/>
  <c r="AL205" i="22" s="1"/>
  <c r="CF205" i="20"/>
  <c r="BE205" i="22" s="1"/>
  <c r="AW205" i="20"/>
  <c r="V205" i="22" s="1"/>
  <c r="CI205" i="20" a="1"/>
  <c r="CI205" i="20" s="1"/>
  <c r="BH205" i="22" s="1"/>
  <c r="BK205" i="20"/>
  <c r="AJ205" i="22" s="1"/>
  <c r="BZ205" i="20" a="1"/>
  <c r="BZ205" i="20" s="1"/>
  <c r="AY205" i="22" s="1"/>
  <c r="BQ205" i="20"/>
  <c r="AP205" i="22" s="1"/>
  <c r="AY205" i="20"/>
  <c r="X205" i="22" s="1"/>
  <c r="BF205" i="20"/>
  <c r="AE205" i="22" s="1"/>
  <c r="BI205" i="20"/>
  <c r="AH205" i="22" s="1"/>
  <c r="AO205" i="20"/>
  <c r="N205" i="22" s="1"/>
  <c r="CA205" i="20" a="1"/>
  <c r="CA205" i="20" s="1"/>
  <c r="AZ205" i="22" s="1"/>
  <c r="CC205" i="20" a="1"/>
  <c r="CC205" i="20" s="1"/>
  <c r="BB205" i="22" s="1"/>
  <c r="G206" i="22"/>
  <c r="A206" i="20"/>
  <c r="B207" i="20"/>
  <c r="D206" i="13"/>
  <c r="B207" i="13"/>
  <c r="D204" i="22"/>
  <c r="B204" i="22" s="1" a="1"/>
  <c r="B204" i="22" s="1"/>
  <c r="E205" i="13"/>
  <c r="A205" i="13"/>
  <c r="G207" i="22" l="1"/>
  <c r="B208" i="20"/>
  <c r="A207" i="20"/>
  <c r="CB206" i="20" a="1"/>
  <c r="CB206" i="20" s="1"/>
  <c r="BA206" i="22" s="1"/>
  <c r="BT206" i="20"/>
  <c r="AS206" i="22" s="1"/>
  <c r="AK206" i="20"/>
  <c r="J206" i="22" s="1"/>
  <c r="AQ206" i="20"/>
  <c r="P206" i="22" s="1"/>
  <c r="BH206" i="20"/>
  <c r="AG206" i="22" s="1"/>
  <c r="BB206" i="20"/>
  <c r="AA206" i="22" s="1"/>
  <c r="BJ206" i="20"/>
  <c r="AI206" i="22" s="1"/>
  <c r="AT206" i="20"/>
  <c r="S206" i="22" s="1"/>
  <c r="BC206" i="20"/>
  <c r="AB206" i="22" s="1"/>
  <c r="AY206" i="20"/>
  <c r="X206" i="22" s="1"/>
  <c r="BK206" i="20"/>
  <c r="AJ206" i="22" s="1"/>
  <c r="BF206" i="20"/>
  <c r="AE206" i="22" s="1"/>
  <c r="BZ206" i="20" a="1"/>
  <c r="BZ206" i="20" s="1"/>
  <c r="AY206" i="22" s="1"/>
  <c r="AW206" i="20"/>
  <c r="V206" i="22" s="1"/>
  <c r="AS206" i="20"/>
  <c r="R206" i="22" s="1"/>
  <c r="CC206" i="20" a="1"/>
  <c r="CC206" i="20" s="1"/>
  <c r="BB206" i="22" s="1"/>
  <c r="CG206" i="20"/>
  <c r="BF206" i="22" s="1"/>
  <c r="BR206" i="20"/>
  <c r="AQ206" i="22" s="1"/>
  <c r="CI206" i="20" a="1"/>
  <c r="CI206" i="20" s="1"/>
  <c r="BH206" i="22" s="1"/>
  <c r="F206" i="22"/>
  <c r="BQ206" i="20"/>
  <c r="AP206" i="22" s="1"/>
  <c r="AL206" i="20"/>
  <c r="K206" i="22" s="1"/>
  <c r="CF206" i="20"/>
  <c r="BE206" i="22" s="1"/>
  <c r="BS206" i="20"/>
  <c r="AR206" i="22" s="1"/>
  <c r="AM206" i="20"/>
  <c r="L206" i="22" s="1"/>
  <c r="AO206" i="20"/>
  <c r="N206" i="22" s="1"/>
  <c r="CE206" i="20"/>
  <c r="BD206" i="22" s="1"/>
  <c r="BU206" i="20"/>
  <c r="AT206" i="22" s="1"/>
  <c r="AP206" i="20"/>
  <c r="O206" i="22" s="1"/>
  <c r="BA206" i="20"/>
  <c r="Z206" i="22" s="1"/>
  <c r="BW206" i="20" a="1"/>
  <c r="BW206" i="20" s="1"/>
  <c r="AV206" i="22" s="1"/>
  <c r="BI206" i="20"/>
  <c r="AH206" i="22" s="1"/>
  <c r="BG206" i="20"/>
  <c r="AF206" i="22" s="1"/>
  <c r="BN206" i="20"/>
  <c r="AM206" i="22" s="1"/>
  <c r="AU206" i="20"/>
  <c r="T206" i="22" s="1"/>
  <c r="AX206" i="20"/>
  <c r="W206" i="22" s="1"/>
  <c r="CA206" i="20" a="1"/>
  <c r="CA206" i="20" s="1"/>
  <c r="AZ206" i="22" s="1"/>
  <c r="BL206" i="20"/>
  <c r="AK206" i="22" s="1"/>
  <c r="BY206" i="20" a="1"/>
  <c r="BY206" i="20" s="1"/>
  <c r="AX206" i="22" s="1"/>
  <c r="AZ206" i="20"/>
  <c r="Y206" i="22" s="1"/>
  <c r="BE206" i="20"/>
  <c r="AD206" i="22" s="1"/>
  <c r="BM206" i="20"/>
  <c r="AL206" i="22" s="1"/>
  <c r="BO206" i="20"/>
  <c r="AN206" i="22" s="1"/>
  <c r="BV206" i="20"/>
  <c r="AU206" i="22" s="1"/>
  <c r="AV206" i="20"/>
  <c r="U206" i="22" s="1"/>
  <c r="CH206" i="20"/>
  <c r="BG206" i="22" s="1"/>
  <c r="AN206" i="20"/>
  <c r="M206" i="22" s="1"/>
  <c r="B208" i="13"/>
  <c r="D207" i="13"/>
  <c r="E206" i="13"/>
  <c r="A206" i="13"/>
  <c r="D205" i="22"/>
  <c r="B205" i="22" s="1" a="1"/>
  <c r="B205" i="22" s="1"/>
  <c r="D206" i="22" l="1"/>
  <c r="B206" i="22" s="1" a="1"/>
  <c r="B206" i="22" s="1"/>
  <c r="AV207" i="20"/>
  <c r="U207" i="22" s="1"/>
  <c r="CC207" i="20" a="1"/>
  <c r="CC207" i="20" s="1"/>
  <c r="BB207" i="22" s="1"/>
  <c r="BC207" i="20"/>
  <c r="AB207" i="22" s="1"/>
  <c r="AY207" i="20"/>
  <c r="X207" i="22" s="1"/>
  <c r="BI207" i="20"/>
  <c r="AH207" i="22" s="1"/>
  <c r="BA207" i="20"/>
  <c r="Z207" i="22" s="1"/>
  <c r="BM207" i="20"/>
  <c r="AL207" i="22" s="1"/>
  <c r="AO207" i="20"/>
  <c r="N207" i="22" s="1"/>
  <c r="CA207" i="20" a="1"/>
  <c r="CA207" i="20" s="1"/>
  <c r="AZ207" i="22" s="1"/>
  <c r="AP207" i="20"/>
  <c r="O207" i="22" s="1"/>
  <c r="CF207" i="20"/>
  <c r="BE207" i="22" s="1"/>
  <c r="BL207" i="20"/>
  <c r="AK207" i="22" s="1"/>
  <c r="BK207" i="20"/>
  <c r="AJ207" i="22" s="1"/>
  <c r="AT207" i="20"/>
  <c r="S207" i="22" s="1"/>
  <c r="BW207" i="20" a="1"/>
  <c r="BW207" i="20" s="1"/>
  <c r="AV207" i="22" s="1"/>
  <c r="CI207" i="20" a="1"/>
  <c r="CI207" i="20" s="1"/>
  <c r="BH207" i="22" s="1"/>
  <c r="BN207" i="20"/>
  <c r="AM207" i="22" s="1"/>
  <c r="BJ207" i="20"/>
  <c r="AI207" i="22" s="1"/>
  <c r="AS207" i="20"/>
  <c r="R207" i="22" s="1"/>
  <c r="F207" i="22"/>
  <c r="BQ207" i="20"/>
  <c r="AP207" i="22" s="1"/>
  <c r="BV207" i="20"/>
  <c r="AU207" i="22" s="1"/>
  <c r="BU207" i="20"/>
  <c r="AT207" i="22" s="1"/>
  <c r="AZ207" i="20"/>
  <c r="Y207" i="22" s="1"/>
  <c r="BZ207" i="20" a="1"/>
  <c r="BZ207" i="20" s="1"/>
  <c r="AY207" i="22" s="1"/>
  <c r="BE207" i="20"/>
  <c r="AD207" i="22" s="1"/>
  <c r="AK207" i="20"/>
  <c r="J207" i="22" s="1"/>
  <c r="CB207" i="20" a="1"/>
  <c r="CB207" i="20" s="1"/>
  <c r="BA207" i="22" s="1"/>
  <c r="BF207" i="20"/>
  <c r="AE207" i="22" s="1"/>
  <c r="BG207" i="20"/>
  <c r="AF207" i="22" s="1"/>
  <c r="BO207" i="20"/>
  <c r="AN207" i="22" s="1"/>
  <c r="BR207" i="20"/>
  <c r="AQ207" i="22" s="1"/>
  <c r="CH207" i="20"/>
  <c r="BG207" i="22" s="1"/>
  <c r="AW207" i="20"/>
  <c r="V207" i="22" s="1"/>
  <c r="BB207" i="20"/>
  <c r="AA207" i="22" s="1"/>
  <c r="CG207" i="20"/>
  <c r="BF207" i="22" s="1"/>
  <c r="AL207" i="20"/>
  <c r="K207" i="22" s="1"/>
  <c r="AN207" i="20"/>
  <c r="M207" i="22" s="1"/>
  <c r="AM207" i="20"/>
  <c r="L207" i="22" s="1"/>
  <c r="AX207" i="20"/>
  <c r="W207" i="22" s="1"/>
  <c r="BY207" i="20" a="1"/>
  <c r="BY207" i="20" s="1"/>
  <c r="AX207" i="22" s="1"/>
  <c r="BS207" i="20"/>
  <c r="AR207" i="22" s="1"/>
  <c r="BH207" i="20"/>
  <c r="AG207" i="22" s="1"/>
  <c r="CE207" i="20"/>
  <c r="BD207" i="22" s="1"/>
  <c r="AQ207" i="20"/>
  <c r="P207" i="22" s="1"/>
  <c r="BT207" i="20"/>
  <c r="AS207" i="22" s="1"/>
  <c r="AU207" i="20"/>
  <c r="T207" i="22" s="1"/>
  <c r="D208" i="13"/>
  <c r="B209" i="13"/>
  <c r="A208" i="20"/>
  <c r="B209" i="20"/>
  <c r="G208" i="22"/>
  <c r="E207" i="13"/>
  <c r="A207" i="13"/>
  <c r="A208" i="13" l="1"/>
  <c r="E208" i="13"/>
  <c r="D207" i="22"/>
  <c r="B207" i="22" s="1" a="1"/>
  <c r="B207" i="22" s="1"/>
  <c r="B210" i="13"/>
  <c r="D209" i="13"/>
  <c r="A209" i="20"/>
  <c r="G209" i="22"/>
  <c r="B210" i="20"/>
  <c r="BT208" i="20"/>
  <c r="AS208" i="22" s="1"/>
  <c r="BQ208" i="20"/>
  <c r="AP208" i="22" s="1"/>
  <c r="AZ208" i="20"/>
  <c r="Y208" i="22" s="1"/>
  <c r="BL208" i="20"/>
  <c r="AK208" i="22" s="1"/>
  <c r="CH208" i="20"/>
  <c r="BG208" i="22" s="1"/>
  <c r="BE208" i="20"/>
  <c r="AD208" i="22" s="1"/>
  <c r="AO208" i="20"/>
  <c r="N208" i="22" s="1"/>
  <c r="AU208" i="20"/>
  <c r="T208" i="22" s="1"/>
  <c r="CE208" i="20"/>
  <c r="BD208" i="22" s="1"/>
  <c r="AK208" i="20"/>
  <c r="J208" i="22" s="1"/>
  <c r="BH208" i="20"/>
  <c r="AG208" i="22" s="1"/>
  <c r="AV208" i="20"/>
  <c r="U208" i="22" s="1"/>
  <c r="CB208" i="20" a="1"/>
  <c r="CB208" i="20" s="1"/>
  <c r="BA208" i="22" s="1"/>
  <c r="BB208" i="20"/>
  <c r="AA208" i="22" s="1"/>
  <c r="F208" i="22"/>
  <c r="BV208" i="20"/>
  <c r="AU208" i="22" s="1"/>
  <c r="BY208" i="20" a="1"/>
  <c r="BY208" i="20" s="1"/>
  <c r="AX208" i="22" s="1"/>
  <c r="BF208" i="20"/>
  <c r="AE208" i="22" s="1"/>
  <c r="AX208" i="20"/>
  <c r="W208" i="22" s="1"/>
  <c r="BM208" i="20"/>
  <c r="AL208" i="22" s="1"/>
  <c r="CA208" i="20" a="1"/>
  <c r="CA208" i="20" s="1"/>
  <c r="AZ208" i="22" s="1"/>
  <c r="BG208" i="20"/>
  <c r="AF208" i="22" s="1"/>
  <c r="BS208" i="20"/>
  <c r="AR208" i="22" s="1"/>
  <c r="BI208" i="20"/>
  <c r="AH208" i="22" s="1"/>
  <c r="CF208" i="20"/>
  <c r="BE208" i="22" s="1"/>
  <c r="AW208" i="20"/>
  <c r="V208" i="22" s="1"/>
  <c r="BW208" i="20" a="1"/>
  <c r="BW208" i="20" s="1"/>
  <c r="AV208" i="22" s="1"/>
  <c r="BA208" i="20"/>
  <c r="Z208" i="22" s="1"/>
  <c r="BC208" i="20"/>
  <c r="AB208" i="22" s="1"/>
  <c r="BK208" i="20"/>
  <c r="AJ208" i="22" s="1"/>
  <c r="CC208" i="20" a="1"/>
  <c r="CC208" i="20" s="1"/>
  <c r="BB208" i="22" s="1"/>
  <c r="CG208" i="20"/>
  <c r="BF208" i="22" s="1"/>
  <c r="BO208" i="20"/>
  <c r="AN208" i="22" s="1"/>
  <c r="BZ208" i="20" a="1"/>
  <c r="BZ208" i="20" s="1"/>
  <c r="AY208" i="22" s="1"/>
  <c r="BU208" i="20"/>
  <c r="AT208" i="22" s="1"/>
  <c r="AT208" i="20"/>
  <c r="S208" i="22" s="1"/>
  <c r="BN208" i="20"/>
  <c r="AM208" i="22" s="1"/>
  <c r="CI208" i="20" a="1"/>
  <c r="CI208" i="20" s="1"/>
  <c r="BH208" i="22" s="1"/>
  <c r="AP208" i="20"/>
  <c r="O208" i="22" s="1"/>
  <c r="BR208" i="20"/>
  <c r="AQ208" i="22" s="1"/>
  <c r="AL208" i="20"/>
  <c r="K208" i="22" s="1"/>
  <c r="BJ208" i="20"/>
  <c r="AI208" i="22" s="1"/>
  <c r="AY208" i="20"/>
  <c r="X208" i="22" s="1"/>
  <c r="AN208" i="20"/>
  <c r="M208" i="22" s="1"/>
  <c r="AS208" i="20"/>
  <c r="R208" i="22" s="1"/>
  <c r="AM208" i="20"/>
  <c r="L208" i="22" s="1"/>
  <c r="AQ208" i="20"/>
  <c r="P208" i="22" s="1"/>
  <c r="G210" i="22" l="1"/>
  <c r="A210" i="20"/>
  <c r="B211" i="20"/>
  <c r="AQ209" i="20"/>
  <c r="P209" i="22" s="1"/>
  <c r="AS209" i="20"/>
  <c r="R209" i="22" s="1"/>
  <c r="BW209" i="20" a="1"/>
  <c r="BW209" i="20" s="1"/>
  <c r="AV209" i="22" s="1"/>
  <c r="BY209" i="20" a="1"/>
  <c r="BY209" i="20" s="1"/>
  <c r="AX209" i="22" s="1"/>
  <c r="BV209" i="20"/>
  <c r="AU209" i="22" s="1"/>
  <c r="AP209" i="20"/>
  <c r="O209" i="22" s="1"/>
  <c r="BT209" i="20"/>
  <c r="AS209" i="22" s="1"/>
  <c r="BA209" i="20"/>
  <c r="Z209" i="22" s="1"/>
  <c r="BZ209" i="20" a="1"/>
  <c r="BZ209" i="20" s="1"/>
  <c r="AY209" i="22" s="1"/>
  <c r="AV209" i="20"/>
  <c r="U209" i="22" s="1"/>
  <c r="BQ209" i="20"/>
  <c r="AP209" i="22" s="1"/>
  <c r="BB209" i="20"/>
  <c r="AA209" i="22" s="1"/>
  <c r="BR209" i="20"/>
  <c r="AQ209" i="22" s="1"/>
  <c r="BJ209" i="20"/>
  <c r="AI209" i="22" s="1"/>
  <c r="AL209" i="20"/>
  <c r="K209" i="22" s="1"/>
  <c r="BK209" i="20"/>
  <c r="AJ209" i="22" s="1"/>
  <c r="AW209" i="20"/>
  <c r="V209" i="22" s="1"/>
  <c r="BU209" i="20"/>
  <c r="AT209" i="22" s="1"/>
  <c r="AZ209" i="20"/>
  <c r="Y209" i="22" s="1"/>
  <c r="BL209" i="20"/>
  <c r="AK209" i="22" s="1"/>
  <c r="BS209" i="20"/>
  <c r="AR209" i="22" s="1"/>
  <c r="CF209" i="20"/>
  <c r="BE209" i="22" s="1"/>
  <c r="AN209" i="20"/>
  <c r="M209" i="22" s="1"/>
  <c r="AY209" i="20"/>
  <c r="X209" i="22" s="1"/>
  <c r="BE209" i="20"/>
  <c r="AD209" i="22" s="1"/>
  <c r="CB209" i="20" a="1"/>
  <c r="CB209" i="20" s="1"/>
  <c r="BA209" i="22" s="1"/>
  <c r="BC209" i="20"/>
  <c r="AB209" i="22" s="1"/>
  <c r="AU209" i="20"/>
  <c r="T209" i="22" s="1"/>
  <c r="AM209" i="20"/>
  <c r="L209" i="22" s="1"/>
  <c r="AX209" i="20"/>
  <c r="W209" i="22" s="1"/>
  <c r="CI209" i="20" a="1"/>
  <c r="CI209" i="20" s="1"/>
  <c r="BH209" i="22" s="1"/>
  <c r="CH209" i="20"/>
  <c r="BG209" i="22" s="1"/>
  <c r="AK209" i="20"/>
  <c r="J209" i="22" s="1"/>
  <c r="BO209" i="20"/>
  <c r="AN209" i="22" s="1"/>
  <c r="F209" i="22"/>
  <c r="BH209" i="20"/>
  <c r="AG209" i="22" s="1"/>
  <c r="CC209" i="20" a="1"/>
  <c r="CC209" i="20" s="1"/>
  <c r="BB209" i="22" s="1"/>
  <c r="CE209" i="20"/>
  <c r="BD209" i="22" s="1"/>
  <c r="BM209" i="20"/>
  <c r="AL209" i="22" s="1"/>
  <c r="BN209" i="20"/>
  <c r="AM209" i="22" s="1"/>
  <c r="CG209" i="20"/>
  <c r="BF209" i="22" s="1"/>
  <c r="BG209" i="20"/>
  <c r="AF209" i="22" s="1"/>
  <c r="BI209" i="20"/>
  <c r="AH209" i="22" s="1"/>
  <c r="BF209" i="20"/>
  <c r="AE209" i="22" s="1"/>
  <c r="CA209" i="20" a="1"/>
  <c r="CA209" i="20" s="1"/>
  <c r="AZ209" i="22" s="1"/>
  <c r="AT209" i="20"/>
  <c r="S209" i="22" s="1"/>
  <c r="AO209" i="20"/>
  <c r="N209" i="22" s="1"/>
  <c r="A209" i="13"/>
  <c r="E209" i="13"/>
  <c r="D210" i="13"/>
  <c r="B211" i="13"/>
  <c r="D208" i="22"/>
  <c r="B208" i="22" s="1" a="1"/>
  <c r="B208" i="22" s="1"/>
  <c r="B212" i="13" l="1"/>
  <c r="D211" i="13"/>
  <c r="D209" i="22"/>
  <c r="B209" i="22" s="1" a="1"/>
  <c r="B209" i="22" s="1"/>
  <c r="A211" i="20"/>
  <c r="G211" i="22"/>
  <c r="B212" i="20"/>
  <c r="AN210" i="20"/>
  <c r="M210" i="22" s="1"/>
  <c r="BY210" i="20" a="1"/>
  <c r="BY210" i="20" s="1"/>
  <c r="AX210" i="22" s="1"/>
  <c r="CI210" i="20" a="1"/>
  <c r="CI210" i="20" s="1"/>
  <c r="BH210" i="22" s="1"/>
  <c r="BM210" i="20"/>
  <c r="AL210" i="22" s="1"/>
  <c r="CF210" i="20"/>
  <c r="BE210" i="22" s="1"/>
  <c r="BE210" i="20"/>
  <c r="AD210" i="22" s="1"/>
  <c r="BL210" i="20"/>
  <c r="AK210" i="22" s="1"/>
  <c r="BS210" i="20"/>
  <c r="AR210" i="22" s="1"/>
  <c r="BA210" i="20"/>
  <c r="Z210" i="22" s="1"/>
  <c r="BJ210" i="20"/>
  <c r="AI210" i="22" s="1"/>
  <c r="CE210" i="20"/>
  <c r="BD210" i="22" s="1"/>
  <c r="AO210" i="20"/>
  <c r="N210" i="22" s="1"/>
  <c r="AK210" i="20"/>
  <c r="J210" i="22" s="1"/>
  <c r="AP210" i="20"/>
  <c r="O210" i="22" s="1"/>
  <c r="CG210" i="20"/>
  <c r="BF210" i="22" s="1"/>
  <c r="AZ210" i="20"/>
  <c r="Y210" i="22" s="1"/>
  <c r="BI210" i="20"/>
  <c r="AH210" i="22" s="1"/>
  <c r="BW210" i="20" a="1"/>
  <c r="BW210" i="20" s="1"/>
  <c r="AV210" i="22" s="1"/>
  <c r="AS210" i="20"/>
  <c r="R210" i="22" s="1"/>
  <c r="BC210" i="20"/>
  <c r="AB210" i="22" s="1"/>
  <c r="CB210" i="20" a="1"/>
  <c r="CB210" i="20" s="1"/>
  <c r="BA210" i="22" s="1"/>
  <c r="AX210" i="20"/>
  <c r="W210" i="22" s="1"/>
  <c r="BZ210" i="20" a="1"/>
  <c r="BZ210" i="20" s="1"/>
  <c r="AY210" i="22" s="1"/>
  <c r="BF210" i="20"/>
  <c r="AE210" i="22" s="1"/>
  <c r="AW210" i="20"/>
  <c r="V210" i="22" s="1"/>
  <c r="BK210" i="20"/>
  <c r="AJ210" i="22" s="1"/>
  <c r="F210" i="22"/>
  <c r="AL210" i="20"/>
  <c r="K210" i="22" s="1"/>
  <c r="BU210" i="20"/>
  <c r="AT210" i="22" s="1"/>
  <c r="CC210" i="20" a="1"/>
  <c r="CC210" i="20" s="1"/>
  <c r="BB210" i="22" s="1"/>
  <c r="CA210" i="20" a="1"/>
  <c r="CA210" i="20" s="1"/>
  <c r="AZ210" i="22" s="1"/>
  <c r="BH210" i="20"/>
  <c r="AG210" i="22" s="1"/>
  <c r="BT210" i="20"/>
  <c r="AS210" i="22" s="1"/>
  <c r="BV210" i="20"/>
  <c r="AU210" i="22" s="1"/>
  <c r="AU210" i="20"/>
  <c r="T210" i="22" s="1"/>
  <c r="BN210" i="20"/>
  <c r="AM210" i="22" s="1"/>
  <c r="BB210" i="20"/>
  <c r="AA210" i="22" s="1"/>
  <c r="AQ210" i="20"/>
  <c r="P210" i="22" s="1"/>
  <c r="AV210" i="20"/>
  <c r="U210" i="22" s="1"/>
  <c r="BO210" i="20"/>
  <c r="AN210" i="22" s="1"/>
  <c r="BR210" i="20"/>
  <c r="AQ210" i="22" s="1"/>
  <c r="BQ210" i="20"/>
  <c r="AP210" i="22" s="1"/>
  <c r="CH210" i="20"/>
  <c r="BG210" i="22" s="1"/>
  <c r="BG210" i="20"/>
  <c r="AF210" i="22" s="1"/>
  <c r="AY210" i="20"/>
  <c r="X210" i="22" s="1"/>
  <c r="AT210" i="20"/>
  <c r="S210" i="22" s="1"/>
  <c r="AM210" i="20"/>
  <c r="L210" i="22" s="1"/>
  <c r="A210" i="13"/>
  <c r="E210" i="13"/>
  <c r="B213" i="20" l="1"/>
  <c r="G212" i="22"/>
  <c r="A212" i="20"/>
  <c r="BI211" i="20"/>
  <c r="AH211" i="22" s="1"/>
  <c r="AK211" i="20"/>
  <c r="J211" i="22" s="1"/>
  <c r="BQ211" i="20"/>
  <c r="AP211" i="22" s="1"/>
  <c r="BG211" i="20"/>
  <c r="AF211" i="22" s="1"/>
  <c r="CG211" i="20"/>
  <c r="BF211" i="22" s="1"/>
  <c r="BR211" i="20"/>
  <c r="AQ211" i="22" s="1"/>
  <c r="AL211" i="20"/>
  <c r="K211" i="22" s="1"/>
  <c r="BB211" i="20"/>
  <c r="AA211" i="22" s="1"/>
  <c r="F211" i="22"/>
  <c r="BV211" i="20"/>
  <c r="AU211" i="22" s="1"/>
  <c r="BC211" i="20"/>
  <c r="AB211" i="22" s="1"/>
  <c r="CI211" i="20" a="1"/>
  <c r="CI211" i="20" s="1"/>
  <c r="BH211" i="22" s="1"/>
  <c r="BS211" i="20"/>
  <c r="AR211" i="22" s="1"/>
  <c r="CF211" i="20"/>
  <c r="BE211" i="22" s="1"/>
  <c r="BY211" i="20" a="1"/>
  <c r="BY211" i="20" s="1"/>
  <c r="AX211" i="22" s="1"/>
  <c r="BT211" i="20"/>
  <c r="AS211" i="22" s="1"/>
  <c r="AX211" i="20"/>
  <c r="W211" i="22" s="1"/>
  <c r="AP211" i="20"/>
  <c r="O211" i="22" s="1"/>
  <c r="AW211" i="20"/>
  <c r="V211" i="22" s="1"/>
  <c r="BE211" i="20"/>
  <c r="AD211" i="22" s="1"/>
  <c r="AV211" i="20"/>
  <c r="U211" i="22" s="1"/>
  <c r="BN211" i="20"/>
  <c r="AM211" i="22" s="1"/>
  <c r="BA211" i="20"/>
  <c r="Z211" i="22" s="1"/>
  <c r="BK211" i="20"/>
  <c r="AJ211" i="22" s="1"/>
  <c r="BU211" i="20"/>
  <c r="AT211" i="22" s="1"/>
  <c r="AQ211" i="20"/>
  <c r="P211" i="22" s="1"/>
  <c r="AM211" i="20"/>
  <c r="L211" i="22" s="1"/>
  <c r="AU211" i="20"/>
  <c r="T211" i="22" s="1"/>
  <c r="AS211" i="20"/>
  <c r="R211" i="22" s="1"/>
  <c r="BO211" i="20"/>
  <c r="AN211" i="22" s="1"/>
  <c r="CA211" i="20" a="1"/>
  <c r="CA211" i="20" s="1"/>
  <c r="AZ211" i="22" s="1"/>
  <c r="BH211" i="20"/>
  <c r="AG211" i="22" s="1"/>
  <c r="AN211" i="20"/>
  <c r="M211" i="22" s="1"/>
  <c r="AZ211" i="20"/>
  <c r="Y211" i="22" s="1"/>
  <c r="BJ211" i="20"/>
  <c r="AI211" i="22" s="1"/>
  <c r="BZ211" i="20" a="1"/>
  <c r="BZ211" i="20" s="1"/>
  <c r="AY211" i="22" s="1"/>
  <c r="BM211" i="20"/>
  <c r="AL211" i="22" s="1"/>
  <c r="CE211" i="20"/>
  <c r="BD211" i="22" s="1"/>
  <c r="CC211" i="20" a="1"/>
  <c r="CC211" i="20" s="1"/>
  <c r="BB211" i="22" s="1"/>
  <c r="BW211" i="20" a="1"/>
  <c r="BW211" i="20" s="1"/>
  <c r="AV211" i="22" s="1"/>
  <c r="AT211" i="20"/>
  <c r="S211" i="22" s="1"/>
  <c r="CH211" i="20"/>
  <c r="BG211" i="22" s="1"/>
  <c r="AO211" i="20"/>
  <c r="N211" i="22" s="1"/>
  <c r="CB211" i="20" a="1"/>
  <c r="CB211" i="20" s="1"/>
  <c r="BA211" i="22" s="1"/>
  <c r="AY211" i="20"/>
  <c r="X211" i="22" s="1"/>
  <c r="BF211" i="20"/>
  <c r="AE211" i="22" s="1"/>
  <c r="BL211" i="20"/>
  <c r="AK211" i="22" s="1"/>
  <c r="D210" i="22"/>
  <c r="B210" i="22" s="1" a="1"/>
  <c r="B210" i="22" s="1"/>
  <c r="E211" i="13"/>
  <c r="A211" i="13"/>
  <c r="D212" i="13"/>
  <c r="B213" i="13"/>
  <c r="D213" i="13" l="1"/>
  <c r="B214" i="13"/>
  <c r="A212" i="13"/>
  <c r="E212" i="13"/>
  <c r="D211" i="22"/>
  <c r="B211" i="22" s="1" a="1"/>
  <c r="B211" i="22" s="1"/>
  <c r="CH212" i="20"/>
  <c r="BG212" i="22" s="1"/>
  <c r="AO212" i="20"/>
  <c r="N212" i="22" s="1"/>
  <c r="AU212" i="20"/>
  <c r="T212" i="22" s="1"/>
  <c r="AP212" i="20"/>
  <c r="O212" i="22" s="1"/>
  <c r="AT212" i="20"/>
  <c r="S212" i="22" s="1"/>
  <c r="CC212" i="20" a="1"/>
  <c r="CC212" i="20" s="1"/>
  <c r="BB212" i="22" s="1"/>
  <c r="CA212" i="20" a="1"/>
  <c r="CA212" i="20" s="1"/>
  <c r="AZ212" i="22" s="1"/>
  <c r="CB212" i="20" a="1"/>
  <c r="CB212" i="20" s="1"/>
  <c r="BA212" i="22" s="1"/>
  <c r="AX212" i="20"/>
  <c r="W212" i="22" s="1"/>
  <c r="AK212" i="20"/>
  <c r="J212" i="22" s="1"/>
  <c r="AL212" i="20"/>
  <c r="K212" i="22" s="1"/>
  <c r="BR212" i="20"/>
  <c r="AQ212" i="22" s="1"/>
  <c r="CE212" i="20"/>
  <c r="BD212" i="22" s="1"/>
  <c r="BL212" i="20"/>
  <c r="AK212" i="22" s="1"/>
  <c r="BC212" i="20"/>
  <c r="AB212" i="22" s="1"/>
  <c r="BY212" i="20" a="1"/>
  <c r="BY212" i="20" s="1"/>
  <c r="AX212" i="22" s="1"/>
  <c r="CG212" i="20"/>
  <c r="BF212" i="22" s="1"/>
  <c r="BH212" i="20"/>
  <c r="AG212" i="22" s="1"/>
  <c r="BE212" i="20"/>
  <c r="AD212" i="22" s="1"/>
  <c r="BA212" i="20"/>
  <c r="Z212" i="22" s="1"/>
  <c r="AY212" i="20"/>
  <c r="X212" i="22" s="1"/>
  <c r="BK212" i="20"/>
  <c r="AJ212" i="22" s="1"/>
  <c r="AQ212" i="20"/>
  <c r="P212" i="22" s="1"/>
  <c r="BN212" i="20"/>
  <c r="AM212" i="22" s="1"/>
  <c r="BG212" i="20"/>
  <c r="AF212" i="22" s="1"/>
  <c r="AZ212" i="20"/>
  <c r="Y212" i="22" s="1"/>
  <c r="AM212" i="20"/>
  <c r="L212" i="22" s="1"/>
  <c r="BV212" i="20"/>
  <c r="AU212" i="22" s="1"/>
  <c r="BM212" i="20"/>
  <c r="AL212" i="22" s="1"/>
  <c r="AW212" i="20"/>
  <c r="V212" i="22" s="1"/>
  <c r="BB212" i="20"/>
  <c r="AA212" i="22" s="1"/>
  <c r="BQ212" i="20"/>
  <c r="AP212" i="22" s="1"/>
  <c r="AS212" i="20"/>
  <c r="R212" i="22" s="1"/>
  <c r="BO212" i="20"/>
  <c r="AN212" i="22" s="1"/>
  <c r="AN212" i="20"/>
  <c r="M212" i="22" s="1"/>
  <c r="BI212" i="20"/>
  <c r="AH212" i="22" s="1"/>
  <c r="CF212" i="20"/>
  <c r="BE212" i="22" s="1"/>
  <c r="BF212" i="20"/>
  <c r="AE212" i="22" s="1"/>
  <c r="BS212" i="20"/>
  <c r="AR212" i="22" s="1"/>
  <c r="F212" i="22"/>
  <c r="BW212" i="20" a="1"/>
  <c r="BW212" i="20" s="1"/>
  <c r="AV212" i="22" s="1"/>
  <c r="BJ212" i="20"/>
  <c r="AI212" i="22" s="1"/>
  <c r="BT212" i="20"/>
  <c r="AS212" i="22" s="1"/>
  <c r="BU212" i="20"/>
  <c r="AT212" i="22" s="1"/>
  <c r="CI212" i="20" a="1"/>
  <c r="CI212" i="20" s="1"/>
  <c r="BH212" i="22" s="1"/>
  <c r="AV212" i="20"/>
  <c r="U212" i="22" s="1"/>
  <c r="BZ212" i="20" a="1"/>
  <c r="BZ212" i="20" s="1"/>
  <c r="AY212" i="22" s="1"/>
  <c r="A213" i="20"/>
  <c r="B214" i="20"/>
  <c r="G213" i="22"/>
  <c r="D212" i="22" l="1"/>
  <c r="B212" i="22" s="1" a="1"/>
  <c r="B212" i="22" s="1"/>
  <c r="A214" i="20"/>
  <c r="B215" i="20"/>
  <c r="G214" i="22"/>
  <c r="AO213" i="20"/>
  <c r="N213" i="22" s="1"/>
  <c r="BY213" i="20" a="1"/>
  <c r="BY213" i="20" s="1"/>
  <c r="AX213" i="22" s="1"/>
  <c r="BW213" i="20" a="1"/>
  <c r="BW213" i="20" s="1"/>
  <c r="AV213" i="22" s="1"/>
  <c r="CB213" i="20" a="1"/>
  <c r="CB213" i="20" s="1"/>
  <c r="BA213" i="22" s="1"/>
  <c r="BZ213" i="20" a="1"/>
  <c r="BZ213" i="20" s="1"/>
  <c r="AY213" i="22" s="1"/>
  <c r="AV213" i="20"/>
  <c r="U213" i="22" s="1"/>
  <c r="AM213" i="20"/>
  <c r="L213" i="22" s="1"/>
  <c r="CG213" i="20"/>
  <c r="BF213" i="22" s="1"/>
  <c r="AQ213" i="20"/>
  <c r="P213" i="22" s="1"/>
  <c r="AN213" i="20"/>
  <c r="M213" i="22" s="1"/>
  <c r="BS213" i="20"/>
  <c r="AR213" i="22" s="1"/>
  <c r="F213" i="22"/>
  <c r="BE213" i="20"/>
  <c r="AD213" i="22" s="1"/>
  <c r="AY213" i="20"/>
  <c r="X213" i="22" s="1"/>
  <c r="BH213" i="20"/>
  <c r="AG213" i="22" s="1"/>
  <c r="AX213" i="20"/>
  <c r="W213" i="22" s="1"/>
  <c r="AL213" i="20"/>
  <c r="K213" i="22" s="1"/>
  <c r="CE213" i="20"/>
  <c r="BD213" i="22" s="1"/>
  <c r="CA213" i="20" a="1"/>
  <c r="CA213" i="20" s="1"/>
  <c r="AZ213" i="22" s="1"/>
  <c r="BJ213" i="20"/>
  <c r="AI213" i="22" s="1"/>
  <c r="BO213" i="20"/>
  <c r="AN213" i="22" s="1"/>
  <c r="CC213" i="20" a="1"/>
  <c r="CC213" i="20" s="1"/>
  <c r="BB213" i="22" s="1"/>
  <c r="BU213" i="20"/>
  <c r="AT213" i="22" s="1"/>
  <c r="AU213" i="20"/>
  <c r="T213" i="22" s="1"/>
  <c r="BK213" i="20"/>
  <c r="AJ213" i="22" s="1"/>
  <c r="BQ213" i="20"/>
  <c r="AP213" i="22" s="1"/>
  <c r="BG213" i="20"/>
  <c r="AF213" i="22" s="1"/>
  <c r="BB213" i="20"/>
  <c r="AA213" i="22" s="1"/>
  <c r="BL213" i="20"/>
  <c r="AK213" i="22" s="1"/>
  <c r="BF213" i="20"/>
  <c r="AE213" i="22" s="1"/>
  <c r="BA213" i="20"/>
  <c r="Z213" i="22" s="1"/>
  <c r="BC213" i="20"/>
  <c r="AB213" i="22" s="1"/>
  <c r="CI213" i="20" a="1"/>
  <c r="CI213" i="20" s="1"/>
  <c r="BH213" i="22" s="1"/>
  <c r="BM213" i="20"/>
  <c r="AL213" i="22" s="1"/>
  <c r="CF213" i="20"/>
  <c r="BE213" i="22" s="1"/>
  <c r="AW213" i="20"/>
  <c r="V213" i="22" s="1"/>
  <c r="AT213" i="20"/>
  <c r="S213" i="22" s="1"/>
  <c r="AK213" i="20"/>
  <c r="J213" i="22" s="1"/>
  <c r="AS213" i="20"/>
  <c r="R213" i="22" s="1"/>
  <c r="BI213" i="20"/>
  <c r="AH213" i="22" s="1"/>
  <c r="AP213" i="20"/>
  <c r="O213" i="22" s="1"/>
  <c r="AZ213" i="20"/>
  <c r="Y213" i="22" s="1"/>
  <c r="BT213" i="20"/>
  <c r="AS213" i="22" s="1"/>
  <c r="CH213" i="20"/>
  <c r="BG213" i="22" s="1"/>
  <c r="BR213" i="20"/>
  <c r="AQ213" i="22" s="1"/>
  <c r="BN213" i="20"/>
  <c r="AM213" i="22" s="1"/>
  <c r="BV213" i="20"/>
  <c r="AU213" i="22" s="1"/>
  <c r="B215" i="13"/>
  <c r="D214" i="13"/>
  <c r="E213" i="13"/>
  <c r="A213" i="13"/>
  <c r="B216" i="13" l="1"/>
  <c r="D215" i="13"/>
  <c r="B216" i="20"/>
  <c r="A215" i="20"/>
  <c r="G215" i="22"/>
  <c r="A214" i="13"/>
  <c r="E214" i="13"/>
  <c r="D213" i="22"/>
  <c r="B213" i="22" s="1" a="1"/>
  <c r="B213" i="22" s="1"/>
  <c r="CI214" i="20" a="1"/>
  <c r="CI214" i="20" s="1"/>
  <c r="BH214" i="22" s="1"/>
  <c r="BN214" i="20"/>
  <c r="AM214" i="22" s="1"/>
  <c r="BL214" i="20"/>
  <c r="AK214" i="22" s="1"/>
  <c r="CF214" i="20"/>
  <c r="BE214" i="22" s="1"/>
  <c r="BW214" i="20" a="1"/>
  <c r="BW214" i="20" s="1"/>
  <c r="AV214" i="22" s="1"/>
  <c r="CH214" i="20"/>
  <c r="BG214" i="22" s="1"/>
  <c r="AX214" i="20"/>
  <c r="W214" i="22" s="1"/>
  <c r="CB214" i="20" a="1"/>
  <c r="CB214" i="20" s="1"/>
  <c r="BA214" i="22" s="1"/>
  <c r="AU214" i="20"/>
  <c r="T214" i="22" s="1"/>
  <c r="BE214" i="20"/>
  <c r="AD214" i="22" s="1"/>
  <c r="AV214" i="20"/>
  <c r="U214" i="22" s="1"/>
  <c r="BZ214" i="20" a="1"/>
  <c r="BZ214" i="20" s="1"/>
  <c r="AY214" i="22" s="1"/>
  <c r="AM214" i="20"/>
  <c r="L214" i="22" s="1"/>
  <c r="BO214" i="20"/>
  <c r="AN214" i="22" s="1"/>
  <c r="CE214" i="20"/>
  <c r="BD214" i="22" s="1"/>
  <c r="BQ214" i="20"/>
  <c r="AP214" i="22" s="1"/>
  <c r="AN214" i="20"/>
  <c r="M214" i="22" s="1"/>
  <c r="BB214" i="20"/>
  <c r="AA214" i="22" s="1"/>
  <c r="CG214" i="20"/>
  <c r="BF214" i="22" s="1"/>
  <c r="BV214" i="20"/>
  <c r="AU214" i="22" s="1"/>
  <c r="BG214" i="20"/>
  <c r="AF214" i="22" s="1"/>
  <c r="BJ214" i="20"/>
  <c r="AI214" i="22" s="1"/>
  <c r="AT214" i="20"/>
  <c r="S214" i="22" s="1"/>
  <c r="BM214" i="20"/>
  <c r="AL214" i="22" s="1"/>
  <c r="BR214" i="20"/>
  <c r="AQ214" i="22" s="1"/>
  <c r="AZ214" i="20"/>
  <c r="Y214" i="22" s="1"/>
  <c r="AP214" i="20"/>
  <c r="O214" i="22" s="1"/>
  <c r="BA214" i="20"/>
  <c r="Z214" i="22" s="1"/>
  <c r="BC214" i="20"/>
  <c r="AB214" i="22" s="1"/>
  <c r="AS214" i="20"/>
  <c r="R214" i="22" s="1"/>
  <c r="BU214" i="20"/>
  <c r="AT214" i="22" s="1"/>
  <c r="AY214" i="20"/>
  <c r="X214" i="22" s="1"/>
  <c r="BF214" i="20"/>
  <c r="AE214" i="22" s="1"/>
  <c r="BS214" i="20"/>
  <c r="AR214" i="22" s="1"/>
  <c r="AL214" i="20"/>
  <c r="K214" i="22" s="1"/>
  <c r="CA214" i="20" a="1"/>
  <c r="CA214" i="20" s="1"/>
  <c r="AZ214" i="22" s="1"/>
  <c r="BT214" i="20"/>
  <c r="AS214" i="22" s="1"/>
  <c r="AO214" i="20"/>
  <c r="N214" i="22" s="1"/>
  <c r="AQ214" i="20"/>
  <c r="P214" i="22" s="1"/>
  <c r="BY214" i="20" a="1"/>
  <c r="BY214" i="20" s="1"/>
  <c r="AX214" i="22" s="1"/>
  <c r="BI214" i="20"/>
  <c r="AH214" i="22" s="1"/>
  <c r="F214" i="22"/>
  <c r="BK214" i="20"/>
  <c r="AJ214" i="22" s="1"/>
  <c r="AW214" i="20"/>
  <c r="V214" i="22" s="1"/>
  <c r="BH214" i="20"/>
  <c r="AG214" i="22" s="1"/>
  <c r="CC214" i="20" a="1"/>
  <c r="CC214" i="20" s="1"/>
  <c r="BB214" i="22" s="1"/>
  <c r="AK214" i="20"/>
  <c r="J214" i="22" s="1"/>
  <c r="D214" i="22" l="1"/>
  <c r="B214" i="22" s="1" a="1"/>
  <c r="B214" i="22" s="1"/>
  <c r="AX215" i="20"/>
  <c r="W215" i="22" s="1"/>
  <c r="AN215" i="20"/>
  <c r="M215" i="22" s="1"/>
  <c r="AO215" i="20"/>
  <c r="N215" i="22" s="1"/>
  <c r="CF215" i="20"/>
  <c r="BE215" i="22" s="1"/>
  <c r="AY215" i="20"/>
  <c r="X215" i="22" s="1"/>
  <c r="BB215" i="20"/>
  <c r="AA215" i="22" s="1"/>
  <c r="AP215" i="20"/>
  <c r="O215" i="22" s="1"/>
  <c r="BR215" i="20"/>
  <c r="AQ215" i="22" s="1"/>
  <c r="BT215" i="20"/>
  <c r="AS215" i="22" s="1"/>
  <c r="CC215" i="20" a="1"/>
  <c r="CC215" i="20" s="1"/>
  <c r="BB215" i="22" s="1"/>
  <c r="BI215" i="20"/>
  <c r="AH215" i="22" s="1"/>
  <c r="BU215" i="20"/>
  <c r="AT215" i="22" s="1"/>
  <c r="AL215" i="20"/>
  <c r="K215" i="22" s="1"/>
  <c r="BG215" i="20"/>
  <c r="AF215" i="22" s="1"/>
  <c r="BN215" i="20"/>
  <c r="AM215" i="22" s="1"/>
  <c r="AW215" i="20"/>
  <c r="V215" i="22" s="1"/>
  <c r="CG215" i="20"/>
  <c r="BF215" i="22" s="1"/>
  <c r="CB215" i="20" a="1"/>
  <c r="CB215" i="20" s="1"/>
  <c r="BA215" i="22" s="1"/>
  <c r="BM215" i="20"/>
  <c r="AL215" i="22" s="1"/>
  <c r="CI215" i="20" a="1"/>
  <c r="CI215" i="20" s="1"/>
  <c r="BH215" i="22" s="1"/>
  <c r="BQ215" i="20"/>
  <c r="AP215" i="22" s="1"/>
  <c r="BH215" i="20"/>
  <c r="AG215" i="22" s="1"/>
  <c r="BK215" i="20"/>
  <c r="AJ215" i="22" s="1"/>
  <c r="CE215" i="20"/>
  <c r="BD215" i="22" s="1"/>
  <c r="BW215" i="20" a="1"/>
  <c r="BW215" i="20" s="1"/>
  <c r="AV215" i="22" s="1"/>
  <c r="BE215" i="20"/>
  <c r="AD215" i="22" s="1"/>
  <c r="CH215" i="20"/>
  <c r="BG215" i="22" s="1"/>
  <c r="AK215" i="20"/>
  <c r="J215" i="22" s="1"/>
  <c r="BV215" i="20"/>
  <c r="AU215" i="22" s="1"/>
  <c r="BF215" i="20"/>
  <c r="AE215" i="22" s="1"/>
  <c r="CA215" i="20" a="1"/>
  <c r="CA215" i="20" s="1"/>
  <c r="AZ215" i="22" s="1"/>
  <c r="AV215" i="20"/>
  <c r="U215" i="22" s="1"/>
  <c r="BS215" i="20"/>
  <c r="AR215" i="22" s="1"/>
  <c r="BO215" i="20"/>
  <c r="AN215" i="22" s="1"/>
  <c r="F215" i="22"/>
  <c r="AS215" i="20"/>
  <c r="R215" i="22" s="1"/>
  <c r="BY215" i="20" a="1"/>
  <c r="BY215" i="20" s="1"/>
  <c r="AX215" i="22" s="1"/>
  <c r="BZ215" i="20" a="1"/>
  <c r="BZ215" i="20" s="1"/>
  <c r="AY215" i="22" s="1"/>
  <c r="BJ215" i="20"/>
  <c r="AI215" i="22" s="1"/>
  <c r="AT215" i="20"/>
  <c r="S215" i="22" s="1"/>
  <c r="AM215" i="20"/>
  <c r="L215" i="22" s="1"/>
  <c r="BL215" i="20"/>
  <c r="AK215" i="22" s="1"/>
  <c r="BA215" i="20"/>
  <c r="Z215" i="22" s="1"/>
  <c r="AZ215" i="20"/>
  <c r="Y215" i="22" s="1"/>
  <c r="BC215" i="20"/>
  <c r="AB215" i="22" s="1"/>
  <c r="AQ215" i="20"/>
  <c r="P215" i="22" s="1"/>
  <c r="AU215" i="20"/>
  <c r="T215" i="22" s="1"/>
  <c r="A216" i="20"/>
  <c r="G216" i="22"/>
  <c r="B217" i="20"/>
  <c r="A215" i="13"/>
  <c r="E215" i="13"/>
  <c r="B217" i="13"/>
  <c r="D216" i="13"/>
  <c r="D215" i="22" l="1"/>
  <c r="B215" i="22" s="1" a="1"/>
  <c r="B215" i="22" s="1"/>
  <c r="D217" i="13"/>
  <c r="B218" i="13"/>
  <c r="E216" i="13"/>
  <c r="A216" i="13"/>
  <c r="A217" i="20"/>
  <c r="B218" i="20"/>
  <c r="G217" i="22"/>
  <c r="BM216" i="20"/>
  <c r="AL216" i="22" s="1"/>
  <c r="BW216" i="20" a="1"/>
  <c r="BW216" i="20" s="1"/>
  <c r="AV216" i="22" s="1"/>
  <c r="BS216" i="20"/>
  <c r="AR216" i="22" s="1"/>
  <c r="BT216" i="20"/>
  <c r="AS216" i="22" s="1"/>
  <c r="BB216" i="20"/>
  <c r="AA216" i="22" s="1"/>
  <c r="AL216" i="20"/>
  <c r="K216" i="22" s="1"/>
  <c r="AX216" i="20"/>
  <c r="W216" i="22" s="1"/>
  <c r="AU216" i="20"/>
  <c r="T216" i="22" s="1"/>
  <c r="AO216" i="20"/>
  <c r="N216" i="22" s="1"/>
  <c r="AM216" i="20"/>
  <c r="L216" i="22" s="1"/>
  <c r="AZ216" i="20"/>
  <c r="Y216" i="22" s="1"/>
  <c r="BU216" i="20"/>
  <c r="AT216" i="22" s="1"/>
  <c r="AW216" i="20"/>
  <c r="V216" i="22" s="1"/>
  <c r="CC216" i="20" a="1"/>
  <c r="CC216" i="20" s="1"/>
  <c r="BB216" i="22" s="1"/>
  <c r="BI216" i="20"/>
  <c r="AH216" i="22" s="1"/>
  <c r="BO216" i="20"/>
  <c r="AN216" i="22" s="1"/>
  <c r="BF216" i="20"/>
  <c r="AE216" i="22" s="1"/>
  <c r="AP216" i="20"/>
  <c r="O216" i="22" s="1"/>
  <c r="BZ216" i="20" a="1"/>
  <c r="BZ216" i="20" s="1"/>
  <c r="AY216" i="22" s="1"/>
  <c r="BH216" i="20"/>
  <c r="AG216" i="22" s="1"/>
  <c r="F216" i="22"/>
  <c r="BN216" i="20"/>
  <c r="AM216" i="22" s="1"/>
  <c r="BR216" i="20"/>
  <c r="AQ216" i="22" s="1"/>
  <c r="CF216" i="20"/>
  <c r="BE216" i="22" s="1"/>
  <c r="AS216" i="20"/>
  <c r="R216" i="22" s="1"/>
  <c r="CH216" i="20"/>
  <c r="BG216" i="22" s="1"/>
  <c r="BE216" i="20"/>
  <c r="AD216" i="22" s="1"/>
  <c r="AQ216" i="20"/>
  <c r="P216" i="22" s="1"/>
  <c r="BC216" i="20"/>
  <c r="AB216" i="22" s="1"/>
  <c r="CA216" i="20" a="1"/>
  <c r="CA216" i="20" s="1"/>
  <c r="AZ216" i="22" s="1"/>
  <c r="BG216" i="20"/>
  <c r="AF216" i="22" s="1"/>
  <c r="BJ216" i="20"/>
  <c r="AI216" i="22" s="1"/>
  <c r="BY216" i="20" a="1"/>
  <c r="BY216" i="20" s="1"/>
  <c r="AX216" i="22" s="1"/>
  <c r="AY216" i="20"/>
  <c r="X216" i="22" s="1"/>
  <c r="CE216" i="20"/>
  <c r="BD216" i="22" s="1"/>
  <c r="BK216" i="20"/>
  <c r="AJ216" i="22" s="1"/>
  <c r="AV216" i="20"/>
  <c r="U216" i="22" s="1"/>
  <c r="AK216" i="20"/>
  <c r="J216" i="22" s="1"/>
  <c r="AN216" i="20"/>
  <c r="M216" i="22" s="1"/>
  <c r="BQ216" i="20"/>
  <c r="AP216" i="22" s="1"/>
  <c r="CI216" i="20" a="1"/>
  <c r="CI216" i="20" s="1"/>
  <c r="BH216" i="22" s="1"/>
  <c r="BV216" i="20"/>
  <c r="AU216" i="22" s="1"/>
  <c r="AT216" i="20"/>
  <c r="S216" i="22" s="1"/>
  <c r="BA216" i="20"/>
  <c r="Z216" i="22" s="1"/>
  <c r="BL216" i="20"/>
  <c r="AK216" i="22" s="1"/>
  <c r="CG216" i="20"/>
  <c r="BF216" i="22" s="1"/>
  <c r="CB216" i="20" a="1"/>
  <c r="CB216" i="20" s="1"/>
  <c r="BA216" i="22" s="1"/>
  <c r="A218" i="20" l="1"/>
  <c r="B219" i="20"/>
  <c r="G218" i="22"/>
  <c r="AZ217" i="20"/>
  <c r="Y217" i="22" s="1"/>
  <c r="CE217" i="20"/>
  <c r="BD217" i="22" s="1"/>
  <c r="BY217" i="20" a="1"/>
  <c r="BY217" i="20" s="1"/>
  <c r="AX217" i="22" s="1"/>
  <c r="BA217" i="20"/>
  <c r="Z217" i="22" s="1"/>
  <c r="BH217" i="20"/>
  <c r="AG217" i="22" s="1"/>
  <c r="BS217" i="20"/>
  <c r="AR217" i="22" s="1"/>
  <c r="AM217" i="20"/>
  <c r="L217" i="22" s="1"/>
  <c r="BO217" i="20"/>
  <c r="AN217" i="22" s="1"/>
  <c r="CC217" i="20" a="1"/>
  <c r="CC217" i="20" s="1"/>
  <c r="BB217" i="22" s="1"/>
  <c r="BL217" i="20"/>
  <c r="AK217" i="22" s="1"/>
  <c r="AQ217" i="20"/>
  <c r="P217" i="22" s="1"/>
  <c r="BZ217" i="20" a="1"/>
  <c r="BZ217" i="20" s="1"/>
  <c r="AY217" i="22" s="1"/>
  <c r="BM217" i="20"/>
  <c r="AL217" i="22" s="1"/>
  <c r="CG217" i="20"/>
  <c r="BF217" i="22" s="1"/>
  <c r="AW217" i="20"/>
  <c r="V217" i="22" s="1"/>
  <c r="AV217" i="20"/>
  <c r="U217" i="22" s="1"/>
  <c r="CI217" i="20" a="1"/>
  <c r="CI217" i="20" s="1"/>
  <c r="BH217" i="22" s="1"/>
  <c r="F217" i="22"/>
  <c r="AU217" i="20"/>
  <c r="T217" i="22" s="1"/>
  <c r="CB217" i="20" a="1"/>
  <c r="CB217" i="20" s="1"/>
  <c r="BA217" i="22" s="1"/>
  <c r="AL217" i="20"/>
  <c r="K217" i="22" s="1"/>
  <c r="BQ217" i="20"/>
  <c r="AP217" i="22" s="1"/>
  <c r="BV217" i="20"/>
  <c r="AU217" i="22" s="1"/>
  <c r="BE217" i="20"/>
  <c r="AD217" i="22" s="1"/>
  <c r="BB217" i="20"/>
  <c r="AA217" i="22" s="1"/>
  <c r="BU217" i="20"/>
  <c r="AT217" i="22" s="1"/>
  <c r="BG217" i="20"/>
  <c r="AF217" i="22" s="1"/>
  <c r="AP217" i="20"/>
  <c r="O217" i="22" s="1"/>
  <c r="AT217" i="20"/>
  <c r="S217" i="22" s="1"/>
  <c r="BF217" i="20"/>
  <c r="AE217" i="22" s="1"/>
  <c r="AS217" i="20"/>
  <c r="R217" i="22" s="1"/>
  <c r="BT217" i="20"/>
  <c r="AS217" i="22" s="1"/>
  <c r="BC217" i="20"/>
  <c r="AB217" i="22" s="1"/>
  <c r="BW217" i="20" a="1"/>
  <c r="BW217" i="20" s="1"/>
  <c r="AV217" i="22" s="1"/>
  <c r="AO217" i="20"/>
  <c r="N217" i="22" s="1"/>
  <c r="BN217" i="20"/>
  <c r="AM217" i="22" s="1"/>
  <c r="AN217" i="20"/>
  <c r="M217" i="22" s="1"/>
  <c r="CH217" i="20"/>
  <c r="BG217" i="22" s="1"/>
  <c r="BR217" i="20"/>
  <c r="AQ217" i="22" s="1"/>
  <c r="BK217" i="20"/>
  <c r="AJ217" i="22" s="1"/>
  <c r="CF217" i="20"/>
  <c r="BE217" i="22" s="1"/>
  <c r="BJ217" i="20"/>
  <c r="AI217" i="22" s="1"/>
  <c r="AY217" i="20"/>
  <c r="X217" i="22" s="1"/>
  <c r="AX217" i="20"/>
  <c r="W217" i="22" s="1"/>
  <c r="BI217" i="20"/>
  <c r="AH217" i="22" s="1"/>
  <c r="AK217" i="20"/>
  <c r="J217" i="22" s="1"/>
  <c r="D217" i="22" s="1"/>
  <c r="B217" i="22" s="1" a="1"/>
  <c r="B217" i="22" s="1"/>
  <c r="CA217" i="20" a="1"/>
  <c r="CA217" i="20" s="1"/>
  <c r="AZ217" i="22" s="1"/>
  <c r="D216" i="22"/>
  <c r="B216" i="22" s="1" a="1"/>
  <c r="B216" i="22" s="1"/>
  <c r="D218" i="13"/>
  <c r="B219" i="13"/>
  <c r="A217" i="13"/>
  <c r="E217" i="13"/>
  <c r="D219" i="13" l="1"/>
  <c r="B220" i="13"/>
  <c r="A218" i="13"/>
  <c r="E218" i="13"/>
  <c r="A219" i="20"/>
  <c r="B220" i="20"/>
  <c r="G219" i="22"/>
  <c r="CE218" i="20"/>
  <c r="BD218" i="22" s="1"/>
  <c r="AO218" i="20"/>
  <c r="N218" i="22" s="1"/>
  <c r="BK218" i="20"/>
  <c r="AJ218" i="22" s="1"/>
  <c r="BU218" i="20"/>
  <c r="AT218" i="22" s="1"/>
  <c r="AT218" i="20"/>
  <c r="S218" i="22" s="1"/>
  <c r="BO218" i="20"/>
  <c r="AN218" i="22" s="1"/>
  <c r="BV218" i="20"/>
  <c r="AU218" i="22" s="1"/>
  <c r="BH218" i="20"/>
  <c r="AG218" i="22" s="1"/>
  <c r="BM218" i="20"/>
  <c r="AL218" i="22" s="1"/>
  <c r="BI218" i="20"/>
  <c r="AH218" i="22" s="1"/>
  <c r="BY218" i="20" a="1"/>
  <c r="BY218" i="20" s="1"/>
  <c r="AX218" i="22" s="1"/>
  <c r="CA218" i="20" a="1"/>
  <c r="CA218" i="20" s="1"/>
  <c r="AZ218" i="22" s="1"/>
  <c r="BW218" i="20" a="1"/>
  <c r="BW218" i="20" s="1"/>
  <c r="AV218" i="22" s="1"/>
  <c r="CB218" i="20" a="1"/>
  <c r="CB218" i="20" s="1"/>
  <c r="BA218" i="22" s="1"/>
  <c r="AS218" i="20"/>
  <c r="R218" i="22" s="1"/>
  <c r="CI218" i="20" a="1"/>
  <c r="CI218" i="20" s="1"/>
  <c r="BH218" i="22" s="1"/>
  <c r="BB218" i="20"/>
  <c r="AA218" i="22" s="1"/>
  <c r="AM218" i="20"/>
  <c r="L218" i="22" s="1"/>
  <c r="AX218" i="20"/>
  <c r="W218" i="22" s="1"/>
  <c r="CG218" i="20"/>
  <c r="BF218" i="22" s="1"/>
  <c r="BA218" i="20"/>
  <c r="Z218" i="22" s="1"/>
  <c r="F218" i="22"/>
  <c r="BG218" i="20"/>
  <c r="AF218" i="22" s="1"/>
  <c r="AY218" i="20"/>
  <c r="X218" i="22" s="1"/>
  <c r="AV218" i="20"/>
  <c r="U218" i="22" s="1"/>
  <c r="BJ218" i="20"/>
  <c r="AI218" i="22" s="1"/>
  <c r="BR218" i="20"/>
  <c r="AQ218" i="22" s="1"/>
  <c r="BN218" i="20"/>
  <c r="AM218" i="22" s="1"/>
  <c r="BZ218" i="20" a="1"/>
  <c r="BZ218" i="20" s="1"/>
  <c r="AY218" i="22" s="1"/>
  <c r="CC218" i="20" a="1"/>
  <c r="CC218" i="20" s="1"/>
  <c r="BB218" i="22" s="1"/>
  <c r="BF218" i="20"/>
  <c r="AE218" i="22" s="1"/>
  <c r="AK218" i="20"/>
  <c r="J218" i="22" s="1"/>
  <c r="AN218" i="20"/>
  <c r="M218" i="22" s="1"/>
  <c r="AU218" i="20"/>
  <c r="T218" i="22" s="1"/>
  <c r="CH218" i="20"/>
  <c r="BG218" i="22" s="1"/>
  <c r="BC218" i="20"/>
  <c r="AB218" i="22" s="1"/>
  <c r="AQ218" i="20"/>
  <c r="P218" i="22" s="1"/>
  <c r="BT218" i="20"/>
  <c r="AS218" i="22" s="1"/>
  <c r="AL218" i="20"/>
  <c r="K218" i="22" s="1"/>
  <c r="BE218" i="20"/>
  <c r="AD218" i="22" s="1"/>
  <c r="AZ218" i="20"/>
  <c r="Y218" i="22" s="1"/>
  <c r="BS218" i="20"/>
  <c r="AR218" i="22" s="1"/>
  <c r="BL218" i="20"/>
  <c r="AK218" i="22" s="1"/>
  <c r="CF218" i="20"/>
  <c r="BE218" i="22" s="1"/>
  <c r="BQ218" i="20"/>
  <c r="AP218" i="22" s="1"/>
  <c r="AW218" i="20"/>
  <c r="V218" i="22" s="1"/>
  <c r="AP218" i="20"/>
  <c r="O218" i="22" s="1"/>
  <c r="D218" i="22" l="1"/>
  <c r="B218" i="22" s="1" a="1"/>
  <c r="B218" i="22" s="1"/>
  <c r="B221" i="20"/>
  <c r="G220" i="22"/>
  <c r="A220" i="20"/>
  <c r="BZ219" i="20" a="1"/>
  <c r="BZ219" i="20" s="1"/>
  <c r="AY219" i="22" s="1"/>
  <c r="BV219" i="20"/>
  <c r="AU219" i="22" s="1"/>
  <c r="BK219" i="20"/>
  <c r="AJ219" i="22" s="1"/>
  <c r="AZ219" i="20"/>
  <c r="Y219" i="22" s="1"/>
  <c r="BO219" i="20"/>
  <c r="AN219" i="22" s="1"/>
  <c r="BT219" i="20"/>
  <c r="AS219" i="22" s="1"/>
  <c r="BG219" i="20"/>
  <c r="AF219" i="22" s="1"/>
  <c r="BU219" i="20"/>
  <c r="AT219" i="22" s="1"/>
  <c r="BS219" i="20"/>
  <c r="AR219" i="22" s="1"/>
  <c r="BC219" i="20"/>
  <c r="AB219" i="22" s="1"/>
  <c r="BY219" i="20" a="1"/>
  <c r="BY219" i="20" s="1"/>
  <c r="AX219" i="22" s="1"/>
  <c r="AQ219" i="20"/>
  <c r="P219" i="22" s="1"/>
  <c r="BL219" i="20"/>
  <c r="AK219" i="22" s="1"/>
  <c r="AX219" i="20"/>
  <c r="W219" i="22" s="1"/>
  <c r="BR219" i="20"/>
  <c r="AQ219" i="22" s="1"/>
  <c r="BW219" i="20" a="1"/>
  <c r="BW219" i="20" s="1"/>
  <c r="AV219" i="22" s="1"/>
  <c r="CI219" i="20" a="1"/>
  <c r="CI219" i="20" s="1"/>
  <c r="BH219" i="22" s="1"/>
  <c r="BI219" i="20"/>
  <c r="AH219" i="22" s="1"/>
  <c r="CH219" i="20"/>
  <c r="BG219" i="22" s="1"/>
  <c r="AU219" i="20"/>
  <c r="T219" i="22" s="1"/>
  <c r="AK219" i="20"/>
  <c r="J219" i="22" s="1"/>
  <c r="AP219" i="20"/>
  <c r="O219" i="22" s="1"/>
  <c r="CB219" i="20" a="1"/>
  <c r="CB219" i="20" s="1"/>
  <c r="BA219" i="22" s="1"/>
  <c r="AM219" i="20"/>
  <c r="L219" i="22" s="1"/>
  <c r="CC219" i="20" a="1"/>
  <c r="CC219" i="20" s="1"/>
  <c r="BB219" i="22" s="1"/>
  <c r="BH219" i="20"/>
  <c r="AG219" i="22" s="1"/>
  <c r="CE219" i="20"/>
  <c r="BD219" i="22" s="1"/>
  <c r="BJ219" i="20"/>
  <c r="AI219" i="22" s="1"/>
  <c r="BB219" i="20"/>
  <c r="AA219" i="22" s="1"/>
  <c r="AO219" i="20"/>
  <c r="N219" i="22" s="1"/>
  <c r="CA219" i="20" a="1"/>
  <c r="CA219" i="20" s="1"/>
  <c r="AZ219" i="22" s="1"/>
  <c r="BE219" i="20"/>
  <c r="AD219" i="22" s="1"/>
  <c r="AV219" i="20"/>
  <c r="U219" i="22" s="1"/>
  <c r="BN219" i="20"/>
  <c r="AM219" i="22" s="1"/>
  <c r="BA219" i="20"/>
  <c r="Z219" i="22" s="1"/>
  <c r="AW219" i="20"/>
  <c r="V219" i="22" s="1"/>
  <c r="AN219" i="20"/>
  <c r="M219" i="22" s="1"/>
  <c r="BQ219" i="20"/>
  <c r="AP219" i="22" s="1"/>
  <c r="CG219" i="20"/>
  <c r="BF219" i="22" s="1"/>
  <c r="CF219" i="20"/>
  <c r="BE219" i="22" s="1"/>
  <c r="AT219" i="20"/>
  <c r="S219" i="22" s="1"/>
  <c r="BF219" i="20"/>
  <c r="AE219" i="22" s="1"/>
  <c r="BM219" i="20"/>
  <c r="AL219" i="22" s="1"/>
  <c r="AL219" i="20"/>
  <c r="K219" i="22" s="1"/>
  <c r="AS219" i="20"/>
  <c r="R219" i="22" s="1"/>
  <c r="AY219" i="20"/>
  <c r="X219" i="22" s="1"/>
  <c r="F219" i="22"/>
  <c r="B221" i="13"/>
  <c r="D220" i="13"/>
  <c r="E219" i="13"/>
  <c r="A219" i="13"/>
  <c r="D221" i="13" l="1"/>
  <c r="B222" i="13"/>
  <c r="BY220" i="20" a="1"/>
  <c r="BY220" i="20" s="1"/>
  <c r="AX220" i="22" s="1"/>
  <c r="CC220" i="20" a="1"/>
  <c r="CC220" i="20" s="1"/>
  <c r="BB220" i="22" s="1"/>
  <c r="AX220" i="20"/>
  <c r="W220" i="22" s="1"/>
  <c r="CB220" i="20" a="1"/>
  <c r="CB220" i="20" s="1"/>
  <c r="BA220" i="22" s="1"/>
  <c r="AP220" i="20"/>
  <c r="O220" i="22" s="1"/>
  <c r="AM220" i="20"/>
  <c r="L220" i="22" s="1"/>
  <c r="BE220" i="20"/>
  <c r="AD220" i="22" s="1"/>
  <c r="CG220" i="20"/>
  <c r="BF220" i="22" s="1"/>
  <c r="BM220" i="20"/>
  <c r="AL220" i="22" s="1"/>
  <c r="BT220" i="20"/>
  <c r="AS220" i="22" s="1"/>
  <c r="BS220" i="20"/>
  <c r="AR220" i="22" s="1"/>
  <c r="AT220" i="20"/>
  <c r="S220" i="22" s="1"/>
  <c r="BN220" i="20"/>
  <c r="AM220" i="22" s="1"/>
  <c r="BH220" i="20"/>
  <c r="AG220" i="22" s="1"/>
  <c r="AW220" i="20"/>
  <c r="V220" i="22" s="1"/>
  <c r="CA220" i="20" a="1"/>
  <c r="CA220" i="20" s="1"/>
  <c r="AZ220" i="22" s="1"/>
  <c r="BR220" i="20"/>
  <c r="AQ220" i="22" s="1"/>
  <c r="CH220" i="20"/>
  <c r="BG220" i="22" s="1"/>
  <c r="AY220" i="20"/>
  <c r="X220" i="22" s="1"/>
  <c r="BZ220" i="20" a="1"/>
  <c r="BZ220" i="20" s="1"/>
  <c r="AY220" i="22" s="1"/>
  <c r="CE220" i="20"/>
  <c r="BD220" i="22" s="1"/>
  <c r="BK220" i="20"/>
  <c r="AJ220" i="22" s="1"/>
  <c r="AS220" i="20"/>
  <c r="R220" i="22" s="1"/>
  <c r="AO220" i="20"/>
  <c r="N220" i="22" s="1"/>
  <c r="BJ220" i="20"/>
  <c r="AI220" i="22" s="1"/>
  <c r="AL220" i="20"/>
  <c r="K220" i="22" s="1"/>
  <c r="CI220" i="20" a="1"/>
  <c r="CI220" i="20" s="1"/>
  <c r="BH220" i="22" s="1"/>
  <c r="BU220" i="20"/>
  <c r="AT220" i="22" s="1"/>
  <c r="BB220" i="20"/>
  <c r="AA220" i="22" s="1"/>
  <c r="BL220" i="20"/>
  <c r="AK220" i="22" s="1"/>
  <c r="BW220" i="20" a="1"/>
  <c r="BW220" i="20" s="1"/>
  <c r="AV220" i="22" s="1"/>
  <c r="BF220" i="20"/>
  <c r="AE220" i="22" s="1"/>
  <c r="BA220" i="20"/>
  <c r="Z220" i="22" s="1"/>
  <c r="AN220" i="20"/>
  <c r="M220" i="22" s="1"/>
  <c r="BQ220" i="20"/>
  <c r="AP220" i="22" s="1"/>
  <c r="AZ220" i="20"/>
  <c r="Y220" i="22" s="1"/>
  <c r="AU220" i="20"/>
  <c r="T220" i="22" s="1"/>
  <c r="AV220" i="20"/>
  <c r="U220" i="22" s="1"/>
  <c r="BG220" i="20"/>
  <c r="AF220" i="22" s="1"/>
  <c r="BI220" i="20"/>
  <c r="AH220" i="22" s="1"/>
  <c r="CF220" i="20"/>
  <c r="BE220" i="22" s="1"/>
  <c r="F220" i="22"/>
  <c r="AK220" i="20"/>
  <c r="J220" i="22" s="1"/>
  <c r="BO220" i="20"/>
  <c r="AN220" i="22" s="1"/>
  <c r="AQ220" i="20"/>
  <c r="P220" i="22" s="1"/>
  <c r="BC220" i="20"/>
  <c r="AB220" i="22" s="1"/>
  <c r="BV220" i="20"/>
  <c r="AU220" i="22" s="1"/>
  <c r="E220" i="13"/>
  <c r="A220" i="13"/>
  <c r="A221" i="20"/>
  <c r="B222" i="20"/>
  <c r="G221" i="22"/>
  <c r="D219" i="22"/>
  <c r="B219" i="22" s="1" a="1"/>
  <c r="B219" i="22" s="1"/>
  <c r="D220" i="22" l="1"/>
  <c r="B220" i="22" s="1" a="1"/>
  <c r="B220" i="22" s="1"/>
  <c r="F221" i="22"/>
  <c r="BN221" i="20"/>
  <c r="AM221" i="22" s="1"/>
  <c r="BF221" i="20"/>
  <c r="AE221" i="22" s="1"/>
  <c r="BW221" i="20" a="1"/>
  <c r="BW221" i="20" s="1"/>
  <c r="AV221" i="22" s="1"/>
  <c r="BU221" i="20"/>
  <c r="AT221" i="22" s="1"/>
  <c r="BG221" i="20"/>
  <c r="AF221" i="22" s="1"/>
  <c r="BM221" i="20"/>
  <c r="AL221" i="22" s="1"/>
  <c r="CI221" i="20" a="1"/>
  <c r="CI221" i="20" s="1"/>
  <c r="BH221" i="22" s="1"/>
  <c r="CF221" i="20"/>
  <c r="BE221" i="22" s="1"/>
  <c r="AX221" i="20"/>
  <c r="W221" i="22" s="1"/>
  <c r="BO221" i="20"/>
  <c r="AN221" i="22" s="1"/>
  <c r="AQ221" i="20"/>
  <c r="P221" i="22" s="1"/>
  <c r="BV221" i="20"/>
  <c r="AU221" i="22" s="1"/>
  <c r="AZ221" i="20"/>
  <c r="Y221" i="22" s="1"/>
  <c r="BJ221" i="20"/>
  <c r="AI221" i="22" s="1"/>
  <c r="AY221" i="20"/>
  <c r="X221" i="22" s="1"/>
  <c r="AU221" i="20"/>
  <c r="T221" i="22" s="1"/>
  <c r="AL221" i="20"/>
  <c r="K221" i="22" s="1"/>
  <c r="BH221" i="20"/>
  <c r="AG221" i="22" s="1"/>
  <c r="BK221" i="20"/>
  <c r="AJ221" i="22" s="1"/>
  <c r="BA221" i="20"/>
  <c r="Z221" i="22" s="1"/>
  <c r="BT221" i="20"/>
  <c r="AS221" i="22" s="1"/>
  <c r="BY221" i="20" a="1"/>
  <c r="BY221" i="20" s="1"/>
  <c r="AX221" i="22" s="1"/>
  <c r="BL221" i="20"/>
  <c r="AK221" i="22" s="1"/>
  <c r="BS221" i="20"/>
  <c r="AR221" i="22" s="1"/>
  <c r="AK221" i="20"/>
  <c r="J221" i="22" s="1"/>
  <c r="BI221" i="20"/>
  <c r="AH221" i="22" s="1"/>
  <c r="CH221" i="20"/>
  <c r="BG221" i="22" s="1"/>
  <c r="BE221" i="20"/>
  <c r="AD221" i="22" s="1"/>
  <c r="AT221" i="20"/>
  <c r="S221" i="22" s="1"/>
  <c r="CE221" i="20"/>
  <c r="BD221" i="22" s="1"/>
  <c r="AV221" i="20"/>
  <c r="U221" i="22" s="1"/>
  <c r="AP221" i="20"/>
  <c r="O221" i="22" s="1"/>
  <c r="AO221" i="20"/>
  <c r="N221" i="22" s="1"/>
  <c r="AN221" i="20"/>
  <c r="M221" i="22" s="1"/>
  <c r="CB221" i="20" a="1"/>
  <c r="CB221" i="20" s="1"/>
  <c r="BA221" i="22" s="1"/>
  <c r="AW221" i="20"/>
  <c r="V221" i="22" s="1"/>
  <c r="CC221" i="20" a="1"/>
  <c r="CC221" i="20" s="1"/>
  <c r="BB221" i="22" s="1"/>
  <c r="BQ221" i="20"/>
  <c r="AP221" i="22" s="1"/>
  <c r="AM221" i="20"/>
  <c r="L221" i="22" s="1"/>
  <c r="BR221" i="20"/>
  <c r="AQ221" i="22" s="1"/>
  <c r="CA221" i="20" a="1"/>
  <c r="CA221" i="20" s="1"/>
  <c r="AZ221" i="22" s="1"/>
  <c r="AS221" i="20"/>
  <c r="R221" i="22" s="1"/>
  <c r="CG221" i="20"/>
  <c r="BF221" i="22" s="1"/>
  <c r="BC221" i="20"/>
  <c r="AB221" i="22" s="1"/>
  <c r="BZ221" i="20" a="1"/>
  <c r="BZ221" i="20" s="1"/>
  <c r="AY221" i="22" s="1"/>
  <c r="BB221" i="20"/>
  <c r="AA221" i="22" s="1"/>
  <c r="A222" i="20"/>
  <c r="B223" i="20"/>
  <c r="G222" i="22"/>
  <c r="D222" i="13"/>
  <c r="B223" i="13"/>
  <c r="E221" i="13"/>
  <c r="A221" i="13"/>
  <c r="BO222" i="20" l="1"/>
  <c r="AN222" i="22" s="1"/>
  <c r="AK222" i="20"/>
  <c r="J222" i="22" s="1"/>
  <c r="BA222" i="20"/>
  <c r="Z222" i="22" s="1"/>
  <c r="AX222" i="20"/>
  <c r="W222" i="22" s="1"/>
  <c r="AZ222" i="20"/>
  <c r="Y222" i="22" s="1"/>
  <c r="AM222" i="20"/>
  <c r="L222" i="22" s="1"/>
  <c r="BZ222" i="20" a="1"/>
  <c r="BZ222" i="20" s="1"/>
  <c r="AY222" i="22" s="1"/>
  <c r="BW222" i="20" a="1"/>
  <c r="BW222" i="20" s="1"/>
  <c r="AV222" i="22" s="1"/>
  <c r="BS222" i="20"/>
  <c r="AR222" i="22" s="1"/>
  <c r="AQ222" i="20"/>
  <c r="P222" i="22" s="1"/>
  <c r="AN222" i="20"/>
  <c r="M222" i="22" s="1"/>
  <c r="BT222" i="20"/>
  <c r="AS222" i="22" s="1"/>
  <c r="CA222" i="20" a="1"/>
  <c r="CA222" i="20" s="1"/>
  <c r="AZ222" i="22" s="1"/>
  <c r="CG222" i="20"/>
  <c r="BF222" i="22" s="1"/>
  <c r="CC222" i="20" a="1"/>
  <c r="CC222" i="20" s="1"/>
  <c r="BB222" i="22" s="1"/>
  <c r="BQ222" i="20"/>
  <c r="AP222" i="22" s="1"/>
  <c r="AS222" i="20"/>
  <c r="R222" i="22" s="1"/>
  <c r="BN222" i="20"/>
  <c r="AM222" i="22" s="1"/>
  <c r="CE222" i="20"/>
  <c r="BD222" i="22" s="1"/>
  <c r="BL222" i="20"/>
  <c r="AK222" i="22" s="1"/>
  <c r="AP222" i="20"/>
  <c r="O222" i="22" s="1"/>
  <c r="CB222" i="20" a="1"/>
  <c r="CB222" i="20" s="1"/>
  <c r="BA222" i="22" s="1"/>
  <c r="CF222" i="20"/>
  <c r="BE222" i="22" s="1"/>
  <c r="BY222" i="20" a="1"/>
  <c r="BY222" i="20" s="1"/>
  <c r="AX222" i="22" s="1"/>
  <c r="AV222" i="20"/>
  <c r="U222" i="22" s="1"/>
  <c r="CI222" i="20" a="1"/>
  <c r="CI222" i="20" s="1"/>
  <c r="BH222" i="22" s="1"/>
  <c r="BK222" i="20"/>
  <c r="AJ222" i="22" s="1"/>
  <c r="BH222" i="20"/>
  <c r="AG222" i="22" s="1"/>
  <c r="F222" i="22"/>
  <c r="BG222" i="20"/>
  <c r="AF222" i="22" s="1"/>
  <c r="AW222" i="20"/>
  <c r="V222" i="22" s="1"/>
  <c r="BJ222" i="20"/>
  <c r="AI222" i="22" s="1"/>
  <c r="BF222" i="20"/>
  <c r="AE222" i="22" s="1"/>
  <c r="BR222" i="20"/>
  <c r="AQ222" i="22" s="1"/>
  <c r="AL222" i="20"/>
  <c r="K222" i="22" s="1"/>
  <c r="BM222" i="20"/>
  <c r="AL222" i="22" s="1"/>
  <c r="AY222" i="20"/>
  <c r="X222" i="22" s="1"/>
  <c r="BE222" i="20"/>
  <c r="AD222" i="22" s="1"/>
  <c r="AT222" i="20"/>
  <c r="S222" i="22" s="1"/>
  <c r="CH222" i="20"/>
  <c r="BG222" i="22" s="1"/>
  <c r="BB222" i="20"/>
  <c r="AA222" i="22" s="1"/>
  <c r="AO222" i="20"/>
  <c r="N222" i="22" s="1"/>
  <c r="AU222" i="20"/>
  <c r="T222" i="22" s="1"/>
  <c r="BI222" i="20"/>
  <c r="AH222" i="22" s="1"/>
  <c r="BU222" i="20"/>
  <c r="AT222" i="22" s="1"/>
  <c r="BC222" i="20"/>
  <c r="AB222" i="22" s="1"/>
  <c r="BV222" i="20"/>
  <c r="AU222" i="22" s="1"/>
  <c r="D223" i="13"/>
  <c r="B224" i="13"/>
  <c r="E222" i="13"/>
  <c r="A222" i="13"/>
  <c r="D221" i="22"/>
  <c r="B221" i="22" s="1" a="1"/>
  <c r="B221" i="22" s="1"/>
  <c r="A223" i="20"/>
  <c r="B224" i="20"/>
  <c r="G223" i="22"/>
  <c r="A223" i="13" l="1"/>
  <c r="E223" i="13"/>
  <c r="B225" i="13"/>
  <c r="D224" i="13"/>
  <c r="A224" i="20"/>
  <c r="B225" i="20"/>
  <c r="G224" i="22"/>
  <c r="BE223" i="20"/>
  <c r="AD223" i="22" s="1"/>
  <c r="F223" i="22"/>
  <c r="CC223" i="20" a="1"/>
  <c r="CC223" i="20" s="1"/>
  <c r="BB223" i="22" s="1"/>
  <c r="AU223" i="20"/>
  <c r="T223" i="22" s="1"/>
  <c r="CF223" i="20"/>
  <c r="BE223" i="22" s="1"/>
  <c r="CI223" i="20" a="1"/>
  <c r="CI223" i="20" s="1"/>
  <c r="BH223" i="22" s="1"/>
  <c r="AM223" i="20"/>
  <c r="L223" i="22" s="1"/>
  <c r="BC223" i="20"/>
  <c r="AB223" i="22" s="1"/>
  <c r="BZ223" i="20" a="1"/>
  <c r="BZ223" i="20" s="1"/>
  <c r="AY223" i="22" s="1"/>
  <c r="AX223" i="20"/>
  <c r="W223" i="22" s="1"/>
  <c r="AO223" i="20"/>
  <c r="N223" i="22" s="1"/>
  <c r="BG223" i="20"/>
  <c r="AF223" i="22" s="1"/>
  <c r="BR223" i="20"/>
  <c r="AQ223" i="22" s="1"/>
  <c r="BV223" i="20"/>
  <c r="AU223" i="22" s="1"/>
  <c r="BI223" i="20"/>
  <c r="AH223" i="22" s="1"/>
  <c r="AN223" i="20"/>
  <c r="M223" i="22" s="1"/>
  <c r="AP223" i="20"/>
  <c r="O223" i="22" s="1"/>
  <c r="AQ223" i="20"/>
  <c r="P223" i="22" s="1"/>
  <c r="BB223" i="20"/>
  <c r="AA223" i="22" s="1"/>
  <c r="BM223" i="20"/>
  <c r="AL223" i="22" s="1"/>
  <c r="BN223" i="20"/>
  <c r="AM223" i="22" s="1"/>
  <c r="AV223" i="20"/>
  <c r="U223" i="22" s="1"/>
  <c r="BA223" i="20"/>
  <c r="Z223" i="22" s="1"/>
  <c r="AK223" i="20"/>
  <c r="J223" i="22" s="1"/>
  <c r="BQ223" i="20"/>
  <c r="AP223" i="22" s="1"/>
  <c r="CA223" i="20" a="1"/>
  <c r="CA223" i="20" s="1"/>
  <c r="AZ223" i="22" s="1"/>
  <c r="BS223" i="20"/>
  <c r="AR223" i="22" s="1"/>
  <c r="AZ223" i="20"/>
  <c r="Y223" i="22" s="1"/>
  <c r="BH223" i="20"/>
  <c r="AG223" i="22" s="1"/>
  <c r="AW223" i="20"/>
  <c r="V223" i="22" s="1"/>
  <c r="AT223" i="20"/>
  <c r="S223" i="22" s="1"/>
  <c r="BW223" i="20" a="1"/>
  <c r="BW223" i="20" s="1"/>
  <c r="AV223" i="22" s="1"/>
  <c r="AY223" i="20"/>
  <c r="X223" i="22" s="1"/>
  <c r="BO223" i="20"/>
  <c r="AN223" i="22" s="1"/>
  <c r="CB223" i="20" a="1"/>
  <c r="CB223" i="20" s="1"/>
  <c r="BA223" i="22" s="1"/>
  <c r="BY223" i="20" a="1"/>
  <c r="BY223" i="20" s="1"/>
  <c r="AX223" i="22" s="1"/>
  <c r="CG223" i="20"/>
  <c r="BF223" i="22" s="1"/>
  <c r="AL223" i="20"/>
  <c r="K223" i="22" s="1"/>
  <c r="BJ223" i="20"/>
  <c r="AI223" i="22" s="1"/>
  <c r="AS223" i="20"/>
  <c r="R223" i="22" s="1"/>
  <c r="CH223" i="20"/>
  <c r="BG223" i="22" s="1"/>
  <c r="BT223" i="20"/>
  <c r="AS223" i="22" s="1"/>
  <c r="BK223" i="20"/>
  <c r="AJ223" i="22" s="1"/>
  <c r="CE223" i="20"/>
  <c r="BD223" i="22" s="1"/>
  <c r="BU223" i="20"/>
  <c r="AT223" i="22" s="1"/>
  <c r="BF223" i="20"/>
  <c r="AE223" i="22" s="1"/>
  <c r="BL223" i="20"/>
  <c r="AK223" i="22" s="1"/>
  <c r="D222" i="22"/>
  <c r="B222" i="22" s="1" a="1"/>
  <c r="B222" i="22" s="1"/>
  <c r="D223" i="22" l="1"/>
  <c r="B223" i="22" s="1" a="1"/>
  <c r="B223" i="22" s="1"/>
  <c r="A225" i="20"/>
  <c r="B226" i="20"/>
  <c r="G225" i="22"/>
  <c r="BZ224" i="20" a="1"/>
  <c r="BZ224" i="20" s="1"/>
  <c r="AY224" i="22" s="1"/>
  <c r="CG224" i="20"/>
  <c r="BF224" i="22" s="1"/>
  <c r="AV224" i="20"/>
  <c r="U224" i="22" s="1"/>
  <c r="AO224" i="20"/>
  <c r="N224" i="22" s="1"/>
  <c r="AP224" i="20"/>
  <c r="O224" i="22" s="1"/>
  <c r="BS224" i="20"/>
  <c r="AR224" i="22" s="1"/>
  <c r="BM224" i="20"/>
  <c r="AL224" i="22" s="1"/>
  <c r="BF224" i="20"/>
  <c r="AE224" i="22" s="1"/>
  <c r="AK224" i="20"/>
  <c r="J224" i="22" s="1"/>
  <c r="BE224" i="20"/>
  <c r="AD224" i="22" s="1"/>
  <c r="BV224" i="20"/>
  <c r="AU224" i="22" s="1"/>
  <c r="BQ224" i="20"/>
  <c r="AP224" i="22" s="1"/>
  <c r="CA224" i="20" a="1"/>
  <c r="CA224" i="20" s="1"/>
  <c r="AZ224" i="22" s="1"/>
  <c r="BG224" i="20"/>
  <c r="AF224" i="22" s="1"/>
  <c r="BT224" i="20"/>
  <c r="AS224" i="22" s="1"/>
  <c r="BU224" i="20"/>
  <c r="AT224" i="22" s="1"/>
  <c r="AZ224" i="20"/>
  <c r="Y224" i="22" s="1"/>
  <c r="CI224" i="20" a="1"/>
  <c r="CI224" i="20" s="1"/>
  <c r="BH224" i="22" s="1"/>
  <c r="BR224" i="20"/>
  <c r="AQ224" i="22" s="1"/>
  <c r="AT224" i="20"/>
  <c r="S224" i="22" s="1"/>
  <c r="BK224" i="20"/>
  <c r="AJ224" i="22" s="1"/>
  <c r="BI224" i="20"/>
  <c r="AH224" i="22" s="1"/>
  <c r="AS224" i="20"/>
  <c r="R224" i="22" s="1"/>
  <c r="BH224" i="20"/>
  <c r="AG224" i="22" s="1"/>
  <c r="BB224" i="20"/>
  <c r="AA224" i="22" s="1"/>
  <c r="BN224" i="20"/>
  <c r="AM224" i="22" s="1"/>
  <c r="F224" i="22"/>
  <c r="AW224" i="20"/>
  <c r="V224" i="22" s="1"/>
  <c r="CE224" i="20"/>
  <c r="BD224" i="22" s="1"/>
  <c r="BA224" i="20"/>
  <c r="Z224" i="22" s="1"/>
  <c r="BW224" i="20" a="1"/>
  <c r="BW224" i="20" s="1"/>
  <c r="AV224" i="22" s="1"/>
  <c r="AM224" i="20"/>
  <c r="L224" i="22" s="1"/>
  <c r="CB224" i="20" a="1"/>
  <c r="CB224" i="20" s="1"/>
  <c r="BA224" i="22" s="1"/>
  <c r="BY224" i="20" a="1"/>
  <c r="BY224" i="20" s="1"/>
  <c r="AX224" i="22" s="1"/>
  <c r="BO224" i="20"/>
  <c r="AN224" i="22" s="1"/>
  <c r="AN224" i="20"/>
  <c r="M224" i="22" s="1"/>
  <c r="CH224" i="20"/>
  <c r="BG224" i="22" s="1"/>
  <c r="BL224" i="20"/>
  <c r="AK224" i="22" s="1"/>
  <c r="AQ224" i="20"/>
  <c r="P224" i="22" s="1"/>
  <c r="AY224" i="20"/>
  <c r="X224" i="22" s="1"/>
  <c r="AL224" i="20"/>
  <c r="K224" i="22" s="1"/>
  <c r="BJ224" i="20"/>
  <c r="AI224" i="22" s="1"/>
  <c r="AU224" i="20"/>
  <c r="T224" i="22" s="1"/>
  <c r="CC224" i="20" a="1"/>
  <c r="CC224" i="20" s="1"/>
  <c r="BB224" i="22" s="1"/>
  <c r="AX224" i="20"/>
  <c r="W224" i="22" s="1"/>
  <c r="BC224" i="20"/>
  <c r="AB224" i="22" s="1"/>
  <c r="CF224" i="20"/>
  <c r="BE224" i="22" s="1"/>
  <c r="A224" i="13"/>
  <c r="E224" i="13"/>
  <c r="D225" i="13"/>
  <c r="B226" i="13"/>
  <c r="D224" i="22" l="1"/>
  <c r="B224" i="22" s="1" a="1"/>
  <c r="B224" i="22" s="1"/>
  <c r="A225" i="13"/>
  <c r="E225" i="13"/>
  <c r="A226" i="20"/>
  <c r="G226" i="22"/>
  <c r="B227" i="20"/>
  <c r="D226" i="13"/>
  <c r="B227" i="13"/>
  <c r="AY225" i="20"/>
  <c r="X225" i="22" s="1"/>
  <c r="AT225" i="20"/>
  <c r="S225" i="22" s="1"/>
  <c r="BM225" i="20"/>
  <c r="AL225" i="22" s="1"/>
  <c r="BA225" i="20"/>
  <c r="Z225" i="22" s="1"/>
  <c r="BR225" i="20"/>
  <c r="AQ225" i="22" s="1"/>
  <c r="BV225" i="20"/>
  <c r="AU225" i="22" s="1"/>
  <c r="AL225" i="20"/>
  <c r="K225" i="22" s="1"/>
  <c r="CI225" i="20" a="1"/>
  <c r="CI225" i="20" s="1"/>
  <c r="BH225" i="22" s="1"/>
  <c r="BB225" i="20"/>
  <c r="AA225" i="22" s="1"/>
  <c r="AW225" i="20"/>
  <c r="V225" i="22" s="1"/>
  <c r="BG225" i="20"/>
  <c r="AF225" i="22" s="1"/>
  <c r="AO225" i="20"/>
  <c r="N225" i="22" s="1"/>
  <c r="BW225" i="20" a="1"/>
  <c r="BW225" i="20" s="1"/>
  <c r="AV225" i="22" s="1"/>
  <c r="CG225" i="20"/>
  <c r="BF225" i="22" s="1"/>
  <c r="BC225" i="20"/>
  <c r="AB225" i="22" s="1"/>
  <c r="CF225" i="20"/>
  <c r="BE225" i="22" s="1"/>
  <c r="CE225" i="20"/>
  <c r="BD225" i="22" s="1"/>
  <c r="AK225" i="20"/>
  <c r="J225" i="22" s="1"/>
  <c r="BN225" i="20"/>
  <c r="AM225" i="22" s="1"/>
  <c r="BS225" i="20"/>
  <c r="AR225" i="22" s="1"/>
  <c r="BI225" i="20"/>
  <c r="AH225" i="22" s="1"/>
  <c r="BK225" i="20"/>
  <c r="AJ225" i="22" s="1"/>
  <c r="AU225" i="20"/>
  <c r="T225" i="22" s="1"/>
  <c r="BU225" i="20"/>
  <c r="AT225" i="22" s="1"/>
  <c r="CC225" i="20" a="1"/>
  <c r="CC225" i="20" s="1"/>
  <c r="BB225" i="22" s="1"/>
  <c r="F225" i="22"/>
  <c r="CB225" i="20" a="1"/>
  <c r="CB225" i="20" s="1"/>
  <c r="BA225" i="22" s="1"/>
  <c r="CA225" i="20" a="1"/>
  <c r="CA225" i="20" s="1"/>
  <c r="AZ225" i="22" s="1"/>
  <c r="AZ225" i="20"/>
  <c r="Y225" i="22" s="1"/>
  <c r="BZ225" i="20" a="1"/>
  <c r="BZ225" i="20" s="1"/>
  <c r="AY225" i="22" s="1"/>
  <c r="CH225" i="20"/>
  <c r="BG225" i="22" s="1"/>
  <c r="AP225" i="20"/>
  <c r="O225" i="22" s="1"/>
  <c r="AX225" i="20"/>
  <c r="W225" i="22" s="1"/>
  <c r="BE225" i="20"/>
  <c r="AD225" i="22" s="1"/>
  <c r="BL225" i="20"/>
  <c r="AK225" i="22" s="1"/>
  <c r="BT225" i="20"/>
  <c r="AS225" i="22" s="1"/>
  <c r="AN225" i="20"/>
  <c r="M225" i="22" s="1"/>
  <c r="BQ225" i="20"/>
  <c r="AP225" i="22" s="1"/>
  <c r="AQ225" i="20"/>
  <c r="P225" i="22" s="1"/>
  <c r="BO225" i="20"/>
  <c r="AN225" i="22" s="1"/>
  <c r="BY225" i="20" a="1"/>
  <c r="BY225" i="20" s="1"/>
  <c r="AX225" i="22" s="1"/>
  <c r="AV225" i="20"/>
  <c r="U225" i="22" s="1"/>
  <c r="AM225" i="20"/>
  <c r="L225" i="22" s="1"/>
  <c r="AS225" i="20"/>
  <c r="R225" i="22" s="1"/>
  <c r="BJ225" i="20"/>
  <c r="AI225" i="22" s="1"/>
  <c r="BH225" i="20"/>
  <c r="AG225" i="22" s="1"/>
  <c r="BF225" i="20"/>
  <c r="AE225" i="22" s="1"/>
  <c r="B228" i="13" l="1"/>
  <c r="D227" i="13"/>
  <c r="E226" i="13"/>
  <c r="A226" i="13"/>
  <c r="A227" i="20"/>
  <c r="B228" i="20"/>
  <c r="G227" i="22"/>
  <c r="CI226" i="20" a="1"/>
  <c r="CI226" i="20" s="1"/>
  <c r="BH226" i="22" s="1"/>
  <c r="BW226" i="20" a="1"/>
  <c r="BW226" i="20" s="1"/>
  <c r="AV226" i="22" s="1"/>
  <c r="F226" i="22"/>
  <c r="AY226" i="20"/>
  <c r="X226" i="22" s="1"/>
  <c r="BT226" i="20"/>
  <c r="AS226" i="22" s="1"/>
  <c r="AU226" i="20"/>
  <c r="T226" i="22" s="1"/>
  <c r="BM226" i="20"/>
  <c r="AL226" i="22" s="1"/>
  <c r="CE226" i="20"/>
  <c r="BD226" i="22" s="1"/>
  <c r="AP226" i="20"/>
  <c r="O226" i="22" s="1"/>
  <c r="BG226" i="20"/>
  <c r="AF226" i="22" s="1"/>
  <c r="AV226" i="20"/>
  <c r="U226" i="22" s="1"/>
  <c r="CG226" i="20"/>
  <c r="BF226" i="22" s="1"/>
  <c r="AK226" i="20"/>
  <c r="J226" i="22" s="1"/>
  <c r="BB226" i="20"/>
  <c r="AA226" i="22" s="1"/>
  <c r="AN226" i="20"/>
  <c r="M226" i="22" s="1"/>
  <c r="CH226" i="20"/>
  <c r="BG226" i="22" s="1"/>
  <c r="BU226" i="20"/>
  <c r="AT226" i="22" s="1"/>
  <c r="BI226" i="20"/>
  <c r="AH226" i="22" s="1"/>
  <c r="BV226" i="20"/>
  <c r="AU226" i="22" s="1"/>
  <c r="AM226" i="20"/>
  <c r="L226" i="22" s="1"/>
  <c r="CC226" i="20" a="1"/>
  <c r="CC226" i="20" s="1"/>
  <c r="BB226" i="22" s="1"/>
  <c r="BS226" i="20"/>
  <c r="AR226" i="22" s="1"/>
  <c r="BH226" i="20"/>
  <c r="AG226" i="22" s="1"/>
  <c r="BF226" i="20"/>
  <c r="AE226" i="22" s="1"/>
  <c r="BR226" i="20"/>
  <c r="AQ226" i="22" s="1"/>
  <c r="BA226" i="20"/>
  <c r="Z226" i="22" s="1"/>
  <c r="AZ226" i="20"/>
  <c r="Y226" i="22" s="1"/>
  <c r="BN226" i="20"/>
  <c r="AM226" i="22" s="1"/>
  <c r="AO226" i="20"/>
  <c r="N226" i="22" s="1"/>
  <c r="BC226" i="20"/>
  <c r="AB226" i="22" s="1"/>
  <c r="BQ226" i="20"/>
  <c r="AP226" i="22" s="1"/>
  <c r="AT226" i="20"/>
  <c r="S226" i="22" s="1"/>
  <c r="BK226" i="20"/>
  <c r="AJ226" i="22" s="1"/>
  <c r="BE226" i="20"/>
  <c r="AD226" i="22" s="1"/>
  <c r="BZ226" i="20" a="1"/>
  <c r="BZ226" i="20" s="1"/>
  <c r="AY226" i="22" s="1"/>
  <c r="BO226" i="20"/>
  <c r="AN226" i="22" s="1"/>
  <c r="AX226" i="20"/>
  <c r="W226" i="22" s="1"/>
  <c r="CF226" i="20"/>
  <c r="BE226" i="22" s="1"/>
  <c r="AQ226" i="20"/>
  <c r="P226" i="22" s="1"/>
  <c r="BJ226" i="20"/>
  <c r="AI226" i="22" s="1"/>
  <c r="AL226" i="20"/>
  <c r="K226" i="22" s="1"/>
  <c r="BY226" i="20" a="1"/>
  <c r="BY226" i="20" s="1"/>
  <c r="AX226" i="22" s="1"/>
  <c r="BL226" i="20"/>
  <c r="AK226" i="22" s="1"/>
  <c r="AS226" i="20"/>
  <c r="R226" i="22" s="1"/>
  <c r="CB226" i="20" a="1"/>
  <c r="CB226" i="20" s="1"/>
  <c r="BA226" i="22" s="1"/>
  <c r="CA226" i="20" a="1"/>
  <c r="CA226" i="20" s="1"/>
  <c r="AZ226" i="22" s="1"/>
  <c r="AW226" i="20"/>
  <c r="V226" i="22" s="1"/>
  <c r="D225" i="22"/>
  <c r="B225" i="22" s="1" a="1"/>
  <c r="B225" i="22" s="1"/>
  <c r="A228" i="20" l="1"/>
  <c r="B229" i="20"/>
  <c r="G228" i="22"/>
  <c r="BK227" i="20"/>
  <c r="AJ227" i="22" s="1"/>
  <c r="AO227" i="20"/>
  <c r="N227" i="22" s="1"/>
  <c r="BG227" i="20"/>
  <c r="AF227" i="22" s="1"/>
  <c r="BH227" i="20"/>
  <c r="AG227" i="22" s="1"/>
  <c r="AS227" i="20"/>
  <c r="R227" i="22" s="1"/>
  <c r="CE227" i="20"/>
  <c r="BD227" i="22" s="1"/>
  <c r="AX227" i="20"/>
  <c r="W227" i="22" s="1"/>
  <c r="BM227" i="20"/>
  <c r="AL227" i="22" s="1"/>
  <c r="BV227" i="20"/>
  <c r="AU227" i="22" s="1"/>
  <c r="BS227" i="20"/>
  <c r="AR227" i="22" s="1"/>
  <c r="CF227" i="20"/>
  <c r="BE227" i="22" s="1"/>
  <c r="AM227" i="20"/>
  <c r="L227" i="22" s="1"/>
  <c r="BA227" i="20"/>
  <c r="Z227" i="22" s="1"/>
  <c r="BY227" i="20" a="1"/>
  <c r="BY227" i="20" s="1"/>
  <c r="AX227" i="22" s="1"/>
  <c r="BL227" i="20"/>
  <c r="AK227" i="22" s="1"/>
  <c r="AY227" i="20"/>
  <c r="X227" i="22" s="1"/>
  <c r="AP227" i="20"/>
  <c r="O227" i="22" s="1"/>
  <c r="AL227" i="20"/>
  <c r="K227" i="22" s="1"/>
  <c r="BW227" i="20" a="1"/>
  <c r="BW227" i="20" s="1"/>
  <c r="AV227" i="22" s="1"/>
  <c r="BQ227" i="20"/>
  <c r="AP227" i="22" s="1"/>
  <c r="AZ227" i="20"/>
  <c r="Y227" i="22" s="1"/>
  <c r="CB227" i="20" a="1"/>
  <c r="CB227" i="20" s="1"/>
  <c r="BA227" i="22" s="1"/>
  <c r="BE227" i="20"/>
  <c r="AD227" i="22" s="1"/>
  <c r="BJ227" i="20"/>
  <c r="AI227" i="22" s="1"/>
  <c r="BR227" i="20"/>
  <c r="AQ227" i="22" s="1"/>
  <c r="CH227" i="20"/>
  <c r="BG227" i="22" s="1"/>
  <c r="BC227" i="20"/>
  <c r="AB227" i="22" s="1"/>
  <c r="CI227" i="20" a="1"/>
  <c r="CI227" i="20" s="1"/>
  <c r="BH227" i="22" s="1"/>
  <c r="BZ227" i="20" a="1"/>
  <c r="BZ227" i="20" s="1"/>
  <c r="AY227" i="22" s="1"/>
  <c r="CA227" i="20" a="1"/>
  <c r="CA227" i="20" s="1"/>
  <c r="AZ227" i="22" s="1"/>
  <c r="AQ227" i="20"/>
  <c r="P227" i="22" s="1"/>
  <c r="F227" i="22"/>
  <c r="AN227" i="20"/>
  <c r="M227" i="22" s="1"/>
  <c r="AK227" i="20"/>
  <c r="J227" i="22" s="1"/>
  <c r="AU227" i="20"/>
  <c r="T227" i="22" s="1"/>
  <c r="BU227" i="20"/>
  <c r="AT227" i="22" s="1"/>
  <c r="AT227" i="20"/>
  <c r="S227" i="22" s="1"/>
  <c r="BF227" i="20"/>
  <c r="AE227" i="22" s="1"/>
  <c r="AW227" i="20"/>
  <c r="V227" i="22" s="1"/>
  <c r="CC227" i="20" a="1"/>
  <c r="CC227" i="20" s="1"/>
  <c r="BB227" i="22" s="1"/>
  <c r="CG227" i="20"/>
  <c r="BF227" i="22" s="1"/>
  <c r="AV227" i="20"/>
  <c r="U227" i="22" s="1"/>
  <c r="BN227" i="20"/>
  <c r="AM227" i="22" s="1"/>
  <c r="BI227" i="20"/>
  <c r="AH227" i="22" s="1"/>
  <c r="BO227" i="20"/>
  <c r="AN227" i="22" s="1"/>
  <c r="BT227" i="20"/>
  <c r="AS227" i="22" s="1"/>
  <c r="BB227" i="20"/>
  <c r="AA227" i="22" s="1"/>
  <c r="D226" i="22"/>
  <c r="B226" i="22" s="1" a="1"/>
  <c r="B226" i="22" s="1"/>
  <c r="A227" i="13"/>
  <c r="E227" i="13"/>
  <c r="B229" i="13"/>
  <c r="D228" i="13"/>
  <c r="E228" i="13" l="1"/>
  <c r="A228" i="13"/>
  <c r="D229" i="13"/>
  <c r="B230" i="13"/>
  <c r="D227" i="22"/>
  <c r="B227" i="22" s="1" a="1"/>
  <c r="B227" i="22" s="1"/>
  <c r="A229" i="20"/>
  <c r="B230" i="20"/>
  <c r="G229" i="22"/>
  <c r="BR228" i="20"/>
  <c r="AQ228" i="22" s="1"/>
  <c r="AW228" i="20"/>
  <c r="V228" i="22" s="1"/>
  <c r="AS228" i="20"/>
  <c r="R228" i="22" s="1"/>
  <c r="BJ228" i="20"/>
  <c r="AI228" i="22" s="1"/>
  <c r="AN228" i="20"/>
  <c r="M228" i="22" s="1"/>
  <c r="BZ228" i="20" a="1"/>
  <c r="BZ228" i="20" s="1"/>
  <c r="AY228" i="22" s="1"/>
  <c r="AY228" i="20"/>
  <c r="X228" i="22" s="1"/>
  <c r="CE228" i="20"/>
  <c r="BD228" i="22" s="1"/>
  <c r="BO228" i="20"/>
  <c r="AN228" i="22" s="1"/>
  <c r="AV228" i="20"/>
  <c r="U228" i="22" s="1"/>
  <c r="BK228" i="20"/>
  <c r="AJ228" i="22" s="1"/>
  <c r="CA228" i="20" a="1"/>
  <c r="CA228" i="20" s="1"/>
  <c r="AZ228" i="22" s="1"/>
  <c r="BY228" i="20" a="1"/>
  <c r="BY228" i="20" s="1"/>
  <c r="AX228" i="22" s="1"/>
  <c r="BV228" i="20"/>
  <c r="AU228" i="22" s="1"/>
  <c r="BT228" i="20"/>
  <c r="AS228" i="22" s="1"/>
  <c r="BL228" i="20"/>
  <c r="AK228" i="22" s="1"/>
  <c r="BI228" i="20"/>
  <c r="AH228" i="22" s="1"/>
  <c r="CC228" i="20" a="1"/>
  <c r="CC228" i="20" s="1"/>
  <c r="BB228" i="22" s="1"/>
  <c r="AU228" i="20"/>
  <c r="T228" i="22" s="1"/>
  <c r="AT228" i="20"/>
  <c r="S228" i="22" s="1"/>
  <c r="BH228" i="20"/>
  <c r="AG228" i="22" s="1"/>
  <c r="BG228" i="20"/>
  <c r="AF228" i="22" s="1"/>
  <c r="BE228" i="20"/>
  <c r="AD228" i="22" s="1"/>
  <c r="BQ228" i="20"/>
  <c r="AP228" i="22" s="1"/>
  <c r="AX228" i="20"/>
  <c r="W228" i="22" s="1"/>
  <c r="CB228" i="20" a="1"/>
  <c r="CB228" i="20" s="1"/>
  <c r="BA228" i="22" s="1"/>
  <c r="BU228" i="20"/>
  <c r="AT228" i="22" s="1"/>
  <c r="AL228" i="20"/>
  <c r="K228" i="22" s="1"/>
  <c r="BC228" i="20"/>
  <c r="AB228" i="22" s="1"/>
  <c r="AQ228" i="20"/>
  <c r="P228" i="22" s="1"/>
  <c r="BN228" i="20"/>
  <c r="AM228" i="22" s="1"/>
  <c r="BW228" i="20" a="1"/>
  <c r="BW228" i="20" s="1"/>
  <c r="AV228" i="22" s="1"/>
  <c r="BB228" i="20"/>
  <c r="AA228" i="22" s="1"/>
  <c r="AM228" i="20"/>
  <c r="L228" i="22" s="1"/>
  <c r="BS228" i="20"/>
  <c r="AR228" i="22" s="1"/>
  <c r="BA228" i="20"/>
  <c r="Z228" i="22" s="1"/>
  <c r="CF228" i="20"/>
  <c r="BE228" i="22" s="1"/>
  <c r="CI228" i="20" a="1"/>
  <c r="CI228" i="20" s="1"/>
  <c r="BH228" i="22" s="1"/>
  <c r="CH228" i="20"/>
  <c r="BG228" i="22" s="1"/>
  <c r="AP228" i="20"/>
  <c r="O228" i="22" s="1"/>
  <c r="BF228" i="20"/>
  <c r="AE228" i="22" s="1"/>
  <c r="BM228" i="20"/>
  <c r="AL228" i="22" s="1"/>
  <c r="AO228" i="20"/>
  <c r="N228" i="22" s="1"/>
  <c r="F228" i="22"/>
  <c r="AZ228" i="20"/>
  <c r="Y228" i="22" s="1"/>
  <c r="CG228" i="20"/>
  <c r="BF228" i="22" s="1"/>
  <c r="AK228" i="20"/>
  <c r="J228" i="22" s="1"/>
  <c r="D228" i="22" l="1"/>
  <c r="B228" i="22" s="1" a="1"/>
  <c r="B228" i="22" s="1"/>
  <c r="B231" i="20"/>
  <c r="G230" i="22"/>
  <c r="A230" i="20"/>
  <c r="CG229" i="20"/>
  <c r="BF229" i="22" s="1"/>
  <c r="BI229" i="20"/>
  <c r="AH229" i="22" s="1"/>
  <c r="BL229" i="20"/>
  <c r="AK229" i="22" s="1"/>
  <c r="AX229" i="20"/>
  <c r="W229" i="22" s="1"/>
  <c r="CF229" i="20"/>
  <c r="BE229" i="22" s="1"/>
  <c r="AM229" i="20"/>
  <c r="L229" i="22" s="1"/>
  <c r="BC229" i="20"/>
  <c r="AB229" i="22" s="1"/>
  <c r="BW229" i="20" a="1"/>
  <c r="BW229" i="20" s="1"/>
  <c r="AV229" i="22" s="1"/>
  <c r="AU229" i="20"/>
  <c r="T229" i="22" s="1"/>
  <c r="BJ229" i="20"/>
  <c r="AI229" i="22" s="1"/>
  <c r="BM229" i="20"/>
  <c r="AL229" i="22" s="1"/>
  <c r="AS229" i="20"/>
  <c r="R229" i="22" s="1"/>
  <c r="CI229" i="20" a="1"/>
  <c r="CI229" i="20" s="1"/>
  <c r="BH229" i="22" s="1"/>
  <c r="CB229" i="20" a="1"/>
  <c r="CB229" i="20" s="1"/>
  <c r="BA229" i="22" s="1"/>
  <c r="AL229" i="20"/>
  <c r="K229" i="22" s="1"/>
  <c r="BO229" i="20"/>
  <c r="AN229" i="22" s="1"/>
  <c r="BF229" i="20"/>
  <c r="AE229" i="22" s="1"/>
  <c r="AN229" i="20"/>
  <c r="M229" i="22" s="1"/>
  <c r="BA229" i="20"/>
  <c r="Z229" i="22" s="1"/>
  <c r="BZ229" i="20" a="1"/>
  <c r="BZ229" i="20" s="1"/>
  <c r="AY229" i="22" s="1"/>
  <c r="CA229" i="20" a="1"/>
  <c r="CA229" i="20" s="1"/>
  <c r="AZ229" i="22" s="1"/>
  <c r="AQ229" i="20"/>
  <c r="P229" i="22" s="1"/>
  <c r="BK229" i="20"/>
  <c r="AJ229" i="22" s="1"/>
  <c r="BQ229" i="20"/>
  <c r="AP229" i="22" s="1"/>
  <c r="BB229" i="20"/>
  <c r="AA229" i="22" s="1"/>
  <c r="CH229" i="20"/>
  <c r="BG229" i="22" s="1"/>
  <c r="BT229" i="20"/>
  <c r="AS229" i="22" s="1"/>
  <c r="AZ229" i="20"/>
  <c r="Y229" i="22" s="1"/>
  <c r="BN229" i="20"/>
  <c r="AM229" i="22" s="1"/>
  <c r="AV229" i="20"/>
  <c r="U229" i="22" s="1"/>
  <c r="AW229" i="20"/>
  <c r="V229" i="22" s="1"/>
  <c r="BE229" i="20"/>
  <c r="AD229" i="22" s="1"/>
  <c r="AY229" i="20"/>
  <c r="X229" i="22" s="1"/>
  <c r="CC229" i="20" a="1"/>
  <c r="CC229" i="20" s="1"/>
  <c r="BB229" i="22" s="1"/>
  <c r="BR229" i="20"/>
  <c r="AQ229" i="22" s="1"/>
  <c r="AO229" i="20"/>
  <c r="N229" i="22" s="1"/>
  <c r="BV229" i="20"/>
  <c r="AU229" i="22" s="1"/>
  <c r="AK229" i="20"/>
  <c r="J229" i="22" s="1"/>
  <c r="CE229" i="20"/>
  <c r="BD229" i="22" s="1"/>
  <c r="BH229" i="20"/>
  <c r="AG229" i="22" s="1"/>
  <c r="BS229" i="20"/>
  <c r="AR229" i="22" s="1"/>
  <c r="BU229" i="20"/>
  <c r="AT229" i="22" s="1"/>
  <c r="BY229" i="20" a="1"/>
  <c r="BY229" i="20" s="1"/>
  <c r="AX229" i="22" s="1"/>
  <c r="BG229" i="20"/>
  <c r="AF229" i="22" s="1"/>
  <c r="AT229" i="20"/>
  <c r="S229" i="22" s="1"/>
  <c r="AP229" i="20"/>
  <c r="O229" i="22" s="1"/>
  <c r="F229" i="22"/>
  <c r="D230" i="13"/>
  <c r="B231" i="13"/>
  <c r="A229" i="13"/>
  <c r="E229" i="13"/>
  <c r="D229" i="22" l="1"/>
  <c r="B229" i="22" s="1" a="1"/>
  <c r="B229" i="22" s="1"/>
  <c r="B232" i="13"/>
  <c r="D231" i="13"/>
  <c r="A230" i="13"/>
  <c r="E230" i="13"/>
  <c r="AV230" i="20"/>
  <c r="U230" i="22" s="1"/>
  <c r="AQ230" i="20"/>
  <c r="P230" i="22" s="1"/>
  <c r="AS230" i="20"/>
  <c r="R230" i="22" s="1"/>
  <c r="CB230" i="20" a="1"/>
  <c r="CB230" i="20" s="1"/>
  <c r="BA230" i="22" s="1"/>
  <c r="BE230" i="20"/>
  <c r="AD230" i="22" s="1"/>
  <c r="BY230" i="20" a="1"/>
  <c r="BY230" i="20" s="1"/>
  <c r="AX230" i="22" s="1"/>
  <c r="AZ230" i="20"/>
  <c r="Y230" i="22" s="1"/>
  <c r="BH230" i="20"/>
  <c r="AG230" i="22" s="1"/>
  <c r="CA230" i="20" a="1"/>
  <c r="CA230" i="20" s="1"/>
  <c r="AZ230" i="22" s="1"/>
  <c r="AO230" i="20"/>
  <c r="N230" i="22" s="1"/>
  <c r="AN230" i="20"/>
  <c r="M230" i="22" s="1"/>
  <c r="CH230" i="20"/>
  <c r="BG230" i="22" s="1"/>
  <c r="CI230" i="20" a="1"/>
  <c r="CI230" i="20" s="1"/>
  <c r="BH230" i="22" s="1"/>
  <c r="BR230" i="20"/>
  <c r="AQ230" i="22" s="1"/>
  <c r="BJ230" i="20"/>
  <c r="AI230" i="22" s="1"/>
  <c r="CE230" i="20"/>
  <c r="BD230" i="22" s="1"/>
  <c r="AL230" i="20"/>
  <c r="K230" i="22" s="1"/>
  <c r="AX230" i="20"/>
  <c r="W230" i="22" s="1"/>
  <c r="AK230" i="20"/>
  <c r="J230" i="22" s="1"/>
  <c r="BL230" i="20"/>
  <c r="AK230" i="22" s="1"/>
  <c r="AW230" i="20"/>
  <c r="V230" i="22" s="1"/>
  <c r="BC230" i="20"/>
  <c r="AB230" i="22" s="1"/>
  <c r="CF230" i="20"/>
  <c r="BE230" i="22" s="1"/>
  <c r="BT230" i="20"/>
  <c r="AS230" i="22" s="1"/>
  <c r="F230" i="22"/>
  <c r="BI230" i="20"/>
  <c r="AH230" i="22" s="1"/>
  <c r="CC230" i="20" a="1"/>
  <c r="CC230" i="20" s="1"/>
  <c r="BB230" i="22" s="1"/>
  <c r="AT230" i="20"/>
  <c r="S230" i="22" s="1"/>
  <c r="BW230" i="20" a="1"/>
  <c r="BW230" i="20" s="1"/>
  <c r="AV230" i="22" s="1"/>
  <c r="BN230" i="20"/>
  <c r="AM230" i="22" s="1"/>
  <c r="AP230" i="20"/>
  <c r="O230" i="22" s="1"/>
  <c r="BG230" i="20"/>
  <c r="AF230" i="22" s="1"/>
  <c r="BS230" i="20"/>
  <c r="AR230" i="22" s="1"/>
  <c r="BO230" i="20"/>
  <c r="AN230" i="22" s="1"/>
  <c r="AU230" i="20"/>
  <c r="T230" i="22" s="1"/>
  <c r="BK230" i="20"/>
  <c r="AJ230" i="22" s="1"/>
  <c r="BA230" i="20"/>
  <c r="Z230" i="22" s="1"/>
  <c r="BF230" i="20"/>
  <c r="AE230" i="22" s="1"/>
  <c r="BV230" i="20"/>
  <c r="AU230" i="22" s="1"/>
  <c r="BM230" i="20"/>
  <c r="AL230" i="22" s="1"/>
  <c r="BB230" i="20"/>
  <c r="AA230" i="22" s="1"/>
  <c r="CG230" i="20"/>
  <c r="BF230" i="22" s="1"/>
  <c r="BZ230" i="20" a="1"/>
  <c r="BZ230" i="20" s="1"/>
  <c r="AY230" i="22" s="1"/>
  <c r="AY230" i="20"/>
  <c r="X230" i="22" s="1"/>
  <c r="AM230" i="20"/>
  <c r="L230" i="22" s="1"/>
  <c r="BU230" i="20"/>
  <c r="AT230" i="22" s="1"/>
  <c r="BQ230" i="20"/>
  <c r="AP230" i="22" s="1"/>
  <c r="A231" i="20"/>
  <c r="B232" i="20"/>
  <c r="G231" i="22"/>
  <c r="D230" i="22" l="1"/>
  <c r="B230" i="22" s="1" a="1"/>
  <c r="B230" i="22" s="1"/>
  <c r="BL231" i="20"/>
  <c r="AK231" i="22" s="1"/>
  <c r="BU231" i="20"/>
  <c r="AT231" i="22" s="1"/>
  <c r="BJ231" i="20"/>
  <c r="AI231" i="22" s="1"/>
  <c r="AZ231" i="20"/>
  <c r="Y231" i="22" s="1"/>
  <c r="BO231" i="20"/>
  <c r="AN231" i="22" s="1"/>
  <c r="AQ231" i="20"/>
  <c r="P231" i="22" s="1"/>
  <c r="BG231" i="20"/>
  <c r="AF231" i="22" s="1"/>
  <c r="AT231" i="20"/>
  <c r="S231" i="22" s="1"/>
  <c r="AO231" i="20"/>
  <c r="N231" i="22" s="1"/>
  <c r="BE231" i="20"/>
  <c r="AD231" i="22" s="1"/>
  <c r="CH231" i="20"/>
  <c r="BG231" i="22" s="1"/>
  <c r="BY231" i="20" a="1"/>
  <c r="BY231" i="20" s="1"/>
  <c r="AX231" i="22" s="1"/>
  <c r="AW231" i="20"/>
  <c r="V231" i="22" s="1"/>
  <c r="AP231" i="20"/>
  <c r="O231" i="22" s="1"/>
  <c r="BS231" i="20"/>
  <c r="AR231" i="22" s="1"/>
  <c r="CG231" i="20"/>
  <c r="BF231" i="22" s="1"/>
  <c r="AS231" i="20"/>
  <c r="R231" i="22" s="1"/>
  <c r="AX231" i="20"/>
  <c r="W231" i="22" s="1"/>
  <c r="CE231" i="20"/>
  <c r="BD231" i="22" s="1"/>
  <c r="BZ231" i="20" a="1"/>
  <c r="BZ231" i="20" s="1"/>
  <c r="AY231" i="22" s="1"/>
  <c r="BQ231" i="20"/>
  <c r="AP231" i="22" s="1"/>
  <c r="BC231" i="20"/>
  <c r="AB231" i="22" s="1"/>
  <c r="BW231" i="20" a="1"/>
  <c r="BW231" i="20" s="1"/>
  <c r="AV231" i="22" s="1"/>
  <c r="CI231" i="20" a="1"/>
  <c r="CI231" i="20" s="1"/>
  <c r="BH231" i="22" s="1"/>
  <c r="AV231" i="20"/>
  <c r="U231" i="22" s="1"/>
  <c r="CC231" i="20" a="1"/>
  <c r="CC231" i="20" s="1"/>
  <c r="BB231" i="22" s="1"/>
  <c r="CB231" i="20" a="1"/>
  <c r="CB231" i="20" s="1"/>
  <c r="BA231" i="22" s="1"/>
  <c r="BF231" i="20"/>
  <c r="AE231" i="22" s="1"/>
  <c r="BT231" i="20"/>
  <c r="AS231" i="22" s="1"/>
  <c r="AU231" i="20"/>
  <c r="T231" i="22" s="1"/>
  <c r="BV231" i="20"/>
  <c r="AU231" i="22" s="1"/>
  <c r="BI231" i="20"/>
  <c r="AH231" i="22" s="1"/>
  <c r="F231" i="22"/>
  <c r="BR231" i="20"/>
  <c r="AQ231" i="22" s="1"/>
  <c r="BH231" i="20"/>
  <c r="AG231" i="22" s="1"/>
  <c r="AN231" i="20"/>
  <c r="M231" i="22" s="1"/>
  <c r="BA231" i="20"/>
  <c r="Z231" i="22" s="1"/>
  <c r="BM231" i="20"/>
  <c r="AL231" i="22" s="1"/>
  <c r="AM231" i="20"/>
  <c r="L231" i="22" s="1"/>
  <c r="BB231" i="20"/>
  <c r="AA231" i="22" s="1"/>
  <c r="CF231" i="20"/>
  <c r="BE231" i="22" s="1"/>
  <c r="AL231" i="20"/>
  <c r="K231" i="22" s="1"/>
  <c r="BN231" i="20"/>
  <c r="AM231" i="22" s="1"/>
  <c r="AK231" i="20"/>
  <c r="J231" i="22" s="1"/>
  <c r="CA231" i="20" a="1"/>
  <c r="CA231" i="20" s="1"/>
  <c r="AZ231" i="22" s="1"/>
  <c r="BK231" i="20"/>
  <c r="AJ231" i="22" s="1"/>
  <c r="AY231" i="20"/>
  <c r="X231" i="22" s="1"/>
  <c r="A232" i="20"/>
  <c r="G232" i="22"/>
  <c r="B233" i="20"/>
  <c r="A231" i="13"/>
  <c r="E231" i="13"/>
  <c r="D232" i="13"/>
  <c r="B233" i="13"/>
  <c r="A232" i="13" l="1"/>
  <c r="E232" i="13"/>
  <c r="D233" i="13"/>
  <c r="B234" i="13"/>
  <c r="D231" i="22"/>
  <c r="B231" i="22" s="1" a="1"/>
  <c r="B231" i="22" s="1"/>
  <c r="G233" i="22"/>
  <c r="A233" i="20"/>
  <c r="B234" i="20"/>
  <c r="AW232" i="20"/>
  <c r="V232" i="22" s="1"/>
  <c r="CI232" i="20" a="1"/>
  <c r="CI232" i="20" s="1"/>
  <c r="BH232" i="22" s="1"/>
  <c r="BN232" i="20"/>
  <c r="AM232" i="22" s="1"/>
  <c r="AY232" i="20"/>
  <c r="X232" i="22" s="1"/>
  <c r="CC232" i="20" a="1"/>
  <c r="CC232" i="20" s="1"/>
  <c r="BB232" i="22" s="1"/>
  <c r="BB232" i="20"/>
  <c r="AA232" i="22" s="1"/>
  <c r="AQ232" i="20"/>
  <c r="P232" i="22" s="1"/>
  <c r="BA232" i="20"/>
  <c r="Z232" i="22" s="1"/>
  <c r="F232" i="22"/>
  <c r="BJ232" i="20"/>
  <c r="AI232" i="22" s="1"/>
  <c r="BF232" i="20"/>
  <c r="AE232" i="22" s="1"/>
  <c r="CE232" i="20"/>
  <c r="BD232" i="22" s="1"/>
  <c r="BK232" i="20"/>
  <c r="AJ232" i="22" s="1"/>
  <c r="AS232" i="20"/>
  <c r="R232" i="22" s="1"/>
  <c r="AN232" i="20"/>
  <c r="M232" i="22" s="1"/>
  <c r="CB232" i="20" a="1"/>
  <c r="CB232" i="20" s="1"/>
  <c r="BA232" i="22" s="1"/>
  <c r="AU232" i="20"/>
  <c r="T232" i="22" s="1"/>
  <c r="BT232" i="20"/>
  <c r="AS232" i="22" s="1"/>
  <c r="BH232" i="20"/>
  <c r="AG232" i="22" s="1"/>
  <c r="BO232" i="20"/>
  <c r="AN232" i="22" s="1"/>
  <c r="AM232" i="20"/>
  <c r="L232" i="22" s="1"/>
  <c r="AO232" i="20"/>
  <c r="N232" i="22" s="1"/>
  <c r="BY232" i="20" a="1"/>
  <c r="BY232" i="20" s="1"/>
  <c r="AX232" i="22" s="1"/>
  <c r="BG232" i="20"/>
  <c r="AF232" i="22" s="1"/>
  <c r="BU232" i="20"/>
  <c r="AT232" i="22" s="1"/>
  <c r="AP232" i="20"/>
  <c r="O232" i="22" s="1"/>
  <c r="BV232" i="20"/>
  <c r="AU232" i="22" s="1"/>
  <c r="BS232" i="20"/>
  <c r="AR232" i="22" s="1"/>
  <c r="BM232" i="20"/>
  <c r="AL232" i="22" s="1"/>
  <c r="AK232" i="20"/>
  <c r="J232" i="22" s="1"/>
  <c r="AT232" i="20"/>
  <c r="S232" i="22" s="1"/>
  <c r="BE232" i="20"/>
  <c r="AD232" i="22" s="1"/>
  <c r="CF232" i="20"/>
  <c r="BE232" i="22" s="1"/>
  <c r="BW232" i="20" a="1"/>
  <c r="BW232" i="20" s="1"/>
  <c r="AV232" i="22" s="1"/>
  <c r="AX232" i="20"/>
  <c r="W232" i="22" s="1"/>
  <c r="BR232" i="20"/>
  <c r="AQ232" i="22" s="1"/>
  <c r="BL232" i="20"/>
  <c r="AK232" i="22" s="1"/>
  <c r="BZ232" i="20" a="1"/>
  <c r="BZ232" i="20" s="1"/>
  <c r="AY232" i="22" s="1"/>
  <c r="CG232" i="20"/>
  <c r="BF232" i="22" s="1"/>
  <c r="BC232" i="20"/>
  <c r="AB232" i="22" s="1"/>
  <c r="BQ232" i="20"/>
  <c r="AP232" i="22" s="1"/>
  <c r="AV232" i="20"/>
  <c r="U232" i="22" s="1"/>
  <c r="AZ232" i="20"/>
  <c r="Y232" i="22" s="1"/>
  <c r="CH232" i="20"/>
  <c r="BG232" i="22" s="1"/>
  <c r="BI232" i="20"/>
  <c r="AH232" i="22" s="1"/>
  <c r="CA232" i="20" a="1"/>
  <c r="CA232" i="20" s="1"/>
  <c r="AZ232" i="22" s="1"/>
  <c r="AL232" i="20"/>
  <c r="K232" i="22" s="1"/>
  <c r="A234" i="20" l="1"/>
  <c r="G234" i="22"/>
  <c r="B235" i="20"/>
  <c r="AP233" i="20"/>
  <c r="O233" i="22" s="1"/>
  <c r="AO233" i="20"/>
  <c r="N233" i="22" s="1"/>
  <c r="AZ233" i="20"/>
  <c r="Y233" i="22" s="1"/>
  <c r="BI233" i="20"/>
  <c r="AH233" i="22" s="1"/>
  <c r="AQ233" i="20"/>
  <c r="P233" i="22" s="1"/>
  <c r="BA233" i="20"/>
  <c r="Z233" i="22" s="1"/>
  <c r="BL233" i="20"/>
  <c r="AK233" i="22" s="1"/>
  <c r="BR233" i="20"/>
  <c r="AQ233" i="22" s="1"/>
  <c r="BB233" i="20"/>
  <c r="AA233" i="22" s="1"/>
  <c r="CE233" i="20"/>
  <c r="BD233" i="22" s="1"/>
  <c r="CB233" i="20" a="1"/>
  <c r="CB233" i="20" s="1"/>
  <c r="BA233" i="22" s="1"/>
  <c r="AX233" i="20"/>
  <c r="W233" i="22" s="1"/>
  <c r="CF233" i="20"/>
  <c r="BE233" i="22" s="1"/>
  <c r="BK233" i="20"/>
  <c r="AJ233" i="22" s="1"/>
  <c r="AU233" i="20"/>
  <c r="T233" i="22" s="1"/>
  <c r="BG233" i="20"/>
  <c r="AF233" i="22" s="1"/>
  <c r="BS233" i="20"/>
  <c r="AR233" i="22" s="1"/>
  <c r="BZ233" i="20" a="1"/>
  <c r="BZ233" i="20" s="1"/>
  <c r="AY233" i="22" s="1"/>
  <c r="BN233" i="20"/>
  <c r="AM233" i="22" s="1"/>
  <c r="CC233" i="20" a="1"/>
  <c r="CC233" i="20" s="1"/>
  <c r="BB233" i="22" s="1"/>
  <c r="AW233" i="20"/>
  <c r="V233" i="22" s="1"/>
  <c r="BO233" i="20"/>
  <c r="AN233" i="22" s="1"/>
  <c r="F233" i="22"/>
  <c r="CG233" i="20"/>
  <c r="BF233" i="22" s="1"/>
  <c r="CA233" i="20" a="1"/>
  <c r="CA233" i="20" s="1"/>
  <c r="AZ233" i="22" s="1"/>
  <c r="CI233" i="20" a="1"/>
  <c r="CI233" i="20" s="1"/>
  <c r="BH233" i="22" s="1"/>
  <c r="BY233" i="20" a="1"/>
  <c r="BY233" i="20" s="1"/>
  <c r="AX233" i="22" s="1"/>
  <c r="AK233" i="20"/>
  <c r="J233" i="22" s="1"/>
  <c r="BT233" i="20"/>
  <c r="AS233" i="22" s="1"/>
  <c r="AN233" i="20"/>
  <c r="M233" i="22" s="1"/>
  <c r="BQ233" i="20"/>
  <c r="AP233" i="22" s="1"/>
  <c r="BH233" i="20"/>
  <c r="AG233" i="22" s="1"/>
  <c r="AV233" i="20"/>
  <c r="U233" i="22" s="1"/>
  <c r="BF233" i="20"/>
  <c r="AE233" i="22" s="1"/>
  <c r="AL233" i="20"/>
  <c r="K233" i="22" s="1"/>
  <c r="AM233" i="20"/>
  <c r="L233" i="22" s="1"/>
  <c r="BJ233" i="20"/>
  <c r="AI233" i="22" s="1"/>
  <c r="BU233" i="20"/>
  <c r="AT233" i="22" s="1"/>
  <c r="BV233" i="20"/>
  <c r="AU233" i="22" s="1"/>
  <c r="AY233" i="20"/>
  <c r="X233" i="22" s="1"/>
  <c r="AT233" i="20"/>
  <c r="S233" i="22" s="1"/>
  <c r="BC233" i="20"/>
  <c r="AB233" i="22" s="1"/>
  <c r="AS233" i="20"/>
  <c r="R233" i="22" s="1"/>
  <c r="BW233" i="20" a="1"/>
  <c r="BW233" i="20" s="1"/>
  <c r="AV233" i="22" s="1"/>
  <c r="BE233" i="20"/>
  <c r="AD233" i="22" s="1"/>
  <c r="CH233" i="20"/>
  <c r="BG233" i="22" s="1"/>
  <c r="BM233" i="20"/>
  <c r="AL233" i="22" s="1"/>
  <c r="D232" i="22"/>
  <c r="B232" i="22" s="1" a="1"/>
  <c r="B232" i="22" s="1"/>
  <c r="D234" i="13"/>
  <c r="B235" i="13"/>
  <c r="E233" i="13"/>
  <c r="A233" i="13"/>
  <c r="E234" i="13" l="1"/>
  <c r="A234" i="13"/>
  <c r="D233" i="22"/>
  <c r="B233" i="22" s="1" a="1"/>
  <c r="B233" i="22" s="1"/>
  <c r="B236" i="13"/>
  <c r="D235" i="13"/>
  <c r="B236" i="20"/>
  <c r="G235" i="22"/>
  <c r="A235" i="20"/>
  <c r="CI234" i="20" a="1"/>
  <c r="CI234" i="20" s="1"/>
  <c r="BH234" i="22" s="1"/>
  <c r="AP234" i="20"/>
  <c r="O234" i="22" s="1"/>
  <c r="AW234" i="20"/>
  <c r="V234" i="22" s="1"/>
  <c r="BS234" i="20"/>
  <c r="AR234" i="22" s="1"/>
  <c r="CB234" i="20" a="1"/>
  <c r="CB234" i="20" s="1"/>
  <c r="BA234" i="22" s="1"/>
  <c r="AT234" i="20"/>
  <c r="S234" i="22" s="1"/>
  <c r="BQ234" i="20"/>
  <c r="AP234" i="22" s="1"/>
  <c r="AL234" i="20"/>
  <c r="K234" i="22" s="1"/>
  <c r="BC234" i="20"/>
  <c r="AB234" i="22" s="1"/>
  <c r="AO234" i="20"/>
  <c r="N234" i="22" s="1"/>
  <c r="AV234" i="20"/>
  <c r="U234" i="22" s="1"/>
  <c r="BT234" i="20"/>
  <c r="AS234" i="22" s="1"/>
  <c r="AU234" i="20"/>
  <c r="T234" i="22" s="1"/>
  <c r="BR234" i="20"/>
  <c r="AQ234" i="22" s="1"/>
  <c r="CH234" i="20"/>
  <c r="BG234" i="22" s="1"/>
  <c r="AX234" i="20"/>
  <c r="W234" i="22" s="1"/>
  <c r="AM234" i="20"/>
  <c r="L234" i="22" s="1"/>
  <c r="BZ234" i="20" a="1"/>
  <c r="BZ234" i="20" s="1"/>
  <c r="AY234" i="22" s="1"/>
  <c r="CF234" i="20"/>
  <c r="BE234" i="22" s="1"/>
  <c r="BA234" i="20"/>
  <c r="Z234" i="22" s="1"/>
  <c r="BG234" i="20"/>
  <c r="AF234" i="22" s="1"/>
  <c r="CC234" i="20" a="1"/>
  <c r="CC234" i="20" s="1"/>
  <c r="BB234" i="22" s="1"/>
  <c r="CA234" i="20" a="1"/>
  <c r="CA234" i="20" s="1"/>
  <c r="AZ234" i="22" s="1"/>
  <c r="BB234" i="20"/>
  <c r="AA234" i="22" s="1"/>
  <c r="F234" i="22"/>
  <c r="BL234" i="20"/>
  <c r="AK234" i="22" s="1"/>
  <c r="BF234" i="20"/>
  <c r="AE234" i="22" s="1"/>
  <c r="BK234" i="20"/>
  <c r="AJ234" i="22" s="1"/>
  <c r="CG234" i="20"/>
  <c r="BF234" i="22" s="1"/>
  <c r="BI234" i="20"/>
  <c r="AH234" i="22" s="1"/>
  <c r="BH234" i="20"/>
  <c r="AG234" i="22" s="1"/>
  <c r="AY234" i="20"/>
  <c r="X234" i="22" s="1"/>
  <c r="BV234" i="20"/>
  <c r="AU234" i="22" s="1"/>
  <c r="BU234" i="20"/>
  <c r="AT234" i="22" s="1"/>
  <c r="CE234" i="20"/>
  <c r="BD234" i="22" s="1"/>
  <c r="AS234" i="20"/>
  <c r="R234" i="22" s="1"/>
  <c r="BW234" i="20" a="1"/>
  <c r="BW234" i="20" s="1"/>
  <c r="AV234" i="22" s="1"/>
  <c r="AZ234" i="20"/>
  <c r="Y234" i="22" s="1"/>
  <c r="BO234" i="20"/>
  <c r="AN234" i="22" s="1"/>
  <c r="BE234" i="20"/>
  <c r="AD234" i="22" s="1"/>
  <c r="BJ234" i="20"/>
  <c r="AI234" i="22" s="1"/>
  <c r="AN234" i="20"/>
  <c r="M234" i="22" s="1"/>
  <c r="BY234" i="20" a="1"/>
  <c r="BY234" i="20" s="1"/>
  <c r="AX234" i="22" s="1"/>
  <c r="AQ234" i="20"/>
  <c r="P234" i="22" s="1"/>
  <c r="BM234" i="20"/>
  <c r="AL234" i="22" s="1"/>
  <c r="AK234" i="20"/>
  <c r="J234" i="22" s="1"/>
  <c r="BN234" i="20"/>
  <c r="AM234" i="22" s="1"/>
  <c r="BU235" i="20" l="1"/>
  <c r="AT235" i="22" s="1"/>
  <c r="AY235" i="20"/>
  <c r="X235" i="22" s="1"/>
  <c r="BA235" i="20"/>
  <c r="Z235" i="22" s="1"/>
  <c r="AM235" i="20"/>
  <c r="L235" i="22" s="1"/>
  <c r="AU235" i="20"/>
  <c r="T235" i="22" s="1"/>
  <c r="CF235" i="20"/>
  <c r="BE235" i="22" s="1"/>
  <c r="BY235" i="20" a="1"/>
  <c r="BY235" i="20" s="1"/>
  <c r="AX235" i="22" s="1"/>
  <c r="BO235" i="20"/>
  <c r="AN235" i="22" s="1"/>
  <c r="AW235" i="20"/>
  <c r="V235" i="22" s="1"/>
  <c r="F235" i="22"/>
  <c r="AX235" i="20"/>
  <c r="W235" i="22" s="1"/>
  <c r="CE235" i="20"/>
  <c r="BD235" i="22" s="1"/>
  <c r="AT235" i="20"/>
  <c r="S235" i="22" s="1"/>
  <c r="BM235" i="20"/>
  <c r="AL235" i="22" s="1"/>
  <c r="BH235" i="20"/>
  <c r="AG235" i="22" s="1"/>
  <c r="CA235" i="20" a="1"/>
  <c r="CA235" i="20" s="1"/>
  <c r="AZ235" i="22" s="1"/>
  <c r="CH235" i="20"/>
  <c r="BG235" i="22" s="1"/>
  <c r="AL235" i="20"/>
  <c r="K235" i="22" s="1"/>
  <c r="BQ235" i="20"/>
  <c r="AP235" i="22" s="1"/>
  <c r="BR235" i="20"/>
  <c r="AQ235" i="22" s="1"/>
  <c r="CB235" i="20" a="1"/>
  <c r="CB235" i="20" s="1"/>
  <c r="BA235" i="22" s="1"/>
  <c r="BN235" i="20"/>
  <c r="AM235" i="22" s="1"/>
  <c r="BS235" i="20"/>
  <c r="AR235" i="22" s="1"/>
  <c r="BT235" i="20"/>
  <c r="AS235" i="22" s="1"/>
  <c r="CG235" i="20"/>
  <c r="BF235" i="22" s="1"/>
  <c r="AP235" i="20"/>
  <c r="O235" i="22" s="1"/>
  <c r="BL235" i="20"/>
  <c r="AK235" i="22" s="1"/>
  <c r="AO235" i="20"/>
  <c r="N235" i="22" s="1"/>
  <c r="BE235" i="20"/>
  <c r="AD235" i="22" s="1"/>
  <c r="AK235" i="20"/>
  <c r="J235" i="22" s="1"/>
  <c r="BG235" i="20"/>
  <c r="AF235" i="22" s="1"/>
  <c r="BI235" i="20"/>
  <c r="AH235" i="22" s="1"/>
  <c r="BW235" i="20" a="1"/>
  <c r="BW235" i="20" s="1"/>
  <c r="AV235" i="22" s="1"/>
  <c r="AN235" i="20"/>
  <c r="M235" i="22" s="1"/>
  <c r="AV235" i="20"/>
  <c r="U235" i="22" s="1"/>
  <c r="CI235" i="20" a="1"/>
  <c r="CI235" i="20" s="1"/>
  <c r="BH235" i="22" s="1"/>
  <c r="AS235" i="20"/>
  <c r="R235" i="22" s="1"/>
  <c r="BK235" i="20"/>
  <c r="AJ235" i="22" s="1"/>
  <c r="CC235" i="20" a="1"/>
  <c r="CC235" i="20" s="1"/>
  <c r="BB235" i="22" s="1"/>
  <c r="BB235" i="20"/>
  <c r="AA235" i="22" s="1"/>
  <c r="AZ235" i="20"/>
  <c r="Y235" i="22" s="1"/>
  <c r="BV235" i="20"/>
  <c r="AU235" i="22" s="1"/>
  <c r="BZ235" i="20" a="1"/>
  <c r="BZ235" i="20" s="1"/>
  <c r="AY235" i="22" s="1"/>
  <c r="BF235" i="20"/>
  <c r="AE235" i="22" s="1"/>
  <c r="BC235" i="20"/>
  <c r="AB235" i="22" s="1"/>
  <c r="BJ235" i="20"/>
  <c r="AI235" i="22" s="1"/>
  <c r="AQ235" i="20"/>
  <c r="P235" i="22" s="1"/>
  <c r="D234" i="22"/>
  <c r="B234" i="22" s="1" a="1"/>
  <c r="B234" i="22" s="1"/>
  <c r="A236" i="20"/>
  <c r="B237" i="20"/>
  <c r="G236" i="22"/>
  <c r="E235" i="13"/>
  <c r="A235" i="13"/>
  <c r="B237" i="13"/>
  <c r="D236" i="13"/>
  <c r="A236" i="13" l="1"/>
  <c r="E236" i="13"/>
  <c r="D235" i="22"/>
  <c r="B235" i="22" s="1" a="1"/>
  <c r="B235" i="22" s="1"/>
  <c r="D237" i="13"/>
  <c r="B238" i="13"/>
  <c r="B238" i="20"/>
  <c r="A237" i="20"/>
  <c r="G237" i="22"/>
  <c r="CI236" i="20" a="1"/>
  <c r="CI236" i="20" s="1"/>
  <c r="BH236" i="22" s="1"/>
  <c r="BU236" i="20"/>
  <c r="AT236" i="22" s="1"/>
  <c r="AN236" i="20"/>
  <c r="M236" i="22" s="1"/>
  <c r="BV236" i="20"/>
  <c r="AU236" i="22" s="1"/>
  <c r="CG236" i="20"/>
  <c r="BF236" i="22" s="1"/>
  <c r="CB236" i="20" a="1"/>
  <c r="CB236" i="20" s="1"/>
  <c r="BA236" i="22" s="1"/>
  <c r="BJ236" i="20"/>
  <c r="AI236" i="22" s="1"/>
  <c r="AY236" i="20"/>
  <c r="X236" i="22" s="1"/>
  <c r="BY236" i="20" a="1"/>
  <c r="BY236" i="20" s="1"/>
  <c r="AX236" i="22" s="1"/>
  <c r="F236" i="22"/>
  <c r="AP236" i="20"/>
  <c r="O236" i="22" s="1"/>
  <c r="BT236" i="20"/>
  <c r="AS236" i="22" s="1"/>
  <c r="BC236" i="20"/>
  <c r="AB236" i="22" s="1"/>
  <c r="BR236" i="20"/>
  <c r="AQ236" i="22" s="1"/>
  <c r="AM236" i="20"/>
  <c r="L236" i="22" s="1"/>
  <c r="CC236" i="20" a="1"/>
  <c r="CC236" i="20" s="1"/>
  <c r="BB236" i="22" s="1"/>
  <c r="AU236" i="20"/>
  <c r="T236" i="22" s="1"/>
  <c r="CH236" i="20"/>
  <c r="BG236" i="22" s="1"/>
  <c r="BO236" i="20"/>
  <c r="AN236" i="22" s="1"/>
  <c r="CE236" i="20"/>
  <c r="BD236" i="22" s="1"/>
  <c r="AK236" i="20"/>
  <c r="J236" i="22" s="1"/>
  <c r="BH236" i="20"/>
  <c r="AG236" i="22" s="1"/>
  <c r="BI236" i="20"/>
  <c r="AH236" i="22" s="1"/>
  <c r="BN236" i="20"/>
  <c r="AM236" i="22" s="1"/>
  <c r="BA236" i="20"/>
  <c r="Z236" i="22" s="1"/>
  <c r="BM236" i="20"/>
  <c r="AL236" i="22" s="1"/>
  <c r="AS236" i="20"/>
  <c r="R236" i="22" s="1"/>
  <c r="AO236" i="20"/>
  <c r="N236" i="22" s="1"/>
  <c r="BQ236" i="20"/>
  <c r="AP236" i="22" s="1"/>
  <c r="BS236" i="20"/>
  <c r="AR236" i="22" s="1"/>
  <c r="BE236" i="20"/>
  <c r="AD236" i="22" s="1"/>
  <c r="AX236" i="20"/>
  <c r="W236" i="22" s="1"/>
  <c r="CA236" i="20" a="1"/>
  <c r="CA236" i="20" s="1"/>
  <c r="AZ236" i="22" s="1"/>
  <c r="CF236" i="20"/>
  <c r="BE236" i="22" s="1"/>
  <c r="BB236" i="20"/>
  <c r="AA236" i="22" s="1"/>
  <c r="BK236" i="20"/>
  <c r="AJ236" i="22" s="1"/>
  <c r="AQ236" i="20"/>
  <c r="P236" i="22" s="1"/>
  <c r="BZ236" i="20" a="1"/>
  <c r="BZ236" i="20" s="1"/>
  <c r="AY236" i="22" s="1"/>
  <c r="AW236" i="20"/>
  <c r="V236" i="22" s="1"/>
  <c r="BW236" i="20" a="1"/>
  <c r="BW236" i="20" s="1"/>
  <c r="AV236" i="22" s="1"/>
  <c r="AL236" i="20"/>
  <c r="K236" i="22" s="1"/>
  <c r="BL236" i="20"/>
  <c r="AK236" i="22" s="1"/>
  <c r="AT236" i="20"/>
  <c r="S236" i="22" s="1"/>
  <c r="BG236" i="20"/>
  <c r="AF236" i="22" s="1"/>
  <c r="AV236" i="20"/>
  <c r="U236" i="22" s="1"/>
  <c r="AZ236" i="20"/>
  <c r="Y236" i="22" s="1"/>
  <c r="BF236" i="20"/>
  <c r="AE236" i="22" s="1"/>
  <c r="D236" i="22" l="1"/>
  <c r="B236" i="22" s="1" a="1"/>
  <c r="B236" i="22" s="1"/>
  <c r="AL237" i="20"/>
  <c r="K237" i="22" s="1"/>
  <c r="AP237" i="20"/>
  <c r="O237" i="22" s="1"/>
  <c r="AW237" i="20"/>
  <c r="V237" i="22" s="1"/>
  <c r="AY237" i="20"/>
  <c r="X237" i="22" s="1"/>
  <c r="BG237" i="20"/>
  <c r="AF237" i="22" s="1"/>
  <c r="AT237" i="20"/>
  <c r="S237" i="22" s="1"/>
  <c r="AV237" i="20"/>
  <c r="U237" i="22" s="1"/>
  <c r="BJ237" i="20"/>
  <c r="AI237" i="22" s="1"/>
  <c r="F237" i="22"/>
  <c r="BQ237" i="20"/>
  <c r="AP237" i="22" s="1"/>
  <c r="BE237" i="20"/>
  <c r="AD237" i="22" s="1"/>
  <c r="CC237" i="20" a="1"/>
  <c r="CC237" i="20" s="1"/>
  <c r="BB237" i="22" s="1"/>
  <c r="CB237" i="20" a="1"/>
  <c r="CB237" i="20" s="1"/>
  <c r="BA237" i="22" s="1"/>
  <c r="AO237" i="20"/>
  <c r="N237" i="22" s="1"/>
  <c r="BS237" i="20"/>
  <c r="AR237" i="22" s="1"/>
  <c r="AQ237" i="20"/>
  <c r="P237" i="22" s="1"/>
  <c r="BC237" i="20"/>
  <c r="AB237" i="22" s="1"/>
  <c r="BI237" i="20"/>
  <c r="AH237" i="22" s="1"/>
  <c r="BL237" i="20"/>
  <c r="AK237" i="22" s="1"/>
  <c r="BA237" i="20"/>
  <c r="Z237" i="22" s="1"/>
  <c r="BK237" i="20"/>
  <c r="AJ237" i="22" s="1"/>
  <c r="AM237" i="20"/>
  <c r="L237" i="22" s="1"/>
  <c r="CI237" i="20" a="1"/>
  <c r="CI237" i="20" s="1"/>
  <c r="BH237" i="22" s="1"/>
  <c r="BB237" i="20"/>
  <c r="AA237" i="22" s="1"/>
  <c r="CG237" i="20"/>
  <c r="BF237" i="22" s="1"/>
  <c r="BY237" i="20" a="1"/>
  <c r="BY237" i="20" s="1"/>
  <c r="AX237" i="22" s="1"/>
  <c r="BU237" i="20"/>
  <c r="AT237" i="22" s="1"/>
  <c r="AS237" i="20"/>
  <c r="R237" i="22" s="1"/>
  <c r="BT237" i="20"/>
  <c r="AS237" i="22" s="1"/>
  <c r="AX237" i="20"/>
  <c r="W237" i="22" s="1"/>
  <c r="AN237" i="20"/>
  <c r="M237" i="22" s="1"/>
  <c r="BW237" i="20" a="1"/>
  <c r="BW237" i="20" s="1"/>
  <c r="AV237" i="22" s="1"/>
  <c r="BZ237" i="20" a="1"/>
  <c r="BZ237" i="20" s="1"/>
  <c r="AY237" i="22" s="1"/>
  <c r="CH237" i="20"/>
  <c r="BG237" i="22" s="1"/>
  <c r="CF237" i="20"/>
  <c r="BE237" i="22" s="1"/>
  <c r="BR237" i="20"/>
  <c r="AQ237" i="22" s="1"/>
  <c r="AZ237" i="20"/>
  <c r="Y237" i="22" s="1"/>
  <c r="BH237" i="20"/>
  <c r="AG237" i="22" s="1"/>
  <c r="BO237" i="20"/>
  <c r="AN237" i="22" s="1"/>
  <c r="AK237" i="20"/>
  <c r="J237" i="22" s="1"/>
  <c r="BV237" i="20"/>
  <c r="AU237" i="22" s="1"/>
  <c r="CA237" i="20" a="1"/>
  <c r="CA237" i="20" s="1"/>
  <c r="AZ237" i="22" s="1"/>
  <c r="BF237" i="20"/>
  <c r="AE237" i="22" s="1"/>
  <c r="BM237" i="20"/>
  <c r="AL237" i="22" s="1"/>
  <c r="AU237" i="20"/>
  <c r="T237" i="22" s="1"/>
  <c r="CE237" i="20"/>
  <c r="BD237" i="22" s="1"/>
  <c r="BN237" i="20"/>
  <c r="AM237" i="22" s="1"/>
  <c r="A238" i="20"/>
  <c r="B239" i="20"/>
  <c r="G238" i="22"/>
  <c r="D238" i="13"/>
  <c r="B239" i="13"/>
  <c r="E237" i="13"/>
  <c r="A237" i="13"/>
  <c r="A238" i="13" l="1"/>
  <c r="E238" i="13"/>
  <c r="D239" i="13"/>
  <c r="B240" i="13"/>
  <c r="B240" i="20"/>
  <c r="A239" i="20"/>
  <c r="G239" i="22"/>
  <c r="AX238" i="20"/>
  <c r="W238" i="22" s="1"/>
  <c r="AO238" i="20"/>
  <c r="N238" i="22" s="1"/>
  <c r="BR238" i="20"/>
  <c r="AQ238" i="22" s="1"/>
  <c r="F238" i="22"/>
  <c r="BY238" i="20" a="1"/>
  <c r="BY238" i="20" s="1"/>
  <c r="AX238" i="22" s="1"/>
  <c r="BC238" i="20"/>
  <c r="AB238" i="22" s="1"/>
  <c r="BV238" i="20"/>
  <c r="AU238" i="22" s="1"/>
  <c r="CH238" i="20"/>
  <c r="BG238" i="22" s="1"/>
  <c r="AY238" i="20"/>
  <c r="X238" i="22" s="1"/>
  <c r="BM238" i="20"/>
  <c r="AL238" i="22" s="1"/>
  <c r="BQ238" i="20"/>
  <c r="AP238" i="22" s="1"/>
  <c r="CI238" i="20" a="1"/>
  <c r="CI238" i="20" s="1"/>
  <c r="BH238" i="22" s="1"/>
  <c r="AV238" i="20"/>
  <c r="U238" i="22" s="1"/>
  <c r="BK238" i="20"/>
  <c r="AJ238" i="22" s="1"/>
  <c r="BG238" i="20"/>
  <c r="AF238" i="22" s="1"/>
  <c r="BE238" i="20"/>
  <c r="AD238" i="22" s="1"/>
  <c r="AK238" i="20"/>
  <c r="J238" i="22" s="1"/>
  <c r="BA238" i="20"/>
  <c r="Z238" i="22" s="1"/>
  <c r="BJ238" i="20"/>
  <c r="AI238" i="22" s="1"/>
  <c r="CF238" i="20"/>
  <c r="BE238" i="22" s="1"/>
  <c r="AU238" i="20"/>
  <c r="T238" i="22" s="1"/>
  <c r="AW238" i="20"/>
  <c r="V238" i="22" s="1"/>
  <c r="AN238" i="20"/>
  <c r="M238" i="22" s="1"/>
  <c r="BU238" i="20"/>
  <c r="AT238" i="22" s="1"/>
  <c r="BW238" i="20" a="1"/>
  <c r="BW238" i="20" s="1"/>
  <c r="AV238" i="22" s="1"/>
  <c r="CA238" i="20" a="1"/>
  <c r="CA238" i="20" s="1"/>
  <c r="AZ238" i="22" s="1"/>
  <c r="AM238" i="20"/>
  <c r="L238" i="22" s="1"/>
  <c r="CE238" i="20"/>
  <c r="BD238" i="22" s="1"/>
  <c r="BH238" i="20"/>
  <c r="AG238" i="22" s="1"/>
  <c r="CB238" i="20" a="1"/>
  <c r="CB238" i="20" s="1"/>
  <c r="BA238" i="22" s="1"/>
  <c r="BF238" i="20"/>
  <c r="AE238" i="22" s="1"/>
  <c r="BZ238" i="20" a="1"/>
  <c r="BZ238" i="20" s="1"/>
  <c r="AY238" i="22" s="1"/>
  <c r="AS238" i="20"/>
  <c r="R238" i="22" s="1"/>
  <c r="CC238" i="20" a="1"/>
  <c r="CC238" i="20" s="1"/>
  <c r="BB238" i="22" s="1"/>
  <c r="BO238" i="20"/>
  <c r="AN238" i="22" s="1"/>
  <c r="BB238" i="20"/>
  <c r="AA238" i="22" s="1"/>
  <c r="BI238" i="20"/>
  <c r="AH238" i="22" s="1"/>
  <c r="AT238" i="20"/>
  <c r="S238" i="22" s="1"/>
  <c r="AZ238" i="20"/>
  <c r="Y238" i="22" s="1"/>
  <c r="CG238" i="20"/>
  <c r="BF238" i="22" s="1"/>
  <c r="BL238" i="20"/>
  <c r="AK238" i="22" s="1"/>
  <c r="AQ238" i="20"/>
  <c r="P238" i="22" s="1"/>
  <c r="AL238" i="20"/>
  <c r="K238" i="22" s="1"/>
  <c r="BN238" i="20"/>
  <c r="AM238" i="22" s="1"/>
  <c r="AP238" i="20"/>
  <c r="O238" i="22" s="1"/>
  <c r="BT238" i="20"/>
  <c r="AS238" i="22" s="1"/>
  <c r="BS238" i="20"/>
  <c r="AR238" i="22" s="1"/>
  <c r="D237" i="22"/>
  <c r="B237" i="22" s="1" a="1"/>
  <c r="B237" i="22" s="1"/>
  <c r="D238" i="22" l="1"/>
  <c r="B238" i="22" s="1" a="1"/>
  <c r="B238" i="22" s="1"/>
  <c r="BT239" i="20"/>
  <c r="AS239" i="22" s="1"/>
  <c r="AQ239" i="20"/>
  <c r="P239" i="22" s="1"/>
  <c r="BW239" i="20" a="1"/>
  <c r="BW239" i="20" s="1"/>
  <c r="AV239" i="22" s="1"/>
  <c r="BR239" i="20"/>
  <c r="AQ239" i="22" s="1"/>
  <c r="BY239" i="20" a="1"/>
  <c r="BY239" i="20" s="1"/>
  <c r="AX239" i="22" s="1"/>
  <c r="BE239" i="20"/>
  <c r="AD239" i="22" s="1"/>
  <c r="CA239" i="20" a="1"/>
  <c r="CA239" i="20" s="1"/>
  <c r="AZ239" i="22" s="1"/>
  <c r="BC239" i="20"/>
  <c r="AB239" i="22" s="1"/>
  <c r="AS239" i="20"/>
  <c r="R239" i="22" s="1"/>
  <c r="AN239" i="20"/>
  <c r="M239" i="22" s="1"/>
  <c r="AU239" i="20"/>
  <c r="T239" i="22" s="1"/>
  <c r="BS239" i="20"/>
  <c r="AR239" i="22" s="1"/>
  <c r="BB239" i="20"/>
  <c r="AA239" i="22" s="1"/>
  <c r="CG239" i="20"/>
  <c r="BF239" i="22" s="1"/>
  <c r="AO239" i="20"/>
  <c r="N239" i="22" s="1"/>
  <c r="BH239" i="20"/>
  <c r="AG239" i="22" s="1"/>
  <c r="BL239" i="20"/>
  <c r="AK239" i="22" s="1"/>
  <c r="BK239" i="20"/>
  <c r="AJ239" i="22" s="1"/>
  <c r="CC239" i="20" a="1"/>
  <c r="CC239" i="20" s="1"/>
  <c r="BB239" i="22" s="1"/>
  <c r="AL239" i="20"/>
  <c r="K239" i="22" s="1"/>
  <c r="CH239" i="20"/>
  <c r="BG239" i="22" s="1"/>
  <c r="BF239" i="20"/>
  <c r="AE239" i="22" s="1"/>
  <c r="BI239" i="20"/>
  <c r="AH239" i="22" s="1"/>
  <c r="AZ239" i="20"/>
  <c r="Y239" i="22" s="1"/>
  <c r="CB239" i="20" a="1"/>
  <c r="CB239" i="20" s="1"/>
  <c r="BA239" i="22" s="1"/>
  <c r="AY239" i="20"/>
  <c r="X239" i="22" s="1"/>
  <c r="BN239" i="20"/>
  <c r="AM239" i="22" s="1"/>
  <c r="AX239" i="20"/>
  <c r="W239" i="22" s="1"/>
  <c r="AV239" i="20"/>
  <c r="U239" i="22" s="1"/>
  <c r="AM239" i="20"/>
  <c r="L239" i="22" s="1"/>
  <c r="AP239" i="20"/>
  <c r="O239" i="22" s="1"/>
  <c r="BV239" i="20"/>
  <c r="AU239" i="22" s="1"/>
  <c r="AT239" i="20"/>
  <c r="S239" i="22" s="1"/>
  <c r="BZ239" i="20" a="1"/>
  <c r="BZ239" i="20" s="1"/>
  <c r="AY239" i="22" s="1"/>
  <c r="CI239" i="20" a="1"/>
  <c r="CI239" i="20" s="1"/>
  <c r="BH239" i="22" s="1"/>
  <c r="CF239" i="20"/>
  <c r="BE239" i="22" s="1"/>
  <c r="AW239" i="20"/>
  <c r="V239" i="22" s="1"/>
  <c r="AK239" i="20"/>
  <c r="J239" i="22" s="1"/>
  <c r="BJ239" i="20"/>
  <c r="AI239" i="22" s="1"/>
  <c r="BO239" i="20"/>
  <c r="AN239" i="22" s="1"/>
  <c r="BM239" i="20"/>
  <c r="AL239" i="22" s="1"/>
  <c r="BU239" i="20"/>
  <c r="AT239" i="22" s="1"/>
  <c r="F239" i="22"/>
  <c r="BG239" i="20"/>
  <c r="AF239" i="22" s="1"/>
  <c r="CE239" i="20"/>
  <c r="BD239" i="22" s="1"/>
  <c r="BQ239" i="20"/>
  <c r="AP239" i="22" s="1"/>
  <c r="BA239" i="20"/>
  <c r="Z239" i="22" s="1"/>
  <c r="A240" i="20"/>
  <c r="G240" i="22"/>
  <c r="B241" i="20"/>
  <c r="D240" i="13"/>
  <c r="B241" i="13"/>
  <c r="E239" i="13"/>
  <c r="A239" i="13"/>
  <c r="A240" i="13" l="1"/>
  <c r="E240" i="13"/>
  <c r="B242" i="20"/>
  <c r="A241" i="20"/>
  <c r="G241" i="22"/>
  <c r="D239" i="22"/>
  <c r="B239" i="22" s="1" a="1"/>
  <c r="B239" i="22" s="1"/>
  <c r="B242" i="13"/>
  <c r="D241" i="13"/>
  <c r="CC240" i="20" a="1"/>
  <c r="CC240" i="20" s="1"/>
  <c r="BB240" i="22" s="1"/>
  <c r="BG240" i="20"/>
  <c r="AF240" i="22" s="1"/>
  <c r="AK240" i="20"/>
  <c r="J240" i="22" s="1"/>
  <c r="BN240" i="20"/>
  <c r="AM240" i="22" s="1"/>
  <c r="BT240" i="20"/>
  <c r="AS240" i="22" s="1"/>
  <c r="BH240" i="20"/>
  <c r="AG240" i="22" s="1"/>
  <c r="AV240" i="20"/>
  <c r="U240" i="22" s="1"/>
  <c r="BU240" i="20"/>
  <c r="AT240" i="22" s="1"/>
  <c r="AT240" i="20"/>
  <c r="S240" i="22" s="1"/>
  <c r="AS240" i="20"/>
  <c r="R240" i="22" s="1"/>
  <c r="AL240" i="20"/>
  <c r="K240" i="22" s="1"/>
  <c r="BC240" i="20"/>
  <c r="AB240" i="22" s="1"/>
  <c r="AN240" i="20"/>
  <c r="M240" i="22" s="1"/>
  <c r="CA240" i="20" a="1"/>
  <c r="CA240" i="20" s="1"/>
  <c r="AZ240" i="22" s="1"/>
  <c r="BJ240" i="20"/>
  <c r="AI240" i="22" s="1"/>
  <c r="BF240" i="20"/>
  <c r="AE240" i="22" s="1"/>
  <c r="F240" i="22"/>
  <c r="CF240" i="20"/>
  <c r="BE240" i="22" s="1"/>
  <c r="BY240" i="20" a="1"/>
  <c r="BY240" i="20" s="1"/>
  <c r="AX240" i="22" s="1"/>
  <c r="CH240" i="20"/>
  <c r="BG240" i="22" s="1"/>
  <c r="BW240" i="20" a="1"/>
  <c r="BW240" i="20" s="1"/>
  <c r="AV240" i="22" s="1"/>
  <c r="AO240" i="20"/>
  <c r="N240" i="22" s="1"/>
  <c r="BV240" i="20"/>
  <c r="AU240" i="22" s="1"/>
  <c r="BE240" i="20"/>
  <c r="AD240" i="22" s="1"/>
  <c r="AM240" i="20"/>
  <c r="L240" i="22" s="1"/>
  <c r="BR240" i="20"/>
  <c r="AQ240" i="22" s="1"/>
  <c r="BM240" i="20"/>
  <c r="AL240" i="22" s="1"/>
  <c r="BB240" i="20"/>
  <c r="AA240" i="22" s="1"/>
  <c r="CG240" i="20"/>
  <c r="BF240" i="22" s="1"/>
  <c r="CB240" i="20" a="1"/>
  <c r="CB240" i="20" s="1"/>
  <c r="BA240" i="22" s="1"/>
  <c r="BK240" i="20"/>
  <c r="AJ240" i="22" s="1"/>
  <c r="BI240" i="20"/>
  <c r="AH240" i="22" s="1"/>
  <c r="AP240" i="20"/>
  <c r="O240" i="22" s="1"/>
  <c r="CE240" i="20"/>
  <c r="BD240" i="22" s="1"/>
  <c r="AX240" i="20"/>
  <c r="W240" i="22" s="1"/>
  <c r="AW240" i="20"/>
  <c r="V240" i="22" s="1"/>
  <c r="BQ240" i="20"/>
  <c r="AP240" i="22" s="1"/>
  <c r="BO240" i="20"/>
  <c r="AN240" i="22" s="1"/>
  <c r="AU240" i="20"/>
  <c r="T240" i="22" s="1"/>
  <c r="CI240" i="20" a="1"/>
  <c r="CI240" i="20" s="1"/>
  <c r="BH240" i="22" s="1"/>
  <c r="BL240" i="20"/>
  <c r="AK240" i="22" s="1"/>
  <c r="AZ240" i="20"/>
  <c r="Y240" i="22" s="1"/>
  <c r="BZ240" i="20" a="1"/>
  <c r="BZ240" i="20" s="1"/>
  <c r="AY240" i="22" s="1"/>
  <c r="AY240" i="20"/>
  <c r="X240" i="22" s="1"/>
  <c r="AQ240" i="20"/>
  <c r="P240" i="22" s="1"/>
  <c r="BS240" i="20"/>
  <c r="AR240" i="22" s="1"/>
  <c r="BA240" i="20"/>
  <c r="Z240" i="22" s="1"/>
  <c r="E241" i="13" l="1"/>
  <c r="A241" i="13"/>
  <c r="D242" i="13"/>
  <c r="B243" i="13"/>
  <c r="CA241" i="20" a="1"/>
  <c r="CA241" i="20" s="1"/>
  <c r="AZ241" i="22" s="1"/>
  <c r="AO241" i="20"/>
  <c r="N241" i="22" s="1"/>
  <c r="BS241" i="20"/>
  <c r="AR241" i="22" s="1"/>
  <c r="BY241" i="20" a="1"/>
  <c r="BY241" i="20" s="1"/>
  <c r="AX241" i="22" s="1"/>
  <c r="BI241" i="20"/>
  <c r="AH241" i="22" s="1"/>
  <c r="AQ241" i="20"/>
  <c r="P241" i="22" s="1"/>
  <c r="BM241" i="20"/>
  <c r="AL241" i="22" s="1"/>
  <c r="AU241" i="20"/>
  <c r="T241" i="22" s="1"/>
  <c r="BR241" i="20"/>
  <c r="AQ241" i="22" s="1"/>
  <c r="CF241" i="20"/>
  <c r="BE241" i="22" s="1"/>
  <c r="BZ241" i="20" a="1"/>
  <c r="BZ241" i="20" s="1"/>
  <c r="AY241" i="22" s="1"/>
  <c r="BG241" i="20"/>
  <c r="AF241" i="22" s="1"/>
  <c r="BA241" i="20"/>
  <c r="Z241" i="22" s="1"/>
  <c r="AS241" i="20"/>
  <c r="R241" i="22" s="1"/>
  <c r="AX241" i="20"/>
  <c r="W241" i="22" s="1"/>
  <c r="AM241" i="20"/>
  <c r="L241" i="22" s="1"/>
  <c r="AT241" i="20"/>
  <c r="S241" i="22" s="1"/>
  <c r="BL241" i="20"/>
  <c r="AK241" i="22" s="1"/>
  <c r="AV241" i="20"/>
  <c r="U241" i="22" s="1"/>
  <c r="BW241" i="20" a="1"/>
  <c r="BW241" i="20" s="1"/>
  <c r="AV241" i="22" s="1"/>
  <c r="BO241" i="20"/>
  <c r="AN241" i="22" s="1"/>
  <c r="BB241" i="20"/>
  <c r="AA241" i="22" s="1"/>
  <c r="BJ241" i="20"/>
  <c r="AI241" i="22" s="1"/>
  <c r="AL241" i="20"/>
  <c r="K241" i="22" s="1"/>
  <c r="BH241" i="20"/>
  <c r="AG241" i="22" s="1"/>
  <c r="BT241" i="20"/>
  <c r="AS241" i="22" s="1"/>
  <c r="CH241" i="20"/>
  <c r="BG241" i="22" s="1"/>
  <c r="CI241" i="20" a="1"/>
  <c r="CI241" i="20" s="1"/>
  <c r="BH241" i="22" s="1"/>
  <c r="AK241" i="20"/>
  <c r="J241" i="22" s="1"/>
  <c r="CB241" i="20" a="1"/>
  <c r="CB241" i="20" s="1"/>
  <c r="BA241" i="22" s="1"/>
  <c r="BQ241" i="20"/>
  <c r="AP241" i="22" s="1"/>
  <c r="BF241" i="20"/>
  <c r="AE241" i="22" s="1"/>
  <c r="BC241" i="20"/>
  <c r="AB241" i="22" s="1"/>
  <c r="BU241" i="20"/>
  <c r="AT241" i="22" s="1"/>
  <c r="CE241" i="20"/>
  <c r="BD241" i="22" s="1"/>
  <c r="BV241" i="20"/>
  <c r="AU241" i="22" s="1"/>
  <c r="BK241" i="20"/>
  <c r="AJ241" i="22" s="1"/>
  <c r="CC241" i="20" a="1"/>
  <c r="CC241" i="20" s="1"/>
  <c r="BB241" i="22" s="1"/>
  <c r="CG241" i="20"/>
  <c r="BF241" i="22" s="1"/>
  <c r="AY241" i="20"/>
  <c r="X241" i="22" s="1"/>
  <c r="AP241" i="20"/>
  <c r="O241" i="22" s="1"/>
  <c r="AN241" i="20"/>
  <c r="M241" i="22" s="1"/>
  <c r="BE241" i="20"/>
  <c r="AD241" i="22" s="1"/>
  <c r="AZ241" i="20"/>
  <c r="Y241" i="22" s="1"/>
  <c r="F241" i="22"/>
  <c r="BN241" i="20"/>
  <c r="AM241" i="22" s="1"/>
  <c r="AW241" i="20"/>
  <c r="V241" i="22" s="1"/>
  <c r="D240" i="22"/>
  <c r="B240" i="22" s="1" a="1"/>
  <c r="B240" i="22" s="1"/>
  <c r="A242" i="20"/>
  <c r="G242" i="22"/>
  <c r="B243" i="20"/>
  <c r="B244" i="20" l="1"/>
  <c r="A243" i="20"/>
  <c r="G243" i="22"/>
  <c r="CI242" i="20" a="1"/>
  <c r="CI242" i="20" s="1"/>
  <c r="BH242" i="22" s="1"/>
  <c r="CB242" i="20" a="1"/>
  <c r="CB242" i="20" s="1"/>
  <c r="BA242" i="22" s="1"/>
  <c r="CH242" i="20"/>
  <c r="BG242" i="22" s="1"/>
  <c r="AP242" i="20"/>
  <c r="O242" i="22" s="1"/>
  <c r="BT242" i="20"/>
  <c r="AS242" i="22" s="1"/>
  <c r="BF242" i="20"/>
  <c r="AE242" i="22" s="1"/>
  <c r="BU242" i="20"/>
  <c r="AT242" i="22" s="1"/>
  <c r="BG242" i="20"/>
  <c r="AF242" i="22" s="1"/>
  <c r="CF242" i="20"/>
  <c r="BE242" i="22" s="1"/>
  <c r="BM242" i="20"/>
  <c r="AL242" i="22" s="1"/>
  <c r="AQ242" i="20"/>
  <c r="P242" i="22" s="1"/>
  <c r="BL242" i="20"/>
  <c r="AK242" i="22" s="1"/>
  <c r="AM242" i="20"/>
  <c r="L242" i="22" s="1"/>
  <c r="AS242" i="20"/>
  <c r="R242" i="22" s="1"/>
  <c r="AZ242" i="20"/>
  <c r="Y242" i="22" s="1"/>
  <c r="AN242" i="20"/>
  <c r="M242" i="22" s="1"/>
  <c r="AL242" i="20"/>
  <c r="K242" i="22" s="1"/>
  <c r="AY242" i="20"/>
  <c r="X242" i="22" s="1"/>
  <c r="CA242" i="20" a="1"/>
  <c r="CA242" i="20" s="1"/>
  <c r="AZ242" i="22" s="1"/>
  <c r="AV242" i="20"/>
  <c r="U242" i="22" s="1"/>
  <c r="BA242" i="20"/>
  <c r="Z242" i="22" s="1"/>
  <c r="CG242" i="20"/>
  <c r="BF242" i="22" s="1"/>
  <c r="BH242" i="20"/>
  <c r="AG242" i="22" s="1"/>
  <c r="AK242" i="20"/>
  <c r="J242" i="22" s="1"/>
  <c r="BS242" i="20"/>
  <c r="AR242" i="22" s="1"/>
  <c r="BJ242" i="20"/>
  <c r="AI242" i="22" s="1"/>
  <c r="BO242" i="20"/>
  <c r="AN242" i="22" s="1"/>
  <c r="BY242" i="20" a="1"/>
  <c r="BY242" i="20" s="1"/>
  <c r="AX242" i="22" s="1"/>
  <c r="BC242" i="20"/>
  <c r="AB242" i="22" s="1"/>
  <c r="CC242" i="20" a="1"/>
  <c r="CC242" i="20" s="1"/>
  <c r="BB242" i="22" s="1"/>
  <c r="F242" i="22"/>
  <c r="BR242" i="20"/>
  <c r="AQ242" i="22" s="1"/>
  <c r="BQ242" i="20"/>
  <c r="AP242" i="22" s="1"/>
  <c r="CE242" i="20"/>
  <c r="BD242" i="22" s="1"/>
  <c r="AX242" i="20"/>
  <c r="W242" i="22" s="1"/>
  <c r="BE242" i="20"/>
  <c r="AD242" i="22" s="1"/>
  <c r="AW242" i="20"/>
  <c r="V242" i="22" s="1"/>
  <c r="AU242" i="20"/>
  <c r="T242" i="22" s="1"/>
  <c r="BV242" i="20"/>
  <c r="AU242" i="22" s="1"/>
  <c r="BW242" i="20" a="1"/>
  <c r="BW242" i="20" s="1"/>
  <c r="AV242" i="22" s="1"/>
  <c r="AT242" i="20"/>
  <c r="S242" i="22" s="1"/>
  <c r="AO242" i="20"/>
  <c r="N242" i="22" s="1"/>
  <c r="BI242" i="20"/>
  <c r="AH242" i="22" s="1"/>
  <c r="BB242" i="20"/>
  <c r="AA242" i="22" s="1"/>
  <c r="BN242" i="20"/>
  <c r="AM242" i="22" s="1"/>
  <c r="BZ242" i="20" a="1"/>
  <c r="BZ242" i="20" s="1"/>
  <c r="AY242" i="22" s="1"/>
  <c r="BK242" i="20"/>
  <c r="AJ242" i="22" s="1"/>
  <c r="D243" i="13"/>
  <c r="B244" i="13"/>
  <c r="E242" i="13"/>
  <c r="A242" i="13"/>
  <c r="D241" i="22"/>
  <c r="B241" i="22" s="1" a="1"/>
  <c r="B241" i="22" s="1"/>
  <c r="D244" i="13" l="1"/>
  <c r="B245" i="13"/>
  <c r="E243" i="13"/>
  <c r="A243" i="13"/>
  <c r="D242" i="22"/>
  <c r="B242" i="22" s="1" a="1"/>
  <c r="B242" i="22" s="1"/>
  <c r="AS243" i="20"/>
  <c r="R243" i="22" s="1"/>
  <c r="AY243" i="20"/>
  <c r="X243" i="22" s="1"/>
  <c r="BK243" i="20"/>
  <c r="AJ243" i="22" s="1"/>
  <c r="BB243" i="20"/>
  <c r="AA243" i="22" s="1"/>
  <c r="BJ243" i="20"/>
  <c r="AI243" i="22" s="1"/>
  <c r="BS243" i="20"/>
  <c r="AR243" i="22" s="1"/>
  <c r="BW243" i="20" a="1"/>
  <c r="BW243" i="20" s="1"/>
  <c r="AV243" i="22" s="1"/>
  <c r="BI243" i="20"/>
  <c r="AH243" i="22" s="1"/>
  <c r="AM243" i="20"/>
  <c r="L243" i="22" s="1"/>
  <c r="BO243" i="20"/>
  <c r="AN243" i="22" s="1"/>
  <c r="CB243" i="20" a="1"/>
  <c r="CB243" i="20" s="1"/>
  <c r="BA243" i="22" s="1"/>
  <c r="BE243" i="20"/>
  <c r="AD243" i="22" s="1"/>
  <c r="CF243" i="20"/>
  <c r="BE243" i="22" s="1"/>
  <c r="BU243" i="20"/>
  <c r="AT243" i="22" s="1"/>
  <c r="F243" i="22"/>
  <c r="BT243" i="20"/>
  <c r="AS243" i="22" s="1"/>
  <c r="BF243" i="20"/>
  <c r="AE243" i="22" s="1"/>
  <c r="BA243" i="20"/>
  <c r="Z243" i="22" s="1"/>
  <c r="BV243" i="20"/>
  <c r="AU243" i="22" s="1"/>
  <c r="AT243" i="20"/>
  <c r="S243" i="22" s="1"/>
  <c r="AP243" i="20"/>
  <c r="O243" i="22" s="1"/>
  <c r="AO243" i="20"/>
  <c r="N243" i="22" s="1"/>
  <c r="BH243" i="20"/>
  <c r="AG243" i="22" s="1"/>
  <c r="BZ243" i="20" a="1"/>
  <c r="BZ243" i="20" s="1"/>
  <c r="AY243" i="22" s="1"/>
  <c r="CA243" i="20" a="1"/>
  <c r="CA243" i="20" s="1"/>
  <c r="AZ243" i="22" s="1"/>
  <c r="BM243" i="20"/>
  <c r="AL243" i="22" s="1"/>
  <c r="AK243" i="20"/>
  <c r="J243" i="22" s="1"/>
  <c r="CH243" i="20"/>
  <c r="BG243" i="22" s="1"/>
  <c r="BN243" i="20"/>
  <c r="AM243" i="22" s="1"/>
  <c r="AW243" i="20"/>
  <c r="V243" i="22" s="1"/>
  <c r="BL243" i="20"/>
  <c r="AK243" i="22" s="1"/>
  <c r="BR243" i="20"/>
  <c r="AQ243" i="22" s="1"/>
  <c r="AZ243" i="20"/>
  <c r="Y243" i="22" s="1"/>
  <c r="AV243" i="20"/>
  <c r="U243" i="22" s="1"/>
  <c r="BY243" i="20" a="1"/>
  <c r="BY243" i="20" s="1"/>
  <c r="AX243" i="22" s="1"/>
  <c r="AU243" i="20"/>
  <c r="T243" i="22" s="1"/>
  <c r="AX243" i="20"/>
  <c r="W243" i="22" s="1"/>
  <c r="AQ243" i="20"/>
  <c r="P243" i="22" s="1"/>
  <c r="AL243" i="20"/>
  <c r="K243" i="22" s="1"/>
  <c r="CI243" i="20" a="1"/>
  <c r="CI243" i="20" s="1"/>
  <c r="BH243" i="22" s="1"/>
  <c r="AN243" i="20"/>
  <c r="M243" i="22" s="1"/>
  <c r="CE243" i="20"/>
  <c r="BD243" i="22" s="1"/>
  <c r="CC243" i="20" a="1"/>
  <c r="CC243" i="20" s="1"/>
  <c r="BB243" i="22" s="1"/>
  <c r="BC243" i="20"/>
  <c r="AB243" i="22" s="1"/>
  <c r="BG243" i="20"/>
  <c r="AF243" i="22" s="1"/>
  <c r="BQ243" i="20"/>
  <c r="AP243" i="22" s="1"/>
  <c r="CG243" i="20"/>
  <c r="BF243" i="22" s="1"/>
  <c r="A244" i="20"/>
  <c r="G244" i="22"/>
  <c r="B245" i="20"/>
  <c r="D243" i="22" l="1"/>
  <c r="B243" i="22" s="1" a="1"/>
  <c r="B243" i="22" s="1"/>
  <c r="BB244" i="20"/>
  <c r="AA244" i="22" s="1"/>
  <c r="AZ244" i="20"/>
  <c r="Y244" i="22" s="1"/>
  <c r="BI244" i="20"/>
  <c r="AH244" i="22" s="1"/>
  <c r="BO244" i="20"/>
  <c r="AN244" i="22" s="1"/>
  <c r="BK244" i="20"/>
  <c r="AJ244" i="22" s="1"/>
  <c r="CG244" i="20"/>
  <c r="BF244" i="22" s="1"/>
  <c r="AQ244" i="20"/>
  <c r="P244" i="22" s="1"/>
  <c r="AP244" i="20"/>
  <c r="O244" i="22" s="1"/>
  <c r="CA244" i="20" a="1"/>
  <c r="CA244" i="20" s="1"/>
  <c r="AZ244" i="22" s="1"/>
  <c r="BH244" i="20"/>
  <c r="AG244" i="22" s="1"/>
  <c r="AK244" i="20"/>
  <c r="J244" i="22" s="1"/>
  <c r="BM244" i="20"/>
  <c r="AL244" i="22" s="1"/>
  <c r="BS244" i="20"/>
  <c r="AR244" i="22" s="1"/>
  <c r="F244" i="22"/>
  <c r="AX244" i="20"/>
  <c r="W244" i="22" s="1"/>
  <c r="BL244" i="20"/>
  <c r="AK244" i="22" s="1"/>
  <c r="AO244" i="20"/>
  <c r="N244" i="22" s="1"/>
  <c r="BR244" i="20"/>
  <c r="AQ244" i="22" s="1"/>
  <c r="BV244" i="20"/>
  <c r="AU244" i="22" s="1"/>
  <c r="BQ244" i="20"/>
  <c r="AP244" i="22" s="1"/>
  <c r="AS244" i="20"/>
  <c r="R244" i="22" s="1"/>
  <c r="AU244" i="20"/>
  <c r="T244" i="22" s="1"/>
  <c r="CH244" i="20"/>
  <c r="BG244" i="22" s="1"/>
  <c r="AL244" i="20"/>
  <c r="K244" i="22" s="1"/>
  <c r="BA244" i="20"/>
  <c r="Z244" i="22" s="1"/>
  <c r="CC244" i="20" a="1"/>
  <c r="CC244" i="20" s="1"/>
  <c r="BB244" i="22" s="1"/>
  <c r="BG244" i="20"/>
  <c r="AF244" i="22" s="1"/>
  <c r="CE244" i="20"/>
  <c r="BD244" i="22" s="1"/>
  <c r="AV244" i="20"/>
  <c r="U244" i="22" s="1"/>
  <c r="BZ244" i="20" a="1"/>
  <c r="BZ244" i="20" s="1"/>
  <c r="AY244" i="22" s="1"/>
  <c r="BJ244" i="20"/>
  <c r="AI244" i="22" s="1"/>
  <c r="BC244" i="20"/>
  <c r="AB244" i="22" s="1"/>
  <c r="AM244" i="20"/>
  <c r="L244" i="22" s="1"/>
  <c r="BF244" i="20"/>
  <c r="AE244" i="22" s="1"/>
  <c r="BY244" i="20" a="1"/>
  <c r="BY244" i="20" s="1"/>
  <c r="AX244" i="22" s="1"/>
  <c r="AT244" i="20"/>
  <c r="S244" i="22" s="1"/>
  <c r="AW244" i="20"/>
  <c r="V244" i="22" s="1"/>
  <c r="AN244" i="20"/>
  <c r="M244" i="22" s="1"/>
  <c r="BE244" i="20"/>
  <c r="AD244" i="22" s="1"/>
  <c r="CB244" i="20" a="1"/>
  <c r="CB244" i="20" s="1"/>
  <c r="BA244" i="22" s="1"/>
  <c r="BW244" i="20" a="1"/>
  <c r="BW244" i="20" s="1"/>
  <c r="AV244" i="22" s="1"/>
  <c r="BT244" i="20"/>
  <c r="AS244" i="22" s="1"/>
  <c r="BN244" i="20"/>
  <c r="AM244" i="22" s="1"/>
  <c r="AY244" i="20"/>
  <c r="X244" i="22" s="1"/>
  <c r="CF244" i="20"/>
  <c r="BE244" i="22" s="1"/>
  <c r="BU244" i="20"/>
  <c r="AT244" i="22" s="1"/>
  <c r="CI244" i="20" a="1"/>
  <c r="CI244" i="20" s="1"/>
  <c r="BH244" i="22" s="1"/>
  <c r="D245" i="13"/>
  <c r="B246" i="13"/>
  <c r="A245" i="20"/>
  <c r="G245" i="22"/>
  <c r="B246" i="20"/>
  <c r="E244" i="13"/>
  <c r="A244" i="13"/>
  <c r="A245" i="13" l="1"/>
  <c r="E245" i="13"/>
  <c r="D246" i="13"/>
  <c r="B247" i="13"/>
  <c r="A246" i="20"/>
  <c r="G246" i="22"/>
  <c r="B247" i="20"/>
  <c r="D244" i="22"/>
  <c r="B244" i="22" s="1" a="1"/>
  <c r="B244" i="22" s="1"/>
  <c r="CI245" i="20" a="1"/>
  <c r="CI245" i="20" s="1"/>
  <c r="BH245" i="22" s="1"/>
  <c r="BS245" i="20"/>
  <c r="AR245" i="22" s="1"/>
  <c r="AW245" i="20"/>
  <c r="V245" i="22" s="1"/>
  <c r="AN245" i="20"/>
  <c r="M245" i="22" s="1"/>
  <c r="BY245" i="20" a="1"/>
  <c r="BY245" i="20" s="1"/>
  <c r="AX245" i="22" s="1"/>
  <c r="CB245" i="20" a="1"/>
  <c r="CB245" i="20" s="1"/>
  <c r="BA245" i="22" s="1"/>
  <c r="BA245" i="20"/>
  <c r="Z245" i="22" s="1"/>
  <c r="CG245" i="20"/>
  <c r="BF245" i="22" s="1"/>
  <c r="CC245" i="20" a="1"/>
  <c r="CC245" i="20" s="1"/>
  <c r="BB245" i="22" s="1"/>
  <c r="AV245" i="20"/>
  <c r="U245" i="22" s="1"/>
  <c r="AO245" i="20"/>
  <c r="N245" i="22" s="1"/>
  <c r="BN245" i="20"/>
  <c r="AM245" i="22" s="1"/>
  <c r="AP245" i="20"/>
  <c r="O245" i="22" s="1"/>
  <c r="CH245" i="20"/>
  <c r="BG245" i="22" s="1"/>
  <c r="AQ245" i="20"/>
  <c r="P245" i="22" s="1"/>
  <c r="AT245" i="20"/>
  <c r="S245" i="22" s="1"/>
  <c r="CF245" i="20"/>
  <c r="BE245" i="22" s="1"/>
  <c r="AL245" i="20"/>
  <c r="K245" i="22" s="1"/>
  <c r="BF245" i="20"/>
  <c r="AE245" i="22" s="1"/>
  <c r="BU245" i="20"/>
  <c r="AT245" i="22" s="1"/>
  <c r="BM245" i="20"/>
  <c r="AL245" i="22" s="1"/>
  <c r="AM245" i="20"/>
  <c r="L245" i="22" s="1"/>
  <c r="BV245" i="20"/>
  <c r="AU245" i="22" s="1"/>
  <c r="BJ245" i="20"/>
  <c r="AI245" i="22" s="1"/>
  <c r="BO245" i="20"/>
  <c r="AN245" i="22" s="1"/>
  <c r="CA245" i="20" a="1"/>
  <c r="CA245" i="20" s="1"/>
  <c r="AZ245" i="22" s="1"/>
  <c r="BK245" i="20"/>
  <c r="AJ245" i="22" s="1"/>
  <c r="BE245" i="20"/>
  <c r="AD245" i="22" s="1"/>
  <c r="BC245" i="20"/>
  <c r="AB245" i="22" s="1"/>
  <c r="BL245" i="20"/>
  <c r="AK245" i="22" s="1"/>
  <c r="AS245" i="20"/>
  <c r="R245" i="22" s="1"/>
  <c r="BZ245" i="20" a="1"/>
  <c r="BZ245" i="20" s="1"/>
  <c r="AY245" i="22" s="1"/>
  <c r="BQ245" i="20"/>
  <c r="AP245" i="22" s="1"/>
  <c r="CE245" i="20"/>
  <c r="BD245" i="22" s="1"/>
  <c r="AK245" i="20"/>
  <c r="J245" i="22" s="1"/>
  <c r="BB245" i="20"/>
  <c r="AA245" i="22" s="1"/>
  <c r="AU245" i="20"/>
  <c r="T245" i="22" s="1"/>
  <c r="BG245" i="20"/>
  <c r="AF245" i="22" s="1"/>
  <c r="BI245" i="20"/>
  <c r="AH245" i="22" s="1"/>
  <c r="AX245" i="20"/>
  <c r="W245" i="22" s="1"/>
  <c r="BW245" i="20" a="1"/>
  <c r="BW245" i="20" s="1"/>
  <c r="AV245" i="22" s="1"/>
  <c r="BR245" i="20"/>
  <c r="AQ245" i="22" s="1"/>
  <c r="AY245" i="20"/>
  <c r="X245" i="22" s="1"/>
  <c r="AZ245" i="20"/>
  <c r="Y245" i="22" s="1"/>
  <c r="BT245" i="20"/>
  <c r="AS245" i="22" s="1"/>
  <c r="F245" i="22"/>
  <c r="BH245" i="20"/>
  <c r="AG245" i="22" s="1"/>
  <c r="A247" i="20" l="1"/>
  <c r="G247" i="22"/>
  <c r="B248" i="20"/>
  <c r="AT246" i="20"/>
  <c r="S246" i="22" s="1"/>
  <c r="AV246" i="20"/>
  <c r="U246" i="22" s="1"/>
  <c r="BA246" i="20"/>
  <c r="Z246" i="22" s="1"/>
  <c r="AU246" i="20"/>
  <c r="T246" i="22" s="1"/>
  <c r="CI246" i="20" a="1"/>
  <c r="CI246" i="20" s="1"/>
  <c r="BH246" i="22" s="1"/>
  <c r="BW246" i="20" a="1"/>
  <c r="BW246" i="20" s="1"/>
  <c r="AV246" i="22" s="1"/>
  <c r="BK246" i="20"/>
  <c r="AJ246" i="22" s="1"/>
  <c r="BT246" i="20"/>
  <c r="AS246" i="22" s="1"/>
  <c r="AN246" i="20"/>
  <c r="M246" i="22" s="1"/>
  <c r="BZ246" i="20" a="1"/>
  <c r="BZ246" i="20" s="1"/>
  <c r="AY246" i="22" s="1"/>
  <c r="BG246" i="20"/>
  <c r="AF246" i="22" s="1"/>
  <c r="CA246" i="20" a="1"/>
  <c r="CA246" i="20" s="1"/>
  <c r="AZ246" i="22" s="1"/>
  <c r="BS246" i="20"/>
  <c r="AR246" i="22" s="1"/>
  <c r="CF246" i="20"/>
  <c r="BE246" i="22" s="1"/>
  <c r="BN246" i="20"/>
  <c r="AM246" i="22" s="1"/>
  <c r="BY246" i="20" a="1"/>
  <c r="BY246" i="20" s="1"/>
  <c r="AX246" i="22" s="1"/>
  <c r="CC246" i="20" a="1"/>
  <c r="CC246" i="20" s="1"/>
  <c r="BB246" i="22" s="1"/>
  <c r="AS246" i="20"/>
  <c r="R246" i="22" s="1"/>
  <c r="F246" i="22"/>
  <c r="BB246" i="20"/>
  <c r="AA246" i="22" s="1"/>
  <c r="BJ246" i="20"/>
  <c r="AI246" i="22" s="1"/>
  <c r="BC246" i="20"/>
  <c r="AB246" i="22" s="1"/>
  <c r="BR246" i="20"/>
  <c r="AQ246" i="22" s="1"/>
  <c r="CB246" i="20" a="1"/>
  <c r="CB246" i="20" s="1"/>
  <c r="BA246" i="22" s="1"/>
  <c r="AX246" i="20"/>
  <c r="W246" i="22" s="1"/>
  <c r="BL246" i="20"/>
  <c r="AK246" i="22" s="1"/>
  <c r="BV246" i="20"/>
  <c r="AU246" i="22" s="1"/>
  <c r="BF246" i="20"/>
  <c r="AE246" i="22" s="1"/>
  <c r="CG246" i="20"/>
  <c r="BF246" i="22" s="1"/>
  <c r="BO246" i="20"/>
  <c r="AN246" i="22" s="1"/>
  <c r="AZ246" i="20"/>
  <c r="Y246" i="22" s="1"/>
  <c r="CH246" i="20"/>
  <c r="BG246" i="22" s="1"/>
  <c r="AL246" i="20"/>
  <c r="K246" i="22" s="1"/>
  <c r="BH246" i="20"/>
  <c r="AG246" i="22" s="1"/>
  <c r="AO246" i="20"/>
  <c r="N246" i="22" s="1"/>
  <c r="AP246" i="20"/>
  <c r="O246" i="22" s="1"/>
  <c r="AQ246" i="20"/>
  <c r="P246" i="22" s="1"/>
  <c r="AM246" i="20"/>
  <c r="L246" i="22" s="1"/>
  <c r="BE246" i="20"/>
  <c r="AD246" i="22" s="1"/>
  <c r="BU246" i="20"/>
  <c r="AT246" i="22" s="1"/>
  <c r="BM246" i="20"/>
  <c r="AL246" i="22" s="1"/>
  <c r="BQ246" i="20"/>
  <c r="AP246" i="22" s="1"/>
  <c r="CE246" i="20"/>
  <c r="BD246" i="22" s="1"/>
  <c r="AY246" i="20"/>
  <c r="X246" i="22" s="1"/>
  <c r="AW246" i="20"/>
  <c r="V246" i="22" s="1"/>
  <c r="BI246" i="20"/>
  <c r="AH246" i="22" s="1"/>
  <c r="AK246" i="20"/>
  <c r="J246" i="22" s="1"/>
  <c r="B248" i="13"/>
  <c r="D247" i="13"/>
  <c r="D245" i="22"/>
  <c r="B245" i="22" s="1" a="1"/>
  <c r="B245" i="22" s="1"/>
  <c r="E246" i="13"/>
  <c r="A246" i="13"/>
  <c r="D246" i="22" l="1"/>
  <c r="B246" i="22" s="1" a="1"/>
  <c r="B246" i="22" s="1"/>
  <c r="A247" i="13"/>
  <c r="E247" i="13"/>
  <c r="D248" i="13"/>
  <c r="B249" i="13"/>
  <c r="B249" i="20"/>
  <c r="A248" i="20"/>
  <c r="G248" i="22"/>
  <c r="CI247" i="20" a="1"/>
  <c r="CI247" i="20" s="1"/>
  <c r="BH247" i="22" s="1"/>
  <c r="BO247" i="20"/>
  <c r="AN247" i="22" s="1"/>
  <c r="AX247" i="20"/>
  <c r="W247" i="22" s="1"/>
  <c r="AK247" i="20"/>
  <c r="J247" i="22" s="1"/>
  <c r="AV247" i="20"/>
  <c r="U247" i="22" s="1"/>
  <c r="AU247" i="20"/>
  <c r="T247" i="22" s="1"/>
  <c r="CE247" i="20"/>
  <c r="BD247" i="22" s="1"/>
  <c r="CB247" i="20" a="1"/>
  <c r="CB247" i="20" s="1"/>
  <c r="BA247" i="22" s="1"/>
  <c r="BG247" i="20"/>
  <c r="AF247" i="22" s="1"/>
  <c r="BR247" i="20"/>
  <c r="AQ247" i="22" s="1"/>
  <c r="BB247" i="20"/>
  <c r="AA247" i="22" s="1"/>
  <c r="BC247" i="20"/>
  <c r="AB247" i="22" s="1"/>
  <c r="BL247" i="20"/>
  <c r="AK247" i="22" s="1"/>
  <c r="BA247" i="20"/>
  <c r="Z247" i="22" s="1"/>
  <c r="AT247" i="20"/>
  <c r="S247" i="22" s="1"/>
  <c r="BZ247" i="20" a="1"/>
  <c r="BZ247" i="20" s="1"/>
  <c r="AY247" i="22" s="1"/>
  <c r="CG247" i="20"/>
  <c r="BF247" i="22" s="1"/>
  <c r="F247" i="22"/>
  <c r="BM247" i="20"/>
  <c r="AL247" i="22" s="1"/>
  <c r="AS247" i="20"/>
  <c r="R247" i="22" s="1"/>
  <c r="BT247" i="20"/>
  <c r="AS247" i="22" s="1"/>
  <c r="BI247" i="20"/>
  <c r="AH247" i="22" s="1"/>
  <c r="CH247" i="20"/>
  <c r="BG247" i="22" s="1"/>
  <c r="AY247" i="20"/>
  <c r="X247" i="22" s="1"/>
  <c r="BE247" i="20"/>
  <c r="AD247" i="22" s="1"/>
  <c r="AW247" i="20"/>
  <c r="V247" i="22" s="1"/>
  <c r="BK247" i="20"/>
  <c r="AJ247" i="22" s="1"/>
  <c r="BW247" i="20" a="1"/>
  <c r="BW247" i="20" s="1"/>
  <c r="AV247" i="22" s="1"/>
  <c r="BY247" i="20" a="1"/>
  <c r="BY247" i="20" s="1"/>
  <c r="AX247" i="22" s="1"/>
  <c r="BS247" i="20"/>
  <c r="AR247" i="22" s="1"/>
  <c r="AN247" i="20"/>
  <c r="M247" i="22" s="1"/>
  <c r="BQ247" i="20"/>
  <c r="AP247" i="22" s="1"/>
  <c r="AO247" i="20"/>
  <c r="N247" i="22" s="1"/>
  <c r="AM247" i="20"/>
  <c r="L247" i="22" s="1"/>
  <c r="AL247" i="20"/>
  <c r="K247" i="22" s="1"/>
  <c r="CC247" i="20" a="1"/>
  <c r="CC247" i="20" s="1"/>
  <c r="BB247" i="22" s="1"/>
  <c r="BU247" i="20"/>
  <c r="AT247" i="22" s="1"/>
  <c r="CF247" i="20"/>
  <c r="BE247" i="22" s="1"/>
  <c r="CA247" i="20" a="1"/>
  <c r="CA247" i="20" s="1"/>
  <c r="AZ247" i="22" s="1"/>
  <c r="BH247" i="20"/>
  <c r="AG247" i="22" s="1"/>
  <c r="BF247" i="20"/>
  <c r="AE247" i="22" s="1"/>
  <c r="AP247" i="20"/>
  <c r="O247" i="22" s="1"/>
  <c r="BJ247" i="20"/>
  <c r="AI247" i="22" s="1"/>
  <c r="AZ247" i="20"/>
  <c r="Y247" i="22" s="1"/>
  <c r="BV247" i="20"/>
  <c r="AU247" i="22" s="1"/>
  <c r="AQ247" i="20"/>
  <c r="P247" i="22" s="1"/>
  <c r="BN247" i="20"/>
  <c r="AM247" i="22" s="1"/>
  <c r="AU248" i="20" l="1"/>
  <c r="T248" i="22" s="1"/>
  <c r="AV248" i="20"/>
  <c r="U248" i="22" s="1"/>
  <c r="BU248" i="20"/>
  <c r="AT248" i="22" s="1"/>
  <c r="BA248" i="20"/>
  <c r="Z248" i="22" s="1"/>
  <c r="CA248" i="20" a="1"/>
  <c r="CA248" i="20" s="1"/>
  <c r="AZ248" i="22" s="1"/>
  <c r="AO248" i="20"/>
  <c r="N248" i="22" s="1"/>
  <c r="AL248" i="20"/>
  <c r="K248" i="22" s="1"/>
  <c r="BW248" i="20" a="1"/>
  <c r="BW248" i="20" s="1"/>
  <c r="AV248" i="22" s="1"/>
  <c r="BC248" i="20"/>
  <c r="AB248" i="22" s="1"/>
  <c r="BI248" i="20"/>
  <c r="AH248" i="22" s="1"/>
  <c r="AM248" i="20"/>
  <c r="L248" i="22" s="1"/>
  <c r="AW248" i="20"/>
  <c r="V248" i="22" s="1"/>
  <c r="CH248" i="20"/>
  <c r="BG248" i="22" s="1"/>
  <c r="CE248" i="20"/>
  <c r="BD248" i="22" s="1"/>
  <c r="CF248" i="20"/>
  <c r="BE248" i="22" s="1"/>
  <c r="F248" i="22"/>
  <c r="BO248" i="20"/>
  <c r="AN248" i="22" s="1"/>
  <c r="BH248" i="20"/>
  <c r="AG248" i="22" s="1"/>
  <c r="AX248" i="20"/>
  <c r="W248" i="22" s="1"/>
  <c r="BL248" i="20"/>
  <c r="AK248" i="22" s="1"/>
  <c r="BY248" i="20" a="1"/>
  <c r="BY248" i="20" s="1"/>
  <c r="AX248" i="22" s="1"/>
  <c r="BZ248" i="20" a="1"/>
  <c r="BZ248" i="20" s="1"/>
  <c r="AY248" i="22" s="1"/>
  <c r="BK248" i="20"/>
  <c r="AJ248" i="22" s="1"/>
  <c r="BR248" i="20"/>
  <c r="AQ248" i="22" s="1"/>
  <c r="CI248" i="20" a="1"/>
  <c r="CI248" i="20" s="1"/>
  <c r="BH248" i="22" s="1"/>
  <c r="CC248" i="20" a="1"/>
  <c r="CC248" i="20" s="1"/>
  <c r="BB248" i="22" s="1"/>
  <c r="BQ248" i="20"/>
  <c r="AP248" i="22" s="1"/>
  <c r="BM248" i="20"/>
  <c r="AL248" i="22" s="1"/>
  <c r="AN248" i="20"/>
  <c r="M248" i="22" s="1"/>
  <c r="CG248" i="20"/>
  <c r="BF248" i="22" s="1"/>
  <c r="BE248" i="20"/>
  <c r="AD248" i="22" s="1"/>
  <c r="AQ248" i="20"/>
  <c r="P248" i="22" s="1"/>
  <c r="BF248" i="20"/>
  <c r="AE248" i="22" s="1"/>
  <c r="BG248" i="20"/>
  <c r="AF248" i="22" s="1"/>
  <c r="AP248" i="20"/>
  <c r="O248" i="22" s="1"/>
  <c r="AS248" i="20"/>
  <c r="R248" i="22" s="1"/>
  <c r="BV248" i="20"/>
  <c r="AU248" i="22" s="1"/>
  <c r="BS248" i="20"/>
  <c r="AR248" i="22" s="1"/>
  <c r="BT248" i="20"/>
  <c r="AS248" i="22" s="1"/>
  <c r="AY248" i="20"/>
  <c r="X248" i="22" s="1"/>
  <c r="AT248" i="20"/>
  <c r="S248" i="22" s="1"/>
  <c r="AK248" i="20"/>
  <c r="J248" i="22" s="1"/>
  <c r="BN248" i="20"/>
  <c r="AM248" i="22" s="1"/>
  <c r="CB248" i="20" a="1"/>
  <c r="CB248" i="20" s="1"/>
  <c r="BA248" i="22" s="1"/>
  <c r="BJ248" i="20"/>
  <c r="AI248" i="22" s="1"/>
  <c r="AZ248" i="20"/>
  <c r="Y248" i="22" s="1"/>
  <c r="BB248" i="20"/>
  <c r="AA248" i="22" s="1"/>
  <c r="A249" i="20"/>
  <c r="B250" i="20"/>
  <c r="G249" i="22"/>
  <c r="D249" i="13"/>
  <c r="B250" i="13"/>
  <c r="D247" i="22"/>
  <c r="B247" i="22" s="1" a="1"/>
  <c r="B247" i="22" s="1"/>
  <c r="A248" i="13"/>
  <c r="E248" i="13"/>
  <c r="BF249" i="20" l="1"/>
  <c r="AE249" i="22" s="1"/>
  <c r="CA249" i="20" a="1"/>
  <c r="CA249" i="20" s="1"/>
  <c r="AZ249" i="22" s="1"/>
  <c r="BH249" i="20"/>
  <c r="AG249" i="22" s="1"/>
  <c r="BT249" i="20"/>
  <c r="AS249" i="22" s="1"/>
  <c r="BL249" i="20"/>
  <c r="AK249" i="22" s="1"/>
  <c r="AW249" i="20"/>
  <c r="V249" i="22" s="1"/>
  <c r="BY249" i="20" a="1"/>
  <c r="BY249" i="20" s="1"/>
  <c r="AX249" i="22" s="1"/>
  <c r="AL249" i="20"/>
  <c r="K249" i="22" s="1"/>
  <c r="CF249" i="20"/>
  <c r="BE249" i="22" s="1"/>
  <c r="CE249" i="20"/>
  <c r="BD249" i="22" s="1"/>
  <c r="AQ249" i="20"/>
  <c r="P249" i="22" s="1"/>
  <c r="AM249" i="20"/>
  <c r="L249" i="22" s="1"/>
  <c r="AX249" i="20"/>
  <c r="W249" i="22" s="1"/>
  <c r="AZ249" i="20"/>
  <c r="Y249" i="22" s="1"/>
  <c r="BU249" i="20"/>
  <c r="AT249" i="22" s="1"/>
  <c r="BW249" i="20" a="1"/>
  <c r="BW249" i="20" s="1"/>
  <c r="AV249" i="22" s="1"/>
  <c r="CG249" i="20"/>
  <c r="BF249" i="22" s="1"/>
  <c r="BO249" i="20"/>
  <c r="AN249" i="22" s="1"/>
  <c r="BI249" i="20"/>
  <c r="AH249" i="22" s="1"/>
  <c r="BA249" i="20"/>
  <c r="Z249" i="22" s="1"/>
  <c r="BV249" i="20"/>
  <c r="AU249" i="22" s="1"/>
  <c r="BE249" i="20"/>
  <c r="AD249" i="22" s="1"/>
  <c r="AP249" i="20"/>
  <c r="O249" i="22" s="1"/>
  <c r="AS249" i="20"/>
  <c r="R249" i="22" s="1"/>
  <c r="F249" i="22"/>
  <c r="BS249" i="20"/>
  <c r="AR249" i="22" s="1"/>
  <c r="BJ249" i="20"/>
  <c r="AI249" i="22" s="1"/>
  <c r="CI249" i="20" a="1"/>
  <c r="CI249" i="20" s="1"/>
  <c r="BH249" i="22" s="1"/>
  <c r="BQ249" i="20"/>
  <c r="AP249" i="22" s="1"/>
  <c r="BB249" i="20"/>
  <c r="AA249" i="22" s="1"/>
  <c r="CH249" i="20"/>
  <c r="BG249" i="22" s="1"/>
  <c r="AT249" i="20"/>
  <c r="S249" i="22" s="1"/>
  <c r="CC249" i="20" a="1"/>
  <c r="CC249" i="20" s="1"/>
  <c r="BB249" i="22" s="1"/>
  <c r="BG249" i="20"/>
  <c r="AF249" i="22" s="1"/>
  <c r="AY249" i="20"/>
  <c r="X249" i="22" s="1"/>
  <c r="AU249" i="20"/>
  <c r="T249" i="22" s="1"/>
  <c r="BM249" i="20"/>
  <c r="AL249" i="22" s="1"/>
  <c r="BC249" i="20"/>
  <c r="AB249" i="22" s="1"/>
  <c r="AV249" i="20"/>
  <c r="U249" i="22" s="1"/>
  <c r="AO249" i="20"/>
  <c r="N249" i="22" s="1"/>
  <c r="BZ249" i="20" a="1"/>
  <c r="BZ249" i="20" s="1"/>
  <c r="AY249" i="22" s="1"/>
  <c r="BN249" i="20"/>
  <c r="AM249" i="22" s="1"/>
  <c r="BR249" i="20"/>
  <c r="AQ249" i="22" s="1"/>
  <c r="AK249" i="20"/>
  <c r="J249" i="22" s="1"/>
  <c r="AN249" i="20"/>
  <c r="M249" i="22" s="1"/>
  <c r="BK249" i="20"/>
  <c r="AJ249" i="22" s="1"/>
  <c r="CB249" i="20" a="1"/>
  <c r="CB249" i="20" s="1"/>
  <c r="BA249" i="22" s="1"/>
  <c r="A249" i="13"/>
  <c r="E249" i="13"/>
  <c r="D250" i="13"/>
  <c r="B251" i="13"/>
  <c r="D248" i="22"/>
  <c r="B248" i="22" s="1" a="1"/>
  <c r="B248" i="22" s="1"/>
  <c r="B251" i="20"/>
  <c r="A250" i="20"/>
  <c r="G250" i="22"/>
  <c r="BF250" i="20" l="1"/>
  <c r="AE250" i="22" s="1"/>
  <c r="BM250" i="20"/>
  <c r="AL250" i="22" s="1"/>
  <c r="BH250" i="20"/>
  <c r="AG250" i="22" s="1"/>
  <c r="AS250" i="20"/>
  <c r="R250" i="22" s="1"/>
  <c r="AP250" i="20"/>
  <c r="O250" i="22" s="1"/>
  <c r="CA250" i="20" a="1"/>
  <c r="CA250" i="20" s="1"/>
  <c r="AZ250" i="22" s="1"/>
  <c r="BU250" i="20"/>
  <c r="AT250" i="22" s="1"/>
  <c r="AV250" i="20"/>
  <c r="U250" i="22" s="1"/>
  <c r="BZ250" i="20" a="1"/>
  <c r="BZ250" i="20" s="1"/>
  <c r="AY250" i="22" s="1"/>
  <c r="AU250" i="20"/>
  <c r="T250" i="22" s="1"/>
  <c r="AO250" i="20"/>
  <c r="N250" i="22" s="1"/>
  <c r="AT250" i="20"/>
  <c r="S250" i="22" s="1"/>
  <c r="CI250" i="20" a="1"/>
  <c r="CI250" i="20" s="1"/>
  <c r="BH250" i="22" s="1"/>
  <c r="AY250" i="20"/>
  <c r="X250" i="22" s="1"/>
  <c r="BG250" i="20"/>
  <c r="AF250" i="22" s="1"/>
  <c r="AX250" i="20"/>
  <c r="W250" i="22" s="1"/>
  <c r="AW250" i="20"/>
  <c r="V250" i="22" s="1"/>
  <c r="AQ250" i="20"/>
  <c r="P250" i="22" s="1"/>
  <c r="BI250" i="20"/>
  <c r="AH250" i="22" s="1"/>
  <c r="BS250" i="20"/>
  <c r="AR250" i="22" s="1"/>
  <c r="CC250" i="20" a="1"/>
  <c r="CC250" i="20" s="1"/>
  <c r="BB250" i="22" s="1"/>
  <c r="BT250" i="20"/>
  <c r="AS250" i="22" s="1"/>
  <c r="BJ250" i="20"/>
  <c r="AI250" i="22" s="1"/>
  <c r="BC250" i="20"/>
  <c r="AB250" i="22" s="1"/>
  <c r="AM250" i="20"/>
  <c r="L250" i="22" s="1"/>
  <c r="BY250" i="20" a="1"/>
  <c r="BY250" i="20" s="1"/>
  <c r="AX250" i="22" s="1"/>
  <c r="BA250" i="20"/>
  <c r="Z250" i="22" s="1"/>
  <c r="BN250" i="20"/>
  <c r="AM250" i="22" s="1"/>
  <c r="CH250" i="20"/>
  <c r="BG250" i="22" s="1"/>
  <c r="CB250" i="20" a="1"/>
  <c r="CB250" i="20" s="1"/>
  <c r="BA250" i="22" s="1"/>
  <c r="AL250" i="20"/>
  <c r="K250" i="22" s="1"/>
  <c r="BQ250" i="20"/>
  <c r="AP250" i="22" s="1"/>
  <c r="AK250" i="20"/>
  <c r="J250" i="22" s="1"/>
  <c r="CG250" i="20"/>
  <c r="BF250" i="22" s="1"/>
  <c r="BE250" i="20"/>
  <c r="AD250" i="22" s="1"/>
  <c r="BO250" i="20"/>
  <c r="AN250" i="22" s="1"/>
  <c r="BR250" i="20"/>
  <c r="AQ250" i="22" s="1"/>
  <c r="F250" i="22"/>
  <c r="BK250" i="20"/>
  <c r="AJ250" i="22" s="1"/>
  <c r="BW250" i="20" a="1"/>
  <c r="BW250" i="20" s="1"/>
  <c r="AV250" i="22" s="1"/>
  <c r="CE250" i="20"/>
  <c r="BD250" i="22" s="1"/>
  <c r="AZ250" i="20"/>
  <c r="Y250" i="22" s="1"/>
  <c r="BB250" i="20"/>
  <c r="AA250" i="22" s="1"/>
  <c r="BV250" i="20"/>
  <c r="AU250" i="22" s="1"/>
  <c r="CF250" i="20"/>
  <c r="BE250" i="22" s="1"/>
  <c r="AN250" i="20"/>
  <c r="M250" i="22" s="1"/>
  <c r="BL250" i="20"/>
  <c r="AK250" i="22" s="1"/>
  <c r="A251" i="20"/>
  <c r="G251" i="22"/>
  <c r="B252" i="20"/>
  <c r="D249" i="22"/>
  <c r="B249" i="22" s="1" a="1"/>
  <c r="B249" i="22" s="1"/>
  <c r="D251" i="13"/>
  <c r="B252" i="13"/>
  <c r="A250" i="13"/>
  <c r="E250" i="13"/>
  <c r="CF251" i="20" l="1"/>
  <c r="BE251" i="22" s="1"/>
  <c r="BI251" i="20"/>
  <c r="AH251" i="22" s="1"/>
  <c r="CA251" i="20" a="1"/>
  <c r="CA251" i="20" s="1"/>
  <c r="AZ251" i="22" s="1"/>
  <c r="BQ251" i="20"/>
  <c r="AP251" i="22" s="1"/>
  <c r="BZ251" i="20" a="1"/>
  <c r="BZ251" i="20" s="1"/>
  <c r="AY251" i="22" s="1"/>
  <c r="AS251" i="20"/>
  <c r="R251" i="22" s="1"/>
  <c r="BC251" i="20"/>
  <c r="AB251" i="22" s="1"/>
  <c r="AP251" i="20"/>
  <c r="O251" i="22" s="1"/>
  <c r="BL251" i="20"/>
  <c r="AK251" i="22" s="1"/>
  <c r="BA251" i="20"/>
  <c r="Z251" i="22" s="1"/>
  <c r="BJ251" i="20"/>
  <c r="AI251" i="22" s="1"/>
  <c r="AV251" i="20"/>
  <c r="U251" i="22" s="1"/>
  <c r="BR251" i="20"/>
  <c r="AQ251" i="22" s="1"/>
  <c r="BN251" i="20"/>
  <c r="AM251" i="22" s="1"/>
  <c r="AK251" i="20"/>
  <c r="J251" i="22" s="1"/>
  <c r="CE251" i="20"/>
  <c r="BD251" i="22" s="1"/>
  <c r="AN251" i="20"/>
  <c r="M251" i="22" s="1"/>
  <c r="BY251" i="20" a="1"/>
  <c r="BY251" i="20" s="1"/>
  <c r="AX251" i="22" s="1"/>
  <c r="CB251" i="20" a="1"/>
  <c r="CB251" i="20" s="1"/>
  <c r="BA251" i="22" s="1"/>
  <c r="AL251" i="20"/>
  <c r="K251" i="22" s="1"/>
  <c r="CG251" i="20"/>
  <c r="BF251" i="22" s="1"/>
  <c r="AX251" i="20"/>
  <c r="W251" i="22" s="1"/>
  <c r="AO251" i="20"/>
  <c r="N251" i="22" s="1"/>
  <c r="CH251" i="20"/>
  <c r="BG251" i="22" s="1"/>
  <c r="BM251" i="20"/>
  <c r="AL251" i="22" s="1"/>
  <c r="AM251" i="20"/>
  <c r="L251" i="22" s="1"/>
  <c r="AY251" i="20"/>
  <c r="X251" i="22" s="1"/>
  <c r="BE251" i="20"/>
  <c r="AD251" i="22" s="1"/>
  <c r="BU251" i="20"/>
  <c r="AT251" i="22" s="1"/>
  <c r="BF251" i="20"/>
  <c r="AE251" i="22" s="1"/>
  <c r="CC251" i="20" a="1"/>
  <c r="CC251" i="20" s="1"/>
  <c r="BB251" i="22" s="1"/>
  <c r="AW251" i="20"/>
  <c r="V251" i="22" s="1"/>
  <c r="CI251" i="20" a="1"/>
  <c r="CI251" i="20" s="1"/>
  <c r="BH251" i="22" s="1"/>
  <c r="BK251" i="20"/>
  <c r="AJ251" i="22" s="1"/>
  <c r="BB251" i="20"/>
  <c r="AA251" i="22" s="1"/>
  <c r="BV251" i="20"/>
  <c r="AU251" i="22" s="1"/>
  <c r="BH251" i="20"/>
  <c r="AG251" i="22" s="1"/>
  <c r="AU251" i="20"/>
  <c r="T251" i="22" s="1"/>
  <c r="BO251" i="20"/>
  <c r="AN251" i="22" s="1"/>
  <c r="BT251" i="20"/>
  <c r="AS251" i="22" s="1"/>
  <c r="BS251" i="20"/>
  <c r="AR251" i="22" s="1"/>
  <c r="AT251" i="20"/>
  <c r="S251" i="22" s="1"/>
  <c r="F251" i="22"/>
  <c r="AZ251" i="20"/>
  <c r="Y251" i="22" s="1"/>
  <c r="AQ251" i="20"/>
  <c r="P251" i="22" s="1"/>
  <c r="BW251" i="20" a="1"/>
  <c r="BW251" i="20" s="1"/>
  <c r="AV251" i="22" s="1"/>
  <c r="BG251" i="20"/>
  <c r="AF251" i="22" s="1"/>
  <c r="B253" i="13"/>
  <c r="D252" i="13"/>
  <c r="E251" i="13"/>
  <c r="A251" i="13"/>
  <c r="G252" i="22"/>
  <c r="A252" i="20"/>
  <c r="B253" i="20"/>
  <c r="D250" i="22"/>
  <c r="B250" i="22" s="1" a="1"/>
  <c r="B250" i="22" s="1"/>
  <c r="B254" i="13" l="1"/>
  <c r="D253" i="13"/>
  <c r="D251" i="22"/>
  <c r="B251" i="22" s="1" a="1"/>
  <c r="B251" i="22" s="1"/>
  <c r="BF252" i="20"/>
  <c r="AE252" i="22" s="1"/>
  <c r="CE252" i="20"/>
  <c r="BD252" i="22" s="1"/>
  <c r="CA252" i="20" a="1"/>
  <c r="CA252" i="20" s="1"/>
  <c r="AZ252" i="22" s="1"/>
  <c r="BL252" i="20"/>
  <c r="AK252" i="22" s="1"/>
  <c r="BN252" i="20"/>
  <c r="AM252" i="22" s="1"/>
  <c r="AY252" i="20"/>
  <c r="X252" i="22" s="1"/>
  <c r="BG252" i="20"/>
  <c r="AF252" i="22" s="1"/>
  <c r="CG252" i="20"/>
  <c r="BF252" i="22" s="1"/>
  <c r="BR252" i="20"/>
  <c r="AQ252" i="22" s="1"/>
  <c r="BB252" i="20"/>
  <c r="AA252" i="22" s="1"/>
  <c r="AQ252" i="20"/>
  <c r="P252" i="22" s="1"/>
  <c r="BH252" i="20"/>
  <c r="AG252" i="22" s="1"/>
  <c r="BJ252" i="20"/>
  <c r="AI252" i="22" s="1"/>
  <c r="AW252" i="20"/>
  <c r="V252" i="22" s="1"/>
  <c r="BZ252" i="20" a="1"/>
  <c r="BZ252" i="20" s="1"/>
  <c r="AY252" i="22" s="1"/>
  <c r="BA252" i="20"/>
  <c r="Z252" i="22" s="1"/>
  <c r="BW252" i="20" a="1"/>
  <c r="BW252" i="20" s="1"/>
  <c r="AV252" i="22" s="1"/>
  <c r="BI252" i="20"/>
  <c r="AH252" i="22" s="1"/>
  <c r="BQ252" i="20"/>
  <c r="AP252" i="22" s="1"/>
  <c r="CC252" i="20" a="1"/>
  <c r="CC252" i="20" s="1"/>
  <c r="BB252" i="22" s="1"/>
  <c r="AS252" i="20"/>
  <c r="R252" i="22" s="1"/>
  <c r="CB252" i="20" a="1"/>
  <c r="CB252" i="20" s="1"/>
  <c r="BA252" i="22" s="1"/>
  <c r="BC252" i="20"/>
  <c r="AB252" i="22" s="1"/>
  <c r="AL252" i="20"/>
  <c r="K252" i="22" s="1"/>
  <c r="BV252" i="20"/>
  <c r="AU252" i="22" s="1"/>
  <c r="AO252" i="20"/>
  <c r="N252" i="22" s="1"/>
  <c r="BY252" i="20" a="1"/>
  <c r="BY252" i="20" s="1"/>
  <c r="AX252" i="22" s="1"/>
  <c r="AK252" i="20"/>
  <c r="J252" i="22" s="1"/>
  <c r="BO252" i="20"/>
  <c r="AN252" i="22" s="1"/>
  <c r="AU252" i="20"/>
  <c r="T252" i="22" s="1"/>
  <c r="CI252" i="20" a="1"/>
  <c r="CI252" i="20" s="1"/>
  <c r="BH252" i="22" s="1"/>
  <c r="AN252" i="20"/>
  <c r="M252" i="22" s="1"/>
  <c r="CF252" i="20"/>
  <c r="BE252" i="22" s="1"/>
  <c r="BS252" i="20"/>
  <c r="AR252" i="22" s="1"/>
  <c r="BM252" i="20"/>
  <c r="AL252" i="22" s="1"/>
  <c r="BU252" i="20"/>
  <c r="AT252" i="22" s="1"/>
  <c r="AM252" i="20"/>
  <c r="L252" i="22" s="1"/>
  <c r="AX252" i="20"/>
  <c r="W252" i="22" s="1"/>
  <c r="BE252" i="20"/>
  <c r="AD252" i="22" s="1"/>
  <c r="BT252" i="20"/>
  <c r="AS252" i="22" s="1"/>
  <c r="AP252" i="20"/>
  <c r="O252" i="22" s="1"/>
  <c r="AT252" i="20"/>
  <c r="S252" i="22" s="1"/>
  <c r="F252" i="22"/>
  <c r="AV252" i="20"/>
  <c r="U252" i="22" s="1"/>
  <c r="CH252" i="20"/>
  <c r="BG252" i="22" s="1"/>
  <c r="AZ252" i="20"/>
  <c r="Y252" i="22" s="1"/>
  <c r="BK252" i="20"/>
  <c r="AJ252" i="22" s="1"/>
  <c r="A253" i="20"/>
  <c r="B254" i="20"/>
  <c r="G253" i="22"/>
  <c r="A252" i="13"/>
  <c r="E252" i="13"/>
  <c r="D252" i="22" l="1"/>
  <c r="B252" i="22" s="1" a="1"/>
  <c r="B252" i="22" s="1"/>
  <c r="B255" i="20"/>
  <c r="A254" i="20"/>
  <c r="G254" i="22"/>
  <c r="CI253" i="20" a="1"/>
  <c r="CI253" i="20" s="1"/>
  <c r="BH253" i="22" s="1"/>
  <c r="CE253" i="20"/>
  <c r="BD253" i="22" s="1"/>
  <c r="AQ253" i="20"/>
  <c r="P253" i="22" s="1"/>
  <c r="BR253" i="20"/>
  <c r="AQ253" i="22" s="1"/>
  <c r="BF253" i="20"/>
  <c r="AE253" i="22" s="1"/>
  <c r="BJ253" i="20"/>
  <c r="AI253" i="22" s="1"/>
  <c r="BK253" i="20"/>
  <c r="AJ253" i="22" s="1"/>
  <c r="CH253" i="20"/>
  <c r="BG253" i="22" s="1"/>
  <c r="AS253" i="20"/>
  <c r="R253" i="22" s="1"/>
  <c r="BY253" i="20" a="1"/>
  <c r="BY253" i="20" s="1"/>
  <c r="AX253" i="22" s="1"/>
  <c r="AZ253" i="20"/>
  <c r="Y253" i="22" s="1"/>
  <c r="AN253" i="20"/>
  <c r="M253" i="22" s="1"/>
  <c r="BH253" i="20"/>
  <c r="AG253" i="22" s="1"/>
  <c r="BM253" i="20"/>
  <c r="AL253" i="22" s="1"/>
  <c r="AU253" i="20"/>
  <c r="T253" i="22" s="1"/>
  <c r="BZ253" i="20" a="1"/>
  <c r="BZ253" i="20" s="1"/>
  <c r="AY253" i="22" s="1"/>
  <c r="AT253" i="20"/>
  <c r="S253" i="22" s="1"/>
  <c r="BO253" i="20"/>
  <c r="AN253" i="22" s="1"/>
  <c r="CB253" i="20" a="1"/>
  <c r="CB253" i="20" s="1"/>
  <c r="BA253" i="22" s="1"/>
  <c r="AW253" i="20"/>
  <c r="V253" i="22" s="1"/>
  <c r="AY253" i="20"/>
  <c r="X253" i="22" s="1"/>
  <c r="AL253" i="20"/>
  <c r="K253" i="22" s="1"/>
  <c r="BE253" i="20"/>
  <c r="AD253" i="22" s="1"/>
  <c r="AX253" i="20"/>
  <c r="W253" i="22" s="1"/>
  <c r="AO253" i="20"/>
  <c r="N253" i="22" s="1"/>
  <c r="AP253" i="20"/>
  <c r="O253" i="22" s="1"/>
  <c r="AM253" i="20"/>
  <c r="L253" i="22" s="1"/>
  <c r="BB253" i="20"/>
  <c r="AA253" i="22" s="1"/>
  <c r="F253" i="22"/>
  <c r="BU253" i="20"/>
  <c r="AT253" i="22" s="1"/>
  <c r="BA253" i="20"/>
  <c r="Z253" i="22" s="1"/>
  <c r="CC253" i="20" a="1"/>
  <c r="CC253" i="20" s="1"/>
  <c r="BB253" i="22" s="1"/>
  <c r="BW253" i="20" a="1"/>
  <c r="BW253" i="20" s="1"/>
  <c r="AV253" i="22" s="1"/>
  <c r="AK253" i="20"/>
  <c r="J253" i="22" s="1"/>
  <c r="BL253" i="20"/>
  <c r="AK253" i="22" s="1"/>
  <c r="BC253" i="20"/>
  <c r="AB253" i="22" s="1"/>
  <c r="CG253" i="20"/>
  <c r="BF253" i="22" s="1"/>
  <c r="AV253" i="20"/>
  <c r="U253" i="22" s="1"/>
  <c r="BI253" i="20"/>
  <c r="AH253" i="22" s="1"/>
  <c r="BV253" i="20"/>
  <c r="AU253" i="22" s="1"/>
  <c r="BG253" i="20"/>
  <c r="AF253" i="22" s="1"/>
  <c r="BS253" i="20"/>
  <c r="AR253" i="22" s="1"/>
  <c r="CF253" i="20"/>
  <c r="BE253" i="22" s="1"/>
  <c r="BN253" i="20"/>
  <c r="AM253" i="22" s="1"/>
  <c r="BT253" i="20"/>
  <c r="AS253" i="22" s="1"/>
  <c r="CA253" i="20" a="1"/>
  <c r="CA253" i="20" s="1"/>
  <c r="AZ253" i="22" s="1"/>
  <c r="BQ253" i="20"/>
  <c r="AP253" i="22" s="1"/>
  <c r="E253" i="13"/>
  <c r="A253" i="13"/>
  <c r="D254" i="13"/>
  <c r="B255" i="13"/>
  <c r="B256" i="13" l="1"/>
  <c r="D255" i="13"/>
  <c r="A254" i="13"/>
  <c r="E254" i="13"/>
  <c r="AP254" i="20"/>
  <c r="O254" i="22" s="1"/>
  <c r="BR254" i="20"/>
  <c r="AQ254" i="22" s="1"/>
  <c r="AO254" i="20"/>
  <c r="N254" i="22" s="1"/>
  <c r="AK254" i="20"/>
  <c r="J254" i="22" s="1"/>
  <c r="AM254" i="20"/>
  <c r="L254" i="22" s="1"/>
  <c r="F254" i="22"/>
  <c r="CI254" i="20" a="1"/>
  <c r="CI254" i="20" s="1"/>
  <c r="BH254" i="22" s="1"/>
  <c r="AL254" i="20"/>
  <c r="K254" i="22" s="1"/>
  <c r="BL254" i="20"/>
  <c r="AK254" i="22" s="1"/>
  <c r="BA254" i="20"/>
  <c r="Z254" i="22" s="1"/>
  <c r="CF254" i="20"/>
  <c r="BE254" i="22" s="1"/>
  <c r="BV254" i="20"/>
  <c r="AU254" i="22" s="1"/>
  <c r="BI254" i="20"/>
  <c r="AH254" i="22" s="1"/>
  <c r="BN254" i="20"/>
  <c r="AM254" i="22" s="1"/>
  <c r="CH254" i="20"/>
  <c r="BG254" i="22" s="1"/>
  <c r="CC254" i="20" a="1"/>
  <c r="CC254" i="20" s="1"/>
  <c r="BB254" i="22" s="1"/>
  <c r="AS254" i="20"/>
  <c r="R254" i="22" s="1"/>
  <c r="BU254" i="20"/>
  <c r="AT254" i="22" s="1"/>
  <c r="BC254" i="20"/>
  <c r="AB254" i="22" s="1"/>
  <c r="BH254" i="20"/>
  <c r="AG254" i="22" s="1"/>
  <c r="BZ254" i="20" a="1"/>
  <c r="BZ254" i="20" s="1"/>
  <c r="AY254" i="22" s="1"/>
  <c r="AX254" i="20"/>
  <c r="W254" i="22" s="1"/>
  <c r="BG254" i="20"/>
  <c r="AF254" i="22" s="1"/>
  <c r="BE254" i="20"/>
  <c r="AD254" i="22" s="1"/>
  <c r="AU254" i="20"/>
  <c r="T254" i="22" s="1"/>
  <c r="BQ254" i="20"/>
  <c r="AP254" i="22" s="1"/>
  <c r="CG254" i="20"/>
  <c r="BF254" i="22" s="1"/>
  <c r="AW254" i="20"/>
  <c r="V254" i="22" s="1"/>
  <c r="BO254" i="20"/>
  <c r="AN254" i="22" s="1"/>
  <c r="BB254" i="20"/>
  <c r="AA254" i="22" s="1"/>
  <c r="AY254" i="20"/>
  <c r="X254" i="22" s="1"/>
  <c r="AZ254" i="20"/>
  <c r="Y254" i="22" s="1"/>
  <c r="AN254" i="20"/>
  <c r="M254" i="22" s="1"/>
  <c r="BY254" i="20" a="1"/>
  <c r="BY254" i="20" s="1"/>
  <c r="AX254" i="22" s="1"/>
  <c r="BF254" i="20"/>
  <c r="AE254" i="22" s="1"/>
  <c r="BK254" i="20"/>
  <c r="AJ254" i="22" s="1"/>
  <c r="BS254" i="20"/>
  <c r="AR254" i="22" s="1"/>
  <c r="CE254" i="20"/>
  <c r="BD254" i="22" s="1"/>
  <c r="BW254" i="20" a="1"/>
  <c r="BW254" i="20" s="1"/>
  <c r="AV254" i="22" s="1"/>
  <c r="BM254" i="20"/>
  <c r="AL254" i="22" s="1"/>
  <c r="AV254" i="20"/>
  <c r="U254" i="22" s="1"/>
  <c r="BT254" i="20"/>
  <c r="AS254" i="22" s="1"/>
  <c r="AT254" i="20"/>
  <c r="S254" i="22" s="1"/>
  <c r="AQ254" i="20"/>
  <c r="P254" i="22" s="1"/>
  <c r="BJ254" i="20"/>
  <c r="AI254" i="22" s="1"/>
  <c r="CA254" i="20" a="1"/>
  <c r="CA254" i="20" s="1"/>
  <c r="AZ254" i="22" s="1"/>
  <c r="CB254" i="20" a="1"/>
  <c r="CB254" i="20" s="1"/>
  <c r="BA254" i="22" s="1"/>
  <c r="D253" i="22"/>
  <c r="B253" i="22" s="1" a="1"/>
  <c r="B253" i="22" s="1"/>
  <c r="A255" i="20"/>
  <c r="G255" i="22"/>
  <c r="B256" i="20"/>
  <c r="D254" i="22" l="1"/>
  <c r="B254" i="22" s="1" a="1"/>
  <c r="B254" i="22" s="1"/>
  <c r="A256" i="20"/>
  <c r="G256" i="22"/>
  <c r="B257" i="20"/>
  <c r="CG255" i="20"/>
  <c r="BF255" i="22" s="1"/>
  <c r="BK255" i="20"/>
  <c r="AJ255" i="22" s="1"/>
  <c r="BN255" i="20"/>
  <c r="AM255" i="22" s="1"/>
  <c r="BF255" i="20"/>
  <c r="AE255" i="22" s="1"/>
  <c r="CE255" i="20"/>
  <c r="BD255" i="22" s="1"/>
  <c r="AY255" i="20"/>
  <c r="X255" i="22" s="1"/>
  <c r="CC255" i="20" a="1"/>
  <c r="CC255" i="20" s="1"/>
  <c r="BB255" i="22" s="1"/>
  <c r="AO255" i="20"/>
  <c r="N255" i="22" s="1"/>
  <c r="BW255" i="20" a="1"/>
  <c r="BW255" i="20" s="1"/>
  <c r="AV255" i="22" s="1"/>
  <c r="BJ255" i="20"/>
  <c r="AI255" i="22" s="1"/>
  <c r="BL255" i="20"/>
  <c r="AK255" i="22" s="1"/>
  <c r="AN255" i="20"/>
  <c r="M255" i="22" s="1"/>
  <c r="BM255" i="20"/>
  <c r="AL255" i="22" s="1"/>
  <c r="BR255" i="20"/>
  <c r="AQ255" i="22" s="1"/>
  <c r="AZ255" i="20"/>
  <c r="Y255" i="22" s="1"/>
  <c r="AQ255" i="20"/>
  <c r="P255" i="22" s="1"/>
  <c r="BT255" i="20"/>
  <c r="AS255" i="22" s="1"/>
  <c r="BH255" i="20"/>
  <c r="AG255" i="22" s="1"/>
  <c r="AK255" i="20"/>
  <c r="J255" i="22" s="1"/>
  <c r="BC255" i="20"/>
  <c r="AB255" i="22" s="1"/>
  <c r="AT255" i="20"/>
  <c r="S255" i="22" s="1"/>
  <c r="AX255" i="20"/>
  <c r="W255" i="22" s="1"/>
  <c r="AP255" i="20"/>
  <c r="O255" i="22" s="1"/>
  <c r="CI255" i="20" a="1"/>
  <c r="CI255" i="20" s="1"/>
  <c r="BH255" i="22" s="1"/>
  <c r="BU255" i="20"/>
  <c r="AT255" i="22" s="1"/>
  <c r="AV255" i="20"/>
  <c r="U255" i="22" s="1"/>
  <c r="BG255" i="20"/>
  <c r="AF255" i="22" s="1"/>
  <c r="F255" i="22"/>
  <c r="CA255" i="20" a="1"/>
  <c r="CA255" i="20" s="1"/>
  <c r="AZ255" i="22" s="1"/>
  <c r="BB255" i="20"/>
  <c r="AA255" i="22" s="1"/>
  <c r="AW255" i="20"/>
  <c r="V255" i="22" s="1"/>
  <c r="BE255" i="20"/>
  <c r="AD255" i="22" s="1"/>
  <c r="BY255" i="20" a="1"/>
  <c r="BY255" i="20" s="1"/>
  <c r="AX255" i="22" s="1"/>
  <c r="BZ255" i="20" a="1"/>
  <c r="BZ255" i="20" s="1"/>
  <c r="AY255" i="22" s="1"/>
  <c r="CF255" i="20"/>
  <c r="BE255" i="22" s="1"/>
  <c r="BO255" i="20"/>
  <c r="AN255" i="22" s="1"/>
  <c r="CB255" i="20" a="1"/>
  <c r="CB255" i="20" s="1"/>
  <c r="BA255" i="22" s="1"/>
  <c r="BA255" i="20"/>
  <c r="Z255" i="22" s="1"/>
  <c r="AL255" i="20"/>
  <c r="K255" i="22" s="1"/>
  <c r="BI255" i="20"/>
  <c r="AH255" i="22" s="1"/>
  <c r="AU255" i="20"/>
  <c r="T255" i="22" s="1"/>
  <c r="BQ255" i="20"/>
  <c r="AP255" i="22" s="1"/>
  <c r="BV255" i="20"/>
  <c r="AU255" i="22" s="1"/>
  <c r="CH255" i="20"/>
  <c r="BG255" i="22" s="1"/>
  <c r="AM255" i="20"/>
  <c r="L255" i="22" s="1"/>
  <c r="AS255" i="20"/>
  <c r="R255" i="22" s="1"/>
  <c r="BS255" i="20"/>
  <c r="AR255" i="22" s="1"/>
  <c r="E255" i="13"/>
  <c r="A255" i="13"/>
  <c r="D256" i="13"/>
  <c r="B257" i="13"/>
  <c r="D255" i="22" l="1"/>
  <c r="B255" i="22" s="1" a="1"/>
  <c r="B255" i="22" s="1"/>
  <c r="D257" i="13"/>
  <c r="B258" i="13"/>
  <c r="E256" i="13"/>
  <c r="A256" i="13"/>
  <c r="A257" i="20"/>
  <c r="B258" i="20"/>
  <c r="G257" i="22"/>
  <c r="BV256" i="20"/>
  <c r="AU256" i="22" s="1"/>
  <c r="BA256" i="20"/>
  <c r="Z256" i="22" s="1"/>
  <c r="BC256" i="20"/>
  <c r="AB256" i="22" s="1"/>
  <c r="BZ256" i="20" a="1"/>
  <c r="BZ256" i="20" s="1"/>
  <c r="AY256" i="22" s="1"/>
  <c r="AN256" i="20"/>
  <c r="M256" i="22" s="1"/>
  <c r="BK256" i="20"/>
  <c r="AJ256" i="22" s="1"/>
  <c r="BG256" i="20"/>
  <c r="AF256" i="22" s="1"/>
  <c r="AP256" i="20"/>
  <c r="O256" i="22" s="1"/>
  <c r="BN256" i="20"/>
  <c r="AM256" i="22" s="1"/>
  <c r="AM256" i="20"/>
  <c r="L256" i="22" s="1"/>
  <c r="BJ256" i="20"/>
  <c r="AI256" i="22" s="1"/>
  <c r="AQ256" i="20"/>
  <c r="P256" i="22" s="1"/>
  <c r="BH256" i="20"/>
  <c r="AG256" i="22" s="1"/>
  <c r="AV256" i="20"/>
  <c r="U256" i="22" s="1"/>
  <c r="CC256" i="20" a="1"/>
  <c r="CC256" i="20" s="1"/>
  <c r="BB256" i="22" s="1"/>
  <c r="CA256" i="20" a="1"/>
  <c r="CA256" i="20" s="1"/>
  <c r="AZ256" i="22" s="1"/>
  <c r="CG256" i="20"/>
  <c r="BF256" i="22" s="1"/>
  <c r="AZ256" i="20"/>
  <c r="Y256" i="22" s="1"/>
  <c r="AT256" i="20"/>
  <c r="S256" i="22" s="1"/>
  <c r="AS256" i="20"/>
  <c r="R256" i="22" s="1"/>
  <c r="AX256" i="20"/>
  <c r="W256" i="22" s="1"/>
  <c r="BQ256" i="20"/>
  <c r="AP256" i="22" s="1"/>
  <c r="CI256" i="20" a="1"/>
  <c r="CI256" i="20" s="1"/>
  <c r="BH256" i="22" s="1"/>
  <c r="AL256" i="20"/>
  <c r="K256" i="22" s="1"/>
  <c r="F256" i="22"/>
  <c r="BB256" i="20"/>
  <c r="AA256" i="22" s="1"/>
  <c r="BW256" i="20" a="1"/>
  <c r="BW256" i="20" s="1"/>
  <c r="AV256" i="22" s="1"/>
  <c r="AO256" i="20"/>
  <c r="N256" i="22" s="1"/>
  <c r="CB256" i="20" a="1"/>
  <c r="CB256" i="20" s="1"/>
  <c r="BA256" i="22" s="1"/>
  <c r="BY256" i="20" a="1"/>
  <c r="BY256" i="20" s="1"/>
  <c r="AX256" i="22" s="1"/>
  <c r="BL256" i="20"/>
  <c r="AK256" i="22" s="1"/>
  <c r="CF256" i="20"/>
  <c r="BE256" i="22" s="1"/>
  <c r="BS256" i="20"/>
  <c r="AR256" i="22" s="1"/>
  <c r="BE256" i="20"/>
  <c r="AD256" i="22" s="1"/>
  <c r="AU256" i="20"/>
  <c r="T256" i="22" s="1"/>
  <c r="BF256" i="20"/>
  <c r="AE256" i="22" s="1"/>
  <c r="AY256" i="20"/>
  <c r="X256" i="22" s="1"/>
  <c r="AW256" i="20"/>
  <c r="V256" i="22" s="1"/>
  <c r="CH256" i="20"/>
  <c r="BG256" i="22" s="1"/>
  <c r="BT256" i="20"/>
  <c r="AS256" i="22" s="1"/>
  <c r="BM256" i="20"/>
  <c r="AL256" i="22" s="1"/>
  <c r="AK256" i="20"/>
  <c r="J256" i="22" s="1"/>
  <c r="BR256" i="20"/>
  <c r="AQ256" i="22" s="1"/>
  <c r="BI256" i="20"/>
  <c r="AH256" i="22" s="1"/>
  <c r="CE256" i="20"/>
  <c r="BD256" i="22" s="1"/>
  <c r="BU256" i="20"/>
  <c r="AT256" i="22" s="1"/>
  <c r="BO256" i="20"/>
  <c r="AN256" i="22" s="1"/>
  <c r="F257" i="22" l="1"/>
  <c r="BK257" i="20"/>
  <c r="AJ257" i="22" s="1"/>
  <c r="CA257" i="20" a="1"/>
  <c r="CA257" i="20" s="1"/>
  <c r="AZ257" i="22" s="1"/>
  <c r="AO257" i="20"/>
  <c r="N257" i="22" s="1"/>
  <c r="AX257" i="20"/>
  <c r="W257" i="22" s="1"/>
  <c r="CI257" i="20" a="1"/>
  <c r="CI257" i="20" s="1"/>
  <c r="BH257" i="22" s="1"/>
  <c r="BB257" i="20"/>
  <c r="AA257" i="22" s="1"/>
  <c r="BV257" i="20"/>
  <c r="AU257" i="22" s="1"/>
  <c r="AQ257" i="20"/>
  <c r="P257" i="22" s="1"/>
  <c r="CB257" i="20" a="1"/>
  <c r="CB257" i="20" s="1"/>
  <c r="BA257" i="22" s="1"/>
  <c r="BQ257" i="20"/>
  <c r="AP257" i="22" s="1"/>
  <c r="CC257" i="20" a="1"/>
  <c r="CC257" i="20" s="1"/>
  <c r="BB257" i="22" s="1"/>
  <c r="BO257" i="20"/>
  <c r="AN257" i="22" s="1"/>
  <c r="CH257" i="20"/>
  <c r="BG257" i="22" s="1"/>
  <c r="AW257" i="20"/>
  <c r="V257" i="22" s="1"/>
  <c r="BG257" i="20"/>
  <c r="AF257" i="22" s="1"/>
  <c r="AU257" i="20"/>
  <c r="T257" i="22" s="1"/>
  <c r="BT257" i="20"/>
  <c r="AS257" i="22" s="1"/>
  <c r="BJ257" i="20"/>
  <c r="AI257" i="22" s="1"/>
  <c r="CF257" i="20"/>
  <c r="BE257" i="22" s="1"/>
  <c r="AP257" i="20"/>
  <c r="O257" i="22" s="1"/>
  <c r="CG257" i="20"/>
  <c r="BF257" i="22" s="1"/>
  <c r="BU257" i="20"/>
  <c r="AT257" i="22" s="1"/>
  <c r="AT257" i="20"/>
  <c r="S257" i="22" s="1"/>
  <c r="BH257" i="20"/>
  <c r="AG257" i="22" s="1"/>
  <c r="AV257" i="20"/>
  <c r="U257" i="22" s="1"/>
  <c r="BL257" i="20"/>
  <c r="AK257" i="22" s="1"/>
  <c r="BS257" i="20"/>
  <c r="AR257" i="22" s="1"/>
  <c r="AZ257" i="20"/>
  <c r="Y257" i="22" s="1"/>
  <c r="AK257" i="20"/>
  <c r="J257" i="22" s="1"/>
  <c r="BR257" i="20"/>
  <c r="AQ257" i="22" s="1"/>
  <c r="BN257" i="20"/>
  <c r="AM257" i="22" s="1"/>
  <c r="BC257" i="20"/>
  <c r="AB257" i="22" s="1"/>
  <c r="AM257" i="20"/>
  <c r="L257" i="22" s="1"/>
  <c r="BM257" i="20"/>
  <c r="AL257" i="22" s="1"/>
  <c r="BW257" i="20" a="1"/>
  <c r="BW257" i="20" s="1"/>
  <c r="AV257" i="22" s="1"/>
  <c r="BE257" i="20"/>
  <c r="AD257" i="22" s="1"/>
  <c r="BZ257" i="20" a="1"/>
  <c r="BZ257" i="20" s="1"/>
  <c r="AY257" i="22" s="1"/>
  <c r="AN257" i="20"/>
  <c r="M257" i="22" s="1"/>
  <c r="CE257" i="20"/>
  <c r="BD257" i="22" s="1"/>
  <c r="BI257" i="20"/>
  <c r="AH257" i="22" s="1"/>
  <c r="AL257" i="20"/>
  <c r="K257" i="22" s="1"/>
  <c r="BA257" i="20"/>
  <c r="Z257" i="22" s="1"/>
  <c r="AS257" i="20"/>
  <c r="R257" i="22" s="1"/>
  <c r="BF257" i="20"/>
  <c r="AE257" i="22" s="1"/>
  <c r="AY257" i="20"/>
  <c r="X257" i="22" s="1"/>
  <c r="BY257" i="20" a="1"/>
  <c r="BY257" i="20" s="1"/>
  <c r="AX257" i="22" s="1"/>
  <c r="B259" i="20"/>
  <c r="G258" i="22"/>
  <c r="A258" i="20"/>
  <c r="D258" i="13"/>
  <c r="B259" i="13"/>
  <c r="D256" i="22"/>
  <c r="B256" i="22" s="1" a="1"/>
  <c r="B256" i="22" s="1"/>
  <c r="A257" i="13"/>
  <c r="E257" i="13"/>
  <c r="A259" i="20" l="1"/>
  <c r="B260" i="20"/>
  <c r="G259" i="22"/>
  <c r="A258" i="13"/>
  <c r="E258" i="13"/>
  <c r="D257" i="22"/>
  <c r="B257" i="22" s="1" a="1"/>
  <c r="B257" i="22" s="1"/>
  <c r="B260" i="13"/>
  <c r="D260" i="13" s="1"/>
  <c r="D259" i="13"/>
  <c r="AY258" i="20"/>
  <c r="X258" i="22" s="1"/>
  <c r="BK258" i="20"/>
  <c r="AJ258" i="22" s="1"/>
  <c r="AK258" i="20"/>
  <c r="J258" i="22" s="1"/>
  <c r="CG258" i="20"/>
  <c r="BF258" i="22" s="1"/>
  <c r="CE258" i="20"/>
  <c r="BD258" i="22" s="1"/>
  <c r="AW258" i="20"/>
  <c r="V258" i="22" s="1"/>
  <c r="CF258" i="20"/>
  <c r="BE258" i="22" s="1"/>
  <c r="BL258" i="20"/>
  <c r="AK258" i="22" s="1"/>
  <c r="BO258" i="20"/>
  <c r="AN258" i="22" s="1"/>
  <c r="BC258" i="20"/>
  <c r="AB258" i="22" s="1"/>
  <c r="BS258" i="20"/>
  <c r="AR258" i="22" s="1"/>
  <c r="BV258" i="20"/>
  <c r="AU258" i="22" s="1"/>
  <c r="CH258" i="20"/>
  <c r="BG258" i="22" s="1"/>
  <c r="BA258" i="20"/>
  <c r="Z258" i="22" s="1"/>
  <c r="AN258" i="20"/>
  <c r="M258" i="22" s="1"/>
  <c r="AP258" i="20"/>
  <c r="O258" i="22" s="1"/>
  <c r="AV258" i="20"/>
  <c r="U258" i="22" s="1"/>
  <c r="AX258" i="20"/>
  <c r="W258" i="22" s="1"/>
  <c r="AS258" i="20"/>
  <c r="R258" i="22" s="1"/>
  <c r="BE258" i="20"/>
  <c r="AD258" i="22" s="1"/>
  <c r="CA258" i="20" a="1"/>
  <c r="CA258" i="20" s="1"/>
  <c r="AZ258" i="22" s="1"/>
  <c r="BN258" i="20"/>
  <c r="AM258" i="22" s="1"/>
  <c r="BJ258" i="20"/>
  <c r="AI258" i="22" s="1"/>
  <c r="AL258" i="20"/>
  <c r="K258" i="22" s="1"/>
  <c r="BI258" i="20"/>
  <c r="AH258" i="22" s="1"/>
  <c r="CI258" i="20" a="1"/>
  <c r="CI258" i="20" s="1"/>
  <c r="BH258" i="22" s="1"/>
  <c r="AO258" i="20"/>
  <c r="N258" i="22" s="1"/>
  <c r="BW258" i="20" a="1"/>
  <c r="BW258" i="20" s="1"/>
  <c r="AV258" i="22" s="1"/>
  <c r="AQ258" i="20"/>
  <c r="P258" i="22" s="1"/>
  <c r="F258" i="22"/>
  <c r="BH258" i="20"/>
  <c r="AG258" i="22" s="1"/>
  <c r="BZ258" i="20" a="1"/>
  <c r="BZ258" i="20" s="1"/>
  <c r="AY258" i="22" s="1"/>
  <c r="BU258" i="20"/>
  <c r="AT258" i="22" s="1"/>
  <c r="BG258" i="20"/>
  <c r="AF258" i="22" s="1"/>
  <c r="BY258" i="20" a="1"/>
  <c r="BY258" i="20" s="1"/>
  <c r="AX258" i="22" s="1"/>
  <c r="BQ258" i="20"/>
  <c r="AP258" i="22" s="1"/>
  <c r="BT258" i="20"/>
  <c r="AS258" i="22" s="1"/>
  <c r="CB258" i="20" a="1"/>
  <c r="CB258" i="20" s="1"/>
  <c r="BA258" i="22" s="1"/>
  <c r="BM258" i="20"/>
  <c r="AL258" i="22" s="1"/>
  <c r="AT258" i="20"/>
  <c r="S258" i="22" s="1"/>
  <c r="BR258" i="20"/>
  <c r="AQ258" i="22" s="1"/>
  <c r="CC258" i="20" a="1"/>
  <c r="CC258" i="20" s="1"/>
  <c r="BB258" i="22" s="1"/>
  <c r="BF258" i="20"/>
  <c r="AE258" i="22" s="1"/>
  <c r="AU258" i="20"/>
  <c r="T258" i="22" s="1"/>
  <c r="BB258" i="20"/>
  <c r="AA258" i="22" s="1"/>
  <c r="AM258" i="20"/>
  <c r="L258" i="22" s="1"/>
  <c r="AZ258" i="20"/>
  <c r="Y258" i="22" s="1"/>
  <c r="A259" i="13" l="1"/>
  <c r="E259" i="13"/>
  <c r="E260" i="13"/>
  <c r="A260" i="13"/>
  <c r="D258" i="22"/>
  <c r="B258" i="22" s="1" a="1"/>
  <c r="B258" i="22" s="1"/>
  <c r="A260" i="20"/>
  <c r="G260" i="22"/>
  <c r="BG259" i="20"/>
  <c r="AF259" i="22" s="1"/>
  <c r="BZ259" i="20" a="1"/>
  <c r="BZ259" i="20" s="1"/>
  <c r="AY259" i="22" s="1"/>
  <c r="AZ259" i="20"/>
  <c r="Y259" i="22" s="1"/>
  <c r="CF259" i="20"/>
  <c r="BE259" i="22" s="1"/>
  <c r="AK259" i="20"/>
  <c r="J259" i="22" s="1"/>
  <c r="CA259" i="20" a="1"/>
  <c r="CA259" i="20" s="1"/>
  <c r="AZ259" i="22" s="1"/>
  <c r="BV259" i="20"/>
  <c r="AU259" i="22" s="1"/>
  <c r="BS259" i="20"/>
  <c r="AR259" i="22" s="1"/>
  <c r="AM259" i="20"/>
  <c r="L259" i="22" s="1"/>
  <c r="BI259" i="20"/>
  <c r="AH259" i="22" s="1"/>
  <c r="BB259" i="20"/>
  <c r="AA259" i="22" s="1"/>
  <c r="BU259" i="20"/>
  <c r="AT259" i="22" s="1"/>
  <c r="CE259" i="20"/>
  <c r="BD259" i="22" s="1"/>
  <c r="CC259" i="20" a="1"/>
  <c r="CC259" i="20" s="1"/>
  <c r="BB259" i="22" s="1"/>
  <c r="BF259" i="20"/>
  <c r="AE259" i="22" s="1"/>
  <c r="CI259" i="20" a="1"/>
  <c r="CI259" i="20" s="1"/>
  <c r="BH259" i="22" s="1"/>
  <c r="AY259" i="20"/>
  <c r="X259" i="22" s="1"/>
  <c r="AO259" i="20"/>
  <c r="N259" i="22" s="1"/>
  <c r="BL259" i="20"/>
  <c r="AK259" i="22" s="1"/>
  <c r="CG259" i="20"/>
  <c r="BF259" i="22" s="1"/>
  <c r="AW259" i="20"/>
  <c r="V259" i="22" s="1"/>
  <c r="BR259" i="20"/>
  <c r="AQ259" i="22" s="1"/>
  <c r="AN259" i="20"/>
  <c r="M259" i="22" s="1"/>
  <c r="BE259" i="20"/>
  <c r="AD259" i="22" s="1"/>
  <c r="AQ259" i="20"/>
  <c r="P259" i="22" s="1"/>
  <c r="BO259" i="20"/>
  <c r="AN259" i="22" s="1"/>
  <c r="BJ259" i="20"/>
  <c r="AI259" i="22" s="1"/>
  <c r="BA259" i="20"/>
  <c r="Z259" i="22" s="1"/>
  <c r="BC259" i="20"/>
  <c r="AB259" i="22" s="1"/>
  <c r="BM259" i="20"/>
  <c r="AL259" i="22" s="1"/>
  <c r="AP259" i="20"/>
  <c r="O259" i="22" s="1"/>
  <c r="BT259" i="20"/>
  <c r="AS259" i="22" s="1"/>
  <c r="AU259" i="20"/>
  <c r="T259" i="22" s="1"/>
  <c r="AL259" i="20"/>
  <c r="K259" i="22" s="1"/>
  <c r="CB259" i="20" a="1"/>
  <c r="CB259" i="20" s="1"/>
  <c r="BA259" i="22" s="1"/>
  <c r="CH259" i="20"/>
  <c r="BG259" i="22" s="1"/>
  <c r="BQ259" i="20"/>
  <c r="AP259" i="22" s="1"/>
  <c r="AX259" i="20"/>
  <c r="W259" i="22" s="1"/>
  <c r="BW259" i="20" a="1"/>
  <c r="BW259" i="20" s="1"/>
  <c r="AV259" i="22" s="1"/>
  <c r="AS259" i="20"/>
  <c r="R259" i="22" s="1"/>
  <c r="BN259" i="20"/>
  <c r="AM259" i="22" s="1"/>
  <c r="BY259" i="20" a="1"/>
  <c r="BY259" i="20" s="1"/>
  <c r="AX259" i="22" s="1"/>
  <c r="AV259" i="20"/>
  <c r="U259" i="22" s="1"/>
  <c r="BH259" i="20"/>
  <c r="AG259" i="22" s="1"/>
  <c r="AT259" i="20"/>
  <c r="S259" i="22" s="1"/>
  <c r="BK259" i="20"/>
  <c r="AJ259" i="22" s="1"/>
  <c r="F259" i="22"/>
  <c r="CI260" i="20" l="1" a="1"/>
  <c r="CI260" i="20" s="1"/>
  <c r="BH260" i="22" s="1"/>
  <c r="BE260" i="20"/>
  <c r="AD260" i="22" s="1"/>
  <c r="BZ260" i="20" a="1"/>
  <c r="BZ260" i="20" s="1"/>
  <c r="AY260" i="22" s="1"/>
  <c r="F260" i="22"/>
  <c r="CG260" i="20"/>
  <c r="BF260" i="22" s="1"/>
  <c r="AN260" i="20"/>
  <c r="M260" i="22" s="1"/>
  <c r="BF260" i="20"/>
  <c r="AE260" i="22" s="1"/>
  <c r="BK260" i="20"/>
  <c r="AJ260" i="22" s="1"/>
  <c r="AW260" i="20"/>
  <c r="V260" i="22" s="1"/>
  <c r="AU260" i="20"/>
  <c r="T260" i="22" s="1"/>
  <c r="AK260" i="20"/>
  <c r="J260" i="22" s="1"/>
  <c r="BV260" i="20"/>
  <c r="AU260" i="22" s="1"/>
  <c r="BS260" i="20"/>
  <c r="AR260" i="22" s="1"/>
  <c r="BL260" i="20"/>
  <c r="AK260" i="22" s="1"/>
  <c r="BW260" i="20" a="1"/>
  <c r="BW260" i="20" s="1"/>
  <c r="AV260" i="22" s="1"/>
  <c r="CH260" i="20"/>
  <c r="BG260" i="22" s="1"/>
  <c r="BU260" i="20"/>
  <c r="AT260" i="22" s="1"/>
  <c r="AX260" i="20"/>
  <c r="W260" i="22" s="1"/>
  <c r="AZ260" i="20"/>
  <c r="Y260" i="22" s="1"/>
  <c r="AT260" i="20"/>
  <c r="S260" i="22" s="1"/>
  <c r="CE260" i="20"/>
  <c r="BD260" i="22" s="1"/>
  <c r="CC260" i="20" a="1"/>
  <c r="CC260" i="20" s="1"/>
  <c r="BB260" i="22" s="1"/>
  <c r="AO260" i="20"/>
  <c r="N260" i="22" s="1"/>
  <c r="AP260" i="20"/>
  <c r="O260" i="22" s="1"/>
  <c r="AV260" i="20"/>
  <c r="U260" i="22" s="1"/>
  <c r="BI260" i="20"/>
  <c r="AH260" i="22" s="1"/>
  <c r="AQ260" i="20"/>
  <c r="P260" i="22" s="1"/>
  <c r="BM260" i="20"/>
  <c r="AL260" i="22" s="1"/>
  <c r="AS260" i="20"/>
  <c r="R260" i="22" s="1"/>
  <c r="AM260" i="20"/>
  <c r="L260" i="22" s="1"/>
  <c r="AY260" i="20"/>
  <c r="X260" i="22" s="1"/>
  <c r="BC260" i="20"/>
  <c r="AB260" i="22" s="1"/>
  <c r="CA260" i="20" a="1"/>
  <c r="CA260" i="20" s="1"/>
  <c r="AZ260" i="22" s="1"/>
  <c r="BO260" i="20"/>
  <c r="AN260" i="22" s="1"/>
  <c r="BQ260" i="20"/>
  <c r="AP260" i="22" s="1"/>
  <c r="BA260" i="20"/>
  <c r="Z260" i="22" s="1"/>
  <c r="BB260" i="20"/>
  <c r="AA260" i="22" s="1"/>
  <c r="CB260" i="20" a="1"/>
  <c r="CB260" i="20" s="1"/>
  <c r="BA260" i="22" s="1"/>
  <c r="BG260" i="20"/>
  <c r="AF260" i="22" s="1"/>
  <c r="CF260" i="20"/>
  <c r="BE260" i="22" s="1"/>
  <c r="BY260" i="20" a="1"/>
  <c r="BY260" i="20" s="1"/>
  <c r="AX260" i="22" s="1"/>
  <c r="BN260" i="20"/>
  <c r="AM260" i="22" s="1"/>
  <c r="BR260" i="20"/>
  <c r="AQ260" i="22" s="1"/>
  <c r="BJ260" i="20"/>
  <c r="AI260" i="22" s="1"/>
  <c r="BH260" i="20"/>
  <c r="AG260" i="22" s="1"/>
  <c r="AL260" i="20"/>
  <c r="K260" i="22" s="1"/>
  <c r="BT260" i="20"/>
  <c r="AS260" i="22" s="1"/>
  <c r="D259" i="22"/>
  <c r="B259" i="22" s="1" a="1"/>
  <c r="B259" i="22" s="1"/>
  <c r="D260" i="22" l="1"/>
  <c r="B260" i="22" s="1" a="1"/>
  <c r="B260" i="22" s="1"/>
</calcChain>
</file>

<file path=xl/metadata.xml><?xml version="1.0" encoding="utf-8"?>
<metadata xmlns="http://schemas.openxmlformats.org/spreadsheetml/2006/main" xmlns:xlrd="http://schemas.microsoft.com/office/spreadsheetml/2017/richdata" xmlns:xda="http://schemas.microsoft.com/office/spreadsheetml/2017/dynamicarray">
  <metadataTypes count="1">
    <metadataType name="XLDAPR" minSupportedVersion="120000" copy="1" pasteAll="1" pasteValues="1" merge="1" splitFirst="1" rowColShift="1" clearFormats="1" clearComments="1" assign="1" coerce="1" cellMeta="1"/>
  </metadataTypes>
  <futureMetadata name="XLDAPR" count="1">
    <bk>
      <extLst>
        <ext uri="{bdbb8cdc-fa1e-496e-a857-3c3f30c029c3}">
          <xda:dynamicArrayProperties fDynamic="1" fCollapsed="0"/>
        </ext>
      </extLst>
    </bk>
  </futureMetadata>
  <cellMetadata count="1">
    <bk>
      <rc t="1" v="0"/>
    </bk>
  </cellMetadata>
</metadata>
</file>

<file path=xl/sharedStrings.xml><?xml version="1.0" encoding="utf-8"?>
<sst xmlns="http://schemas.openxmlformats.org/spreadsheetml/2006/main" count="1635" uniqueCount="810">
  <si>
    <t>addr</t>
  </si>
  <si>
    <t>opcode</t>
  </si>
  <si>
    <t>Opcodes</t>
  </si>
  <si>
    <t>number</t>
  </si>
  <si>
    <t>EXIT</t>
  </si>
  <si>
    <t>name</t>
  </si>
  <si>
    <t>ADD</t>
  </si>
  <si>
    <t>operation</t>
  </si>
  <si>
    <t>pc</t>
  </si>
  <si>
    <t>r1</t>
  </si>
  <si>
    <t>r2</t>
  </si>
  <si>
    <t>a</t>
  </si>
  <si>
    <t>r</t>
  </si>
  <si>
    <t>Register</t>
  </si>
  <si>
    <t>value</t>
  </si>
  <si>
    <t>kind</t>
  </si>
  <si>
    <t>zero</t>
  </si>
  <si>
    <t>Computed</t>
  </si>
  <si>
    <t>code</t>
  </si>
  <si>
    <t>Constraints</t>
  </si>
  <si>
    <t xml:space="preserve">Opcode Decoding </t>
  </si>
  <si>
    <t>Correct</t>
  </si>
  <si>
    <t>cycle</t>
  </si>
  <si>
    <t>Control</t>
  </si>
  <si>
    <t>Initial</t>
  </si>
  <si>
    <t>Transit</t>
  </si>
  <si>
    <t>Terminal</t>
  </si>
  <si>
    <t>w</t>
  </si>
  <si>
    <t>MOVE</t>
  </si>
  <si>
    <t>r3</t>
  </si>
  <si>
    <t>Flags</t>
  </si>
  <si>
    <t>reg[w] == 0 {Bool: 0 or 1}</t>
  </si>
  <si>
    <t>Inst</t>
  </si>
  <si>
    <t>Meta</t>
  </si>
  <si>
    <t>State</t>
  </si>
  <si>
    <t>Configuration</t>
  </si>
  <si>
    <t>null</t>
  </si>
  <si>
    <t>Opcode Decoding</t>
  </si>
  <si>
    <t>reg[w]=reg[r]+a</t>
  </si>
  <si>
    <t>Note:</t>
  </si>
  <si>
    <t>Write Register Decoding</t>
  </si>
  <si>
    <t>Read Register Decoding</t>
  </si>
  <si>
    <t>Binary</t>
  </si>
  <si>
    <t>c_res</t>
  </si>
  <si>
    <t>inv</t>
  </si>
  <si>
    <t>Internals</t>
  </si>
  <si>
    <t>Intermidiary Values</t>
  </si>
  <si>
    <t>Written values are discarded</t>
  </si>
  <si>
    <t>ALU</t>
  </si>
  <si>
    <t>res</t>
  </si>
  <si>
    <t>Decoded</t>
  </si>
  <si>
    <t>Input &amp; Output</t>
  </si>
  <si>
    <t>w_val</t>
  </si>
  <si>
    <t>r_val</t>
  </si>
  <si>
    <t>Opcode Format</t>
  </si>
  <si>
    <t>Coloumns</t>
  </si>
  <si>
    <t>Value</t>
  </si>
  <si>
    <t>Meaining</t>
  </si>
  <si>
    <t>c</t>
  </si>
  <si>
    <t>{0,1,2}</t>
  </si>
  <si>
    <t xml:space="preserve"> The executed Opcode</t>
  </si>
  <si>
    <t>{0,1}</t>
  </si>
  <si>
    <r>
      <t xml:space="preserve"> If 1 opcode is only executed if zero flag is </t>
    </r>
    <r>
      <rPr>
        <b/>
        <sz val="11"/>
        <color theme="1"/>
        <rFont val="Aptos Narrow"/>
        <family val="2"/>
        <scheme val="minor"/>
      </rPr>
      <t>not</t>
    </r>
    <r>
      <rPr>
        <sz val="11"/>
        <color theme="1"/>
        <rFont val="Aptos Narrow"/>
        <family val="2"/>
        <scheme val="minor"/>
      </rPr>
      <t xml:space="preserve"> set</t>
    </r>
  </si>
  <si>
    <t>{0,1,2,3,4}</t>
  </si>
  <si>
    <t xml:space="preserve"> Register to write result too</t>
  </si>
  <si>
    <t xml:space="preserve"> Register to read from</t>
  </si>
  <si>
    <t>reg[w]+=reg[r]+a</t>
  </si>
  <si>
    <t xml:space="preserve"> Immediate value</t>
  </si>
  <si>
    <t>Select</t>
  </si>
  <si>
    <t>Marks the end of the computation</t>
  </si>
  <si>
    <t>Opcode Memory</t>
  </si>
  <si>
    <t>Original  Length</t>
  </si>
  <si>
    <t>Padded Length</t>
  </si>
  <si>
    <t>Extended Length</t>
  </si>
  <si>
    <t>Memory Fetcher</t>
  </si>
  <si>
    <t>alpha</t>
  </si>
  <si>
    <t>gamma</t>
  </si>
  <si>
    <t>note</t>
  </si>
  <si>
    <t>Result</t>
  </si>
  <si>
    <t>ω</t>
  </si>
  <si>
    <t>Symbol</t>
  </si>
  <si>
    <t>p</t>
  </si>
  <si>
    <t>Reed Solomon Extension Factor</t>
  </si>
  <si>
    <r>
      <t>n</t>
    </r>
    <r>
      <rPr>
        <vertAlign val="subscript"/>
        <sz val="11"/>
        <color theme="1"/>
        <rFont val="Aptos Narrow"/>
        <family val="2"/>
        <scheme val="minor"/>
      </rPr>
      <t>cpu,o</t>
    </r>
  </si>
  <si>
    <r>
      <t>n</t>
    </r>
    <r>
      <rPr>
        <vertAlign val="subscript"/>
        <sz val="11"/>
        <color theme="1"/>
        <rFont val="Aptos Narrow"/>
        <family val="2"/>
        <scheme val="minor"/>
      </rPr>
      <t>cpu,p</t>
    </r>
  </si>
  <si>
    <r>
      <t>n</t>
    </r>
    <r>
      <rPr>
        <vertAlign val="subscript"/>
        <sz val="11"/>
        <color theme="1"/>
        <rFont val="Aptos Narrow"/>
        <family val="2"/>
        <scheme val="minor"/>
      </rPr>
      <t>cpu</t>
    </r>
  </si>
  <si>
    <t>Name</t>
  </si>
  <si>
    <t>Constraint</t>
  </si>
  <si>
    <r>
      <t>Primitive (</t>
    </r>
    <r>
      <rPr>
        <i/>
        <sz val="11"/>
        <color theme="1"/>
        <rFont val="Aptos Narrow"/>
        <family val="2"/>
        <scheme val="minor"/>
      </rPr>
      <t>p</t>
    </r>
    <r>
      <rPr>
        <sz val="11"/>
        <color theme="1"/>
        <rFont val="Aptos Narrow"/>
        <family val="2"/>
        <scheme val="minor"/>
      </rPr>
      <t>-1)</t>
    </r>
    <r>
      <rPr>
        <i/>
        <sz val="11"/>
        <color theme="1"/>
        <rFont val="Aptos Narrow"/>
        <family val="2"/>
        <scheme val="minor"/>
      </rPr>
      <t>th</t>
    </r>
    <r>
      <rPr>
        <sz val="11"/>
        <color theme="1"/>
        <rFont val="Aptos Narrow"/>
        <family val="2"/>
        <scheme val="minor"/>
      </rPr>
      <t xml:space="preserve"> root of unity</t>
    </r>
  </si>
  <si>
    <r>
      <t>∃k. 2</t>
    </r>
    <r>
      <rPr>
        <vertAlign val="superscript"/>
        <sz val="11"/>
        <color theme="1"/>
        <rFont val="Aptos Narrow"/>
        <family val="2"/>
        <scheme val="minor"/>
      </rPr>
      <t>k</t>
    </r>
    <r>
      <rPr>
        <sz val="11"/>
        <color theme="1"/>
        <rFont val="Aptos Narrow"/>
        <family val="2"/>
        <scheme val="minor"/>
      </rPr>
      <t xml:space="preserve"> = n</t>
    </r>
    <r>
      <rPr>
        <vertAlign val="subscript"/>
        <sz val="11"/>
        <color theme="1"/>
        <rFont val="Aptos Narrow"/>
        <family val="2"/>
        <scheme val="minor"/>
      </rPr>
      <t xml:space="preserve">cpu,p </t>
    </r>
  </si>
  <si>
    <t>Proover Randomness Seeds</t>
  </si>
  <si>
    <t>Trace Padding Seed</t>
  </si>
  <si>
    <t>Memory Bus Padding Seed</t>
  </si>
  <si>
    <t>Reg Val</t>
  </si>
  <si>
    <t>Zero Flag</t>
  </si>
  <si>
    <t>binary</t>
  </si>
  <si>
    <t>hasInv</t>
  </si>
  <si>
    <t>}</t>
  </si>
  <si>
    <t>Registers</t>
  </si>
  <si>
    <t>Compute</t>
  </si>
  <si>
    <t>Init</t>
  </si>
  <si>
    <t>Transfer</t>
  </si>
  <si>
    <t>Trans</t>
  </si>
  <si>
    <t>Term</t>
  </si>
  <si>
    <t>Mem - RSF</t>
  </si>
  <si>
    <t>CPU - RSF</t>
  </si>
  <si>
    <t>Original Row Order</t>
  </si>
  <si>
    <t>beta</t>
  </si>
  <si>
    <t>delta</t>
  </si>
  <si>
    <t>(After Commiting non-RSF Coloumns)</t>
  </si>
  <si>
    <t>Read
Aligned
Memory</t>
  </si>
  <si>
    <t>Sorted
Memory
Reads</t>
  </si>
  <si>
    <t>Memory
Check</t>
  </si>
  <si>
    <t>Extended Memory Definition</t>
  </si>
  <si>
    <t>Memory
Read
Check</t>
  </si>
  <si>
    <t>CPU
Read
RSF</t>
  </si>
  <si>
    <t>Multiplicativr Padding Change</t>
  </si>
  <si>
    <t>Linear Padding Change</t>
  </si>
  <si>
    <t>CPU Read (Ref)</t>
  </si>
  <si>
    <t>Permutations (BUS)</t>
  </si>
  <si>
    <t>x</t>
  </si>
  <si>
    <t>row</t>
  </si>
  <si>
    <t xml:space="preserve"> C(X)</t>
  </si>
  <si>
    <t xml:space="preserve"> Z(X)</t>
  </si>
  <si>
    <t xml:space="preserve"> Q(X)</t>
  </si>
  <si>
    <t>Zero Polynom</t>
  </si>
  <si>
    <t>Constraint Polynom</t>
  </si>
  <si>
    <t>Validity Polynom</t>
  </si>
  <si>
    <t>Max Constraint Degree</t>
  </si>
  <si>
    <t>d</t>
  </si>
  <si>
    <t>Challenge -&gt;</t>
  </si>
  <si>
    <t>Layer -&gt;</t>
  </si>
  <si>
    <t>challenge</t>
  </si>
  <si>
    <t>Note</t>
  </si>
  <si>
    <t>Query 1</t>
  </si>
  <si>
    <t>Query 2</t>
  </si>
  <si>
    <t>b</t>
  </si>
  <si>
    <t>e</t>
  </si>
  <si>
    <t>f</t>
  </si>
  <si>
    <t>+</t>
  </si>
  <si>
    <t xml:space="preserve">Trace Info </t>
  </si>
  <si>
    <t>ξ</t>
  </si>
  <si>
    <t>Subgroup Info</t>
  </si>
  <si>
    <t>N/A</t>
  </si>
  <si>
    <t>Q(x)</t>
  </si>
  <si>
    <r>
      <t>F</t>
    </r>
    <r>
      <rPr>
        <vertAlign val="subscript"/>
        <sz val="11"/>
        <color theme="1"/>
        <rFont val="Aptos Narrow"/>
        <family val="2"/>
        <scheme val="minor"/>
      </rPr>
      <t>1</t>
    </r>
  </si>
  <si>
    <r>
      <t>F</t>
    </r>
    <r>
      <rPr>
        <vertAlign val="subscript"/>
        <sz val="11"/>
        <color theme="1"/>
        <rFont val="Aptos Narrow"/>
        <family val="2"/>
        <scheme val="minor"/>
      </rPr>
      <t>2</t>
    </r>
  </si>
  <si>
    <r>
      <t>F</t>
    </r>
    <r>
      <rPr>
        <vertAlign val="subscript"/>
        <sz val="11"/>
        <color theme="1"/>
        <rFont val="Aptos Narrow"/>
        <family val="2"/>
        <scheme val="minor"/>
      </rPr>
      <t>3</t>
    </r>
  </si>
  <si>
    <r>
      <t>F</t>
    </r>
    <r>
      <rPr>
        <vertAlign val="subscript"/>
        <sz val="11"/>
        <color theme="1"/>
        <rFont val="Aptos Narrow"/>
        <family val="2"/>
        <scheme val="minor"/>
      </rPr>
      <t>4</t>
    </r>
  </si>
  <si>
    <r>
      <t>F</t>
    </r>
    <r>
      <rPr>
        <vertAlign val="subscript"/>
        <sz val="11"/>
        <color theme="1"/>
        <rFont val="Aptos Narrow"/>
        <family val="2"/>
        <scheme val="minor"/>
      </rPr>
      <t>5</t>
    </r>
  </si>
  <si>
    <r>
      <t>F</t>
    </r>
    <r>
      <rPr>
        <vertAlign val="subscript"/>
        <sz val="11"/>
        <color theme="1"/>
        <rFont val="Aptos Narrow"/>
        <family val="2"/>
        <scheme val="minor"/>
      </rPr>
      <t>6</t>
    </r>
  </si>
  <si>
    <r>
      <t>F</t>
    </r>
    <r>
      <rPr>
        <vertAlign val="subscript"/>
        <sz val="11"/>
        <color theme="1"/>
        <rFont val="Aptos Narrow"/>
        <family val="2"/>
        <scheme val="minor"/>
      </rPr>
      <t>7</t>
    </r>
  </si>
  <si>
    <t>Q</t>
  </si>
  <si>
    <t>Q(-x)</t>
  </si>
  <si>
    <t>System/Algorithm Parameter (Created during Setup)</t>
  </si>
  <si>
    <t>Legends &amp; Colors</t>
  </si>
  <si>
    <t>A)</t>
  </si>
  <si>
    <t>B)</t>
  </si>
  <si>
    <t>C)</t>
  </si>
  <si>
    <t>Shared by Proover (or computable from A + B)</t>
  </si>
  <si>
    <t>Created and Shared by Verifier (a challenge)</t>
  </si>
  <si>
    <t>Just Extra Information presented for understanding</t>
  </si>
  <si>
    <t>D)</t>
  </si>
  <si>
    <t>Commited to by the Prover (Can be shared on request)</t>
  </si>
  <si>
    <t>E)</t>
  </si>
  <si>
    <t>F)</t>
  </si>
  <si>
    <t>Can be computed from Revealed D's &amp; A-C</t>
  </si>
  <si>
    <t>Proover only (Never Shared with Verifier)</t>
  </si>
  <si>
    <t>G)</t>
  </si>
  <si>
    <t>Is Commited by Proover but can be computed from Revealed D's &amp; A-C as well</t>
  </si>
  <si>
    <t>H)</t>
  </si>
  <si>
    <t>initial</t>
  </si>
  <si>
    <t>Res</t>
  </si>
  <si>
    <t>Boundaries</t>
  </si>
  <si>
    <t>Public Input</t>
  </si>
  <si>
    <t>Private Input</t>
  </si>
  <si>
    <r>
      <t>in</t>
    </r>
    <r>
      <rPr>
        <vertAlign val="subscript"/>
        <sz val="11"/>
        <color theme="1"/>
        <rFont val="Aptos Narrow"/>
        <family val="2"/>
        <scheme val="minor"/>
      </rPr>
      <t>p</t>
    </r>
  </si>
  <si>
    <r>
      <t>in</t>
    </r>
    <r>
      <rPr>
        <vertAlign val="subscript"/>
        <sz val="11"/>
        <color theme="1"/>
        <rFont val="Aptos Narrow"/>
        <family val="2"/>
        <scheme val="minor"/>
      </rPr>
      <t>s,0</t>
    </r>
  </si>
  <si>
    <r>
      <t>in</t>
    </r>
    <r>
      <rPr>
        <vertAlign val="subscript"/>
        <sz val="11"/>
        <color theme="1"/>
        <rFont val="Aptos Narrow"/>
        <family val="2"/>
        <scheme val="minor"/>
      </rPr>
      <t>s,1</t>
    </r>
  </si>
  <si>
    <r>
      <t>out</t>
    </r>
    <r>
      <rPr>
        <vertAlign val="subscript"/>
        <sz val="11"/>
        <color theme="1"/>
        <rFont val="Aptos Narrow"/>
        <family val="2"/>
        <scheme val="minor"/>
      </rPr>
      <t>p</t>
    </r>
  </si>
  <si>
    <t>Public Output</t>
  </si>
  <si>
    <r>
      <t>out</t>
    </r>
    <r>
      <rPr>
        <vertAlign val="subscript"/>
        <sz val="11"/>
        <color theme="1"/>
        <rFont val="Aptos Narrow"/>
        <family val="2"/>
        <scheme val="minor"/>
      </rPr>
      <t>s</t>
    </r>
    <r>
      <rPr>
        <sz val="11"/>
        <color theme="1"/>
        <rFont val="Aptos Narrow"/>
        <family val="2"/>
        <scheme val="minor"/>
      </rPr>
      <t>,</t>
    </r>
    <r>
      <rPr>
        <vertAlign val="subscript"/>
        <sz val="11"/>
        <color theme="1"/>
        <rFont val="Aptos Narrow"/>
        <family val="2"/>
        <scheme val="minor"/>
      </rPr>
      <t>1</t>
    </r>
  </si>
  <si>
    <r>
      <t>out</t>
    </r>
    <r>
      <rPr>
        <vertAlign val="subscript"/>
        <sz val="11"/>
        <color theme="1"/>
        <rFont val="Aptos Narrow"/>
        <family val="2"/>
        <scheme val="minor"/>
      </rPr>
      <t>s</t>
    </r>
    <r>
      <rPr>
        <sz val="11"/>
        <color theme="1"/>
        <rFont val="Aptos Narrow"/>
        <family val="2"/>
        <scheme val="minor"/>
      </rPr>
      <t>,</t>
    </r>
    <r>
      <rPr>
        <vertAlign val="subscript"/>
        <sz val="11"/>
        <color theme="1"/>
        <rFont val="Aptos Narrow"/>
        <family val="2"/>
        <scheme val="minor"/>
      </rPr>
      <t>0</t>
    </r>
  </si>
  <si>
    <t>Private Output</t>
  </si>
  <si>
    <t>Wie funktionieren Zero-Knowledge Proofs?</t>
  </si>
  <si>
    <t>Inhaltsverzeichniss</t>
  </si>
  <si>
    <t>1. Einleitung</t>
  </si>
  <si>
    <t>a) Was ist ein Zero-knowledge Proof</t>
  </si>
  <si>
    <t>c) Klassen von Zero Knowledge Proofs</t>
  </si>
  <si>
    <t>2. Grundlagen STARK</t>
  </si>
  <si>
    <t>a) Commitment Schemes</t>
  </si>
  <si>
    <t>b) Interactive Oracle Proofs</t>
  </si>
  <si>
    <t>c) Polynomials in GF(p)</t>
  </si>
  <si>
    <t>3. STARK und FRI Anhand eines Beispiels</t>
  </si>
  <si>
    <t>a) System definition</t>
  </si>
  <si>
    <t>b) Instruction Set and Registers</t>
  </si>
  <si>
    <t>4. Modern zkVM's</t>
  </si>
  <si>
    <t>a) Lookup Based</t>
  </si>
  <si>
    <t>b) Recursion Based</t>
  </si>
  <si>
    <t>Einleitung</t>
  </si>
  <si>
    <t>Was ist ein Zero-knowledge Proof</t>
  </si>
  <si>
    <t>Zero-Knowledge Proofs (ZKP) sind eine Technologie, die es ermöglicht, den korrekten Ablauf eines Programms zu beweisen, ohne dabei Eingabe- oder Ausgabe-Werte offenzulegen. Der Beweiserstellende kann jedoch ausgewählte Teile der Ein-und Ausgabewerte offenlegen.</t>
  </si>
  <si>
    <t>Ein ZKP besteht aus drei Komponenten:</t>
  </si>
  <si>
    <t>Komponente</t>
  </si>
  <si>
    <t>Beschreibung</t>
  </si>
  <si>
    <t>Argumente die beiden Parteien bekannt sind</t>
  </si>
  <si>
    <t>Argumente die nur dem Beweisenden bekannt sind</t>
  </si>
  <si>
    <t>Die zu evaluierende Funktion (ist beiden Parteien bekannt)</t>
  </si>
  <si>
    <r>
      <t>Public</t>
    </r>
    <r>
      <rPr>
        <sz val="14"/>
        <color rgb="FF000000"/>
        <rFont val="Calibri"/>
        <family val="2"/>
      </rPr>
      <t xml:space="preserve"> Arguments</t>
    </r>
  </si>
  <si>
    <r>
      <t>Private</t>
    </r>
    <r>
      <rPr>
        <sz val="14"/>
        <color rgb="FF000000"/>
        <rFont val="Calibri"/>
        <family val="2"/>
      </rPr>
      <t xml:space="preserve"> Arguments</t>
    </r>
  </si>
  <si>
    <r>
      <t xml:space="preserve">Verification </t>
    </r>
    <r>
      <rPr>
        <b/>
        <sz val="14"/>
        <color rgb="FF000000"/>
        <rFont val="Calibri"/>
        <family val="2"/>
      </rPr>
      <t>Function</t>
    </r>
  </si>
  <si>
    <t>Protokoll</t>
  </si>
  <si>
    <t xml:space="preserve">Prover:  </t>
  </si>
  <si>
    <t>proof = generateProof(Function*, Public, Private)</t>
  </si>
  <si>
    <t xml:space="preserve">Verifier:  </t>
  </si>
  <si>
    <t>*In einigen Verfahren wird die Funktion durch einen von Ihr abgeleiteten Kryptografischen Schlüssel Ersetzt (ein sogenannter Referenz String)</t>
  </si>
  <si>
    <t>b) Historie von Zero-knowledge Proofs</t>
  </si>
  <si>
    <t>Historie von Zero-knowledge Proofs</t>
  </si>
  <si>
    <t>d) Durschspielen und Erläutern des Algorithmus</t>
  </si>
  <si>
    <t>c) Sicherheit des Beispiels</t>
  </si>
  <si>
    <r>
      <t xml:space="preserve">Die zu Faktorisierende Zahl </t>
    </r>
    <r>
      <rPr>
        <i/>
        <sz val="14"/>
        <color rgb="FF000000"/>
        <rFont val="Calibri"/>
        <family val="2"/>
      </rPr>
      <t>n</t>
    </r>
  </si>
  <si>
    <r>
      <t xml:space="preserve">Die beiden Primfaktoren </t>
    </r>
    <r>
      <rPr>
        <i/>
        <sz val="14"/>
        <color rgb="FF000000"/>
        <rFont val="Calibri"/>
        <family val="2"/>
      </rPr>
      <t>p</t>
    </r>
    <r>
      <rPr>
        <sz val="14"/>
        <color rgb="FF000000"/>
        <rFont val="Calibri"/>
        <family val="2"/>
      </rPr>
      <t>,</t>
    </r>
    <r>
      <rPr>
        <i/>
        <sz val="14"/>
        <color rgb="FF000000"/>
        <rFont val="Calibri"/>
        <family val="2"/>
      </rPr>
      <t xml:space="preserve"> q</t>
    </r>
  </si>
  <si>
    <t>Beispiel RSA Faktorisierung:</t>
  </si>
  <si>
    <t>Komponenten</t>
  </si>
  <si>
    <t>Werte</t>
  </si>
  <si>
    <r>
      <rPr>
        <i/>
        <sz val="14"/>
        <color rgb="FF000000"/>
        <rFont val="Calibri"/>
        <family val="2"/>
      </rPr>
      <t>p</t>
    </r>
    <r>
      <rPr>
        <sz val="14"/>
        <color rgb="FF000000"/>
        <rFont val="Calibri"/>
        <family val="2"/>
      </rPr>
      <t>*</t>
    </r>
    <r>
      <rPr>
        <i/>
        <sz val="14"/>
        <color rgb="FF000000"/>
        <rFont val="Calibri"/>
        <family val="2"/>
      </rPr>
      <t>q</t>
    </r>
    <r>
      <rPr>
        <sz val="14"/>
        <color rgb="FF000000"/>
        <rFont val="Calibri"/>
        <family val="2"/>
      </rPr>
      <t xml:space="preserve"> = n</t>
    </r>
  </si>
  <si>
    <t>Für jede funktion, welche bewiesen werde sollte wurden von Hand die entsprechenden "Circuits" entwickelt. Diese prozess dauerte lange, war komplex und erforderte tiefgehendes Mathematisches wissen.</t>
  </si>
  <si>
    <t xml:space="preserve">Erste Generation: Problem Spezifische Zero Knowledge Proofs </t>
  </si>
  <si>
    <t xml:space="preserve">Zweite Generation: Baustein Basierte Zero Knowledge Proofs </t>
  </si>
  <si>
    <t>Dritte Generation: CPU's mit vereinfachtem Instruktionsset</t>
  </si>
  <si>
    <t xml:space="preserve">Experten entwickelten Bausteine für oft verwendete Funktionen (z.b: Hashing), welche dann von Entwicklern untereinander Verknüpft werden konnten um Komplexere funktionen Abzubilden. Ein compiler wurde verwendet um aus den Verknüpften Bausteine einen entsprechenden "Circuit" zu generieren. </t>
  </si>
  <si>
    <t>Vierte Generation: Zero Knowledge Virtual Machines</t>
  </si>
  <si>
    <r>
      <rPr>
        <b/>
        <sz val="12"/>
        <color theme="1"/>
        <rFont val="Aptos Narrow"/>
        <family val="2"/>
        <scheme val="minor"/>
      </rPr>
      <t>Vergleich</t>
    </r>
    <r>
      <rPr>
        <sz val="12"/>
        <color theme="1"/>
        <rFont val="Aptos Narrow"/>
        <family val="2"/>
        <scheme val="minor"/>
      </rPr>
      <t>: Funktionen mithilfe von Additions, Multiplikations, ... Gates beschreiben</t>
    </r>
  </si>
  <si>
    <r>
      <rPr>
        <b/>
        <sz val="12"/>
        <color theme="1"/>
        <rFont val="Aptos Narrow"/>
        <family val="2"/>
        <scheme val="minor"/>
      </rPr>
      <t>Vergleich</t>
    </r>
    <r>
      <rPr>
        <sz val="12"/>
        <color theme="1"/>
        <rFont val="Aptos Narrow"/>
        <family val="2"/>
        <scheme val="minor"/>
      </rPr>
      <t>: Funktionen mithilfe von primitiven And, Or, ... Gates beschreiben</t>
    </r>
  </si>
  <si>
    <t>Experten entwickelten ZKP's für limitierte CPU's mit einem read only Memory.  Diese ZKPs können jede funktion beweisen, solange diese mithilfe des Instruktionsset des CPU's beschreiben werden kann.</t>
  </si>
  <si>
    <r>
      <rPr>
        <b/>
        <sz val="12"/>
        <color theme="1"/>
        <rFont val="Aptos Narrow"/>
        <family val="2"/>
        <scheme val="minor"/>
      </rPr>
      <t>Vergleich</t>
    </r>
    <r>
      <rPr>
        <sz val="12"/>
        <color theme="1"/>
        <rFont val="Aptos Narrow"/>
        <family val="2"/>
        <scheme val="minor"/>
      </rPr>
      <t>: Funktionen mithilfe von Assembly beschreiben</t>
    </r>
  </si>
  <si>
    <t xml:space="preserve">Experten entwickelten ZKP's die neben einem CPU auch ein Read-Write memory sowie andere Komponenten haben (z.b einen Kryptografischen Co Prozessor). Diese systeme verwenden herkömliche Instruktionssets wie zum Beispiel RISC-V, auf welche Hochsprachen kompilieren können. </t>
  </si>
  <si>
    <r>
      <rPr>
        <b/>
        <sz val="12"/>
        <color theme="1"/>
        <rFont val="Aptos Narrow"/>
        <family val="2"/>
        <scheme val="minor"/>
      </rPr>
      <t>Vergleich</t>
    </r>
    <r>
      <rPr>
        <sz val="12"/>
        <color theme="1"/>
        <rFont val="Aptos Narrow"/>
        <family val="2"/>
        <scheme val="minor"/>
      </rPr>
      <t>: Funktionen/Programme mithilfe von Hochsprache wie Rust beschreiben</t>
    </r>
  </si>
  <si>
    <t xml:space="preserve">Das Später vorgestellte Beispiel beruht mehrheitlich auf der dritten Generation mit einigen wenigen Aspekten aus der vierten Generation. Dies aus dem Grund das viele Konzepte aus der Vierten generation auf denen in der Dritten aufbauen und es den Umfang sprengen würde dies </t>
  </si>
  <si>
    <t>In diesem Tech-Talk werden wir uns ausschlieslich mit dem STARK Verfahren beschäftigen. Dieses Verfahren ist vorallem im Bereich der Zero-Knowledge Virtuals Machines die bevorzugte Lösung</t>
  </si>
  <si>
    <t>Es weder keine geheimen Schlüssel verwendet.
Es wird kein vertrauenswürdiges Setup benötigt.</t>
  </si>
  <si>
    <t>Die Verifikationszeit wächst langsamer als die Programmlaufzeit.
Es existiert keine Laufzeitlimitierung für das zu beweisenden Programm</t>
  </si>
  <si>
    <t>Scalable Transparent Arguments of Knowledge (STARK)</t>
  </si>
  <si>
    <t>Es wird eine Aussage bewiesen ohne das der Verifizierer mehr lernt als dass die Aussage Wahr ist.</t>
  </si>
  <si>
    <r>
      <rPr>
        <sz val="16"/>
        <color theme="1"/>
        <rFont val="Aptos Narrow"/>
        <family val="2"/>
        <scheme val="minor"/>
      </rPr>
      <t xml:space="preserve">of </t>
    </r>
    <r>
      <rPr>
        <b/>
        <sz val="20"/>
        <color theme="1"/>
        <rFont val="Aptos Narrow"/>
        <family val="2"/>
        <scheme val="minor"/>
      </rPr>
      <t>K</t>
    </r>
    <r>
      <rPr>
        <sz val="20"/>
        <color theme="1"/>
        <rFont val="Aptos Narrow"/>
        <family val="2"/>
        <scheme val="minor"/>
      </rPr>
      <t>nowledge</t>
    </r>
  </si>
  <si>
    <r>
      <rPr>
        <b/>
        <sz val="20"/>
        <color theme="1"/>
        <rFont val="Aptos Narrow"/>
        <family val="2"/>
        <scheme val="minor"/>
      </rPr>
      <t xml:space="preserve">    A</t>
    </r>
    <r>
      <rPr>
        <sz val="20"/>
        <color theme="1"/>
        <rFont val="Aptos Narrow"/>
        <family val="2"/>
        <scheme val="minor"/>
      </rPr>
      <t>rguments</t>
    </r>
  </si>
  <si>
    <r>
      <rPr>
        <b/>
        <sz val="20"/>
        <color theme="1"/>
        <rFont val="Aptos Narrow"/>
        <family val="2"/>
        <scheme val="minor"/>
      </rPr>
      <t xml:space="preserve">        T</t>
    </r>
    <r>
      <rPr>
        <sz val="20"/>
        <color theme="1"/>
        <rFont val="Aptos Narrow"/>
        <family val="2"/>
        <scheme val="minor"/>
      </rPr>
      <t>ransparent</t>
    </r>
  </si>
  <si>
    <r>
      <rPr>
        <b/>
        <sz val="20"/>
        <color theme="1"/>
        <rFont val="Aptos Narrow"/>
        <family val="2"/>
        <scheme val="minor"/>
      </rPr>
      <t xml:space="preserve"> S</t>
    </r>
    <r>
      <rPr>
        <sz val="20"/>
        <color theme="1"/>
        <rFont val="Aptos Narrow"/>
        <family val="2"/>
        <scheme val="minor"/>
      </rPr>
      <t>calable</t>
    </r>
  </si>
  <si>
    <t>Eigenschaften</t>
  </si>
  <si>
    <r>
      <t xml:space="preserve">Die Sicherheit basiert auf der Kryptografischen Annahme, dass ein Angreifer über beschränkte Ressourcen verfügt </t>
    </r>
    <r>
      <rPr>
        <i/>
        <sz val="10"/>
        <color theme="1"/>
        <rFont val="Aptos Narrow"/>
        <family val="2"/>
        <scheme val="minor"/>
      </rPr>
      <t>(Analog zu anderen Kryptografischen Verfahren wie SHA256 oder RSA)</t>
    </r>
  </si>
  <si>
    <t xml:space="preserve"> Kryptografische
Annahmen</t>
  </si>
  <si>
    <r>
      <t xml:space="preserve">Kollisionsresistenten von Kryptografischen </t>
    </r>
    <r>
      <rPr>
        <b/>
        <sz val="14"/>
        <color theme="1"/>
        <rFont val="Aptos Narrow"/>
        <family val="2"/>
        <scheme val="minor"/>
      </rPr>
      <t>Hashfunktionen</t>
    </r>
    <r>
      <rPr>
        <sz val="14"/>
        <color theme="1"/>
        <rFont val="Aptos Narrow"/>
        <family val="2"/>
        <scheme val="minor"/>
      </rPr>
      <t xml:space="preserve">
</t>
    </r>
    <r>
      <rPr>
        <sz val="11"/>
        <color theme="1"/>
        <rFont val="Aptos Narrow"/>
        <family val="2"/>
        <scheme val="minor"/>
      </rPr>
      <t>(Andere ZKP's basieren auf schwächeren Annahmen wie dem Diskreten Logarithmus Problem)</t>
    </r>
  </si>
  <si>
    <t>Beweiserstellung</t>
  </si>
  <si>
    <r>
      <t>O(n*log</t>
    </r>
    <r>
      <rPr>
        <vertAlign val="superscript"/>
        <sz val="14"/>
        <color theme="1"/>
        <rFont val="Aptos Narrow"/>
        <family val="2"/>
        <scheme val="minor"/>
      </rPr>
      <t>2</t>
    </r>
    <r>
      <rPr>
        <sz val="14"/>
        <color theme="1"/>
        <rFont val="Aptos Narrow"/>
        <family val="2"/>
        <scheme val="minor"/>
      </rPr>
      <t>(n))</t>
    </r>
  </si>
  <si>
    <r>
      <t>O(log</t>
    </r>
    <r>
      <rPr>
        <vertAlign val="superscript"/>
        <sz val="14"/>
        <color theme="1"/>
        <rFont val="Aptos Narrow"/>
        <family val="2"/>
        <scheme val="minor"/>
      </rPr>
      <t>2</t>
    </r>
    <r>
      <rPr>
        <sz val="14"/>
        <color theme="1"/>
        <rFont val="Aptos Narrow"/>
        <family val="2"/>
        <scheme val="minor"/>
      </rPr>
      <t>(n))</t>
    </r>
  </si>
  <si>
    <t>Beweisverifikation</t>
  </si>
  <si>
    <t>Beweisgrösse</t>
  </si>
  <si>
    <r>
      <t xml:space="preserve">Effizienz
</t>
    </r>
    <r>
      <rPr>
        <i/>
        <sz val="12"/>
        <color theme="1"/>
        <rFont val="Aptos Narrow"/>
        <family val="2"/>
        <scheme val="minor"/>
      </rPr>
      <t>(im bezug auf Programmlaufzeit n)</t>
    </r>
  </si>
  <si>
    <t>Theoretische Grundlagen</t>
  </si>
  <si>
    <t>Sonstiges</t>
  </si>
  <si>
    <r>
      <t>Post Quantum</t>
    </r>
    <r>
      <rPr>
        <i/>
        <sz val="11"/>
        <color theme="1"/>
        <rFont val="Aptos Narrow"/>
        <family val="2"/>
        <scheme val="minor"/>
      </rPr>
      <t xml:space="preserve"> (Resistent gegen Angriffe von Quantencomputern)</t>
    </r>
    <r>
      <rPr>
        <sz val="14"/>
        <color theme="1"/>
        <rFont val="Aptos Narrow"/>
        <family val="2"/>
        <scheme val="minor"/>
      </rPr>
      <t xml:space="preserve">
Erlaubt verhältnismmässig einfache Abbildung von Konzepten wie CPU oder Memory</t>
    </r>
  </si>
  <si>
    <t xml:space="preserve">Polynomials, Finite Fields, Fiat Shamir Transformation, 
FRI (Interactive Oracle Proofs, Commitment Schemes, Reed Solomon Codes) </t>
  </si>
  <si>
    <t>Es werden nur einige Aspekte vorgängig erklärt und andere Später Anhand des Beispiels. 
Der Fokus liegt auf den Konzepten und nicht den darunterliegenden Mathematischen Grundlagen.</t>
  </si>
  <si>
    <t>Vector Commitment Schemes</t>
  </si>
  <si>
    <t>Ein Vektor Commitment Scheme erlaubt es einen Wert konstanter grösse aus einer belibig grosse menge an sequentieller Werte abzuleiten.  Danach kann bewiesen werden das ein Wert teil der zur ableitung verwendeten menge war.</t>
  </si>
  <si>
    <t>Verify(Function*, Public, proof)</t>
  </si>
  <si>
    <r>
      <t>proof</t>
    </r>
    <r>
      <rPr>
        <vertAlign val="subscript"/>
        <sz val="14"/>
        <color theme="1"/>
        <rFont val="Aptos Narrow"/>
        <family val="2"/>
        <scheme val="minor"/>
      </rPr>
      <t>i</t>
    </r>
    <r>
      <rPr>
        <sz val="14"/>
        <color theme="1"/>
        <rFont val="Aptos Narrow"/>
        <family val="2"/>
        <scheme val="minor"/>
      </rPr>
      <t xml:space="preserve"> = Reveal([x</t>
    </r>
    <r>
      <rPr>
        <vertAlign val="subscript"/>
        <sz val="14"/>
        <color theme="1"/>
        <rFont val="Aptos Narrow"/>
        <family val="2"/>
        <scheme val="minor"/>
      </rPr>
      <t>0</t>
    </r>
    <r>
      <rPr>
        <sz val="14"/>
        <color theme="1"/>
        <rFont val="Aptos Narrow"/>
        <family val="2"/>
        <scheme val="minor"/>
      </rPr>
      <t>,x</t>
    </r>
    <r>
      <rPr>
        <vertAlign val="subscript"/>
        <sz val="14"/>
        <color theme="1"/>
        <rFont val="Aptos Narrow"/>
        <family val="2"/>
        <scheme val="minor"/>
      </rPr>
      <t>1</t>
    </r>
    <r>
      <rPr>
        <sz val="14"/>
        <color theme="1"/>
        <rFont val="Aptos Narrow"/>
        <family val="2"/>
        <scheme val="minor"/>
      </rPr>
      <t>,x</t>
    </r>
    <r>
      <rPr>
        <vertAlign val="subscript"/>
        <sz val="14"/>
        <color theme="1"/>
        <rFont val="Aptos Narrow"/>
        <family val="2"/>
        <scheme val="minor"/>
      </rPr>
      <t>2</t>
    </r>
    <r>
      <rPr>
        <sz val="14"/>
        <color theme="1"/>
        <rFont val="Aptos Narrow"/>
        <family val="2"/>
        <scheme val="minor"/>
      </rPr>
      <t>,…,x</t>
    </r>
    <r>
      <rPr>
        <vertAlign val="subscript"/>
        <sz val="14"/>
        <color theme="1"/>
        <rFont val="Aptos Narrow"/>
        <family val="2"/>
        <scheme val="minor"/>
      </rPr>
      <t>n</t>
    </r>
    <r>
      <rPr>
        <sz val="14"/>
        <color theme="1"/>
        <rFont val="Aptos Narrow"/>
        <family val="2"/>
        <scheme val="minor"/>
      </rPr>
      <t>],i)</t>
    </r>
  </si>
  <si>
    <r>
      <t>Verify(c,i,x</t>
    </r>
    <r>
      <rPr>
        <vertAlign val="subscript"/>
        <sz val="14"/>
        <color theme="1"/>
        <rFont val="Aptos Narrow"/>
        <family val="2"/>
        <scheme val="minor"/>
      </rPr>
      <t>i</t>
    </r>
    <r>
      <rPr>
        <sz val="14"/>
        <color theme="1"/>
        <rFont val="Aptos Narrow"/>
        <family val="2"/>
        <scheme val="minor"/>
      </rPr>
      <t>,proof</t>
    </r>
    <r>
      <rPr>
        <vertAlign val="subscript"/>
        <sz val="14"/>
        <color theme="1"/>
        <rFont val="Aptos Narrow"/>
        <family val="2"/>
        <scheme val="minor"/>
      </rPr>
      <t>i</t>
    </r>
    <r>
      <rPr>
        <sz val="14"/>
        <color theme="1"/>
        <rFont val="Aptos Narrow"/>
        <family val="2"/>
        <scheme val="minor"/>
      </rPr>
      <t>)</t>
    </r>
  </si>
  <si>
    <r>
      <t>c = Commit([x</t>
    </r>
    <r>
      <rPr>
        <vertAlign val="subscript"/>
        <sz val="14"/>
        <color theme="1"/>
        <rFont val="Aptos Narrow"/>
        <family val="2"/>
        <scheme val="minor"/>
      </rPr>
      <t>0</t>
    </r>
    <r>
      <rPr>
        <sz val="14"/>
        <color theme="1"/>
        <rFont val="Aptos Narrow"/>
        <family val="2"/>
        <scheme val="minor"/>
      </rPr>
      <t>,x</t>
    </r>
    <r>
      <rPr>
        <vertAlign val="subscript"/>
        <sz val="14"/>
        <color theme="1"/>
        <rFont val="Aptos Narrow"/>
        <family val="2"/>
        <scheme val="minor"/>
      </rPr>
      <t>1</t>
    </r>
    <r>
      <rPr>
        <sz val="14"/>
        <color theme="1"/>
        <rFont val="Aptos Narrow"/>
        <family val="2"/>
        <scheme val="minor"/>
      </rPr>
      <t>,x</t>
    </r>
    <r>
      <rPr>
        <vertAlign val="subscript"/>
        <sz val="14"/>
        <color theme="1"/>
        <rFont val="Aptos Narrow"/>
        <family val="2"/>
        <scheme val="minor"/>
      </rPr>
      <t>2</t>
    </r>
    <r>
      <rPr>
        <sz val="14"/>
        <color theme="1"/>
        <rFont val="Aptos Narrow"/>
        <family val="2"/>
        <scheme val="minor"/>
      </rPr>
      <t>,…,x</t>
    </r>
    <r>
      <rPr>
        <vertAlign val="subscript"/>
        <sz val="14"/>
        <color theme="1"/>
        <rFont val="Aptos Narrow"/>
        <family val="2"/>
        <scheme val="minor"/>
      </rPr>
      <t>n</t>
    </r>
    <r>
      <rPr>
        <sz val="14"/>
        <color theme="1"/>
        <rFont val="Aptos Narrow"/>
        <family val="2"/>
        <scheme val="minor"/>
      </rPr>
      <t>])</t>
    </r>
  </si>
  <si>
    <t>Algorithmen</t>
  </si>
  <si>
    <t>Merkle tree</t>
  </si>
  <si>
    <t xml:space="preserve">KZG </t>
  </si>
  <si>
    <t>Kryptografische Basis</t>
  </si>
  <si>
    <t>Hash Fuctions</t>
  </si>
  <si>
    <t>Bilinear Pairings (EC)</t>
  </si>
  <si>
    <t>Verwendung in ZKPs</t>
  </si>
  <si>
    <t>most zkSTARKs</t>
  </si>
  <si>
    <t>some zkSNARKs</t>
  </si>
  <si>
    <r>
      <rPr>
        <b/>
        <sz val="16"/>
        <color theme="1"/>
        <rFont val="Aptos Narrow"/>
        <family val="2"/>
        <scheme val="minor"/>
      </rPr>
      <t>Verwendung:</t>
    </r>
    <r>
      <rPr>
        <b/>
        <sz val="14"/>
        <color theme="1"/>
        <rFont val="Aptos Narrow"/>
        <family val="2"/>
        <scheme val="minor"/>
      </rPr>
      <t xml:space="preserve">
</t>
    </r>
    <r>
      <rPr>
        <sz val="14"/>
        <color theme="1"/>
        <rFont val="Aptos Narrow"/>
        <family val="2"/>
        <scheme val="minor"/>
      </rPr>
      <t>Erlauben es einem Beweiser sich auf bestimmte Werte festulegen (veröffenltichen / teilen des commitments). Der Beweiser kann Späater Nachweisen das er einen Wert bereits zum Zeitpunkt der veröffentlichung des commitments gekannt hatte.</t>
    </r>
  </si>
  <si>
    <t>Commit</t>
  </si>
  <si>
    <t>Reveal</t>
  </si>
  <si>
    <t>Challenge</t>
  </si>
  <si>
    <t>Interactive Oracle Proofs (IOP)</t>
  </si>
  <si>
    <t>Proover</t>
  </si>
  <si>
    <t>Verifier</t>
  </si>
  <si>
    <r>
      <t>c</t>
    </r>
    <r>
      <rPr>
        <vertAlign val="subscript"/>
        <sz val="14"/>
        <color theme="1"/>
        <rFont val="Aptos Narrow"/>
        <family val="2"/>
        <scheme val="minor"/>
      </rPr>
      <t>x</t>
    </r>
    <r>
      <rPr>
        <sz val="14"/>
        <color theme="1"/>
        <rFont val="Aptos Narrow"/>
        <family val="2"/>
        <scheme val="minor"/>
      </rPr>
      <t xml:space="preserve"> = Commit(X)</t>
    </r>
  </si>
  <si>
    <r>
      <t>X = [x</t>
    </r>
    <r>
      <rPr>
        <vertAlign val="subscript"/>
        <sz val="14"/>
        <color theme="1"/>
        <rFont val="Aptos Narrow"/>
        <family val="2"/>
        <scheme val="minor"/>
      </rPr>
      <t>0</t>
    </r>
    <r>
      <rPr>
        <sz val="14"/>
        <color theme="1"/>
        <rFont val="Aptos Narrow"/>
        <family val="2"/>
        <scheme val="minor"/>
      </rPr>
      <t>,x</t>
    </r>
    <r>
      <rPr>
        <vertAlign val="subscript"/>
        <sz val="14"/>
        <color theme="1"/>
        <rFont val="Aptos Narrow"/>
        <family val="2"/>
        <scheme val="minor"/>
      </rPr>
      <t>1</t>
    </r>
    <r>
      <rPr>
        <sz val="14"/>
        <color theme="1"/>
        <rFont val="Aptos Narrow"/>
        <family val="2"/>
        <scheme val="minor"/>
      </rPr>
      <t>,..,x</t>
    </r>
    <r>
      <rPr>
        <vertAlign val="subscript"/>
        <sz val="14"/>
        <color theme="1"/>
        <rFont val="Aptos Narrow"/>
        <family val="2"/>
        <scheme val="minor"/>
      </rPr>
      <t>n</t>
    </r>
    <r>
      <rPr>
        <sz val="14"/>
        <color theme="1"/>
        <rFont val="Aptos Narrow"/>
        <family val="2"/>
        <scheme val="minor"/>
      </rPr>
      <t>] = F</t>
    </r>
    <r>
      <rPr>
        <vertAlign val="subscript"/>
        <sz val="14"/>
        <color theme="1"/>
        <rFont val="Aptos Narrow"/>
        <family val="2"/>
        <scheme val="minor"/>
      </rPr>
      <t>0</t>
    </r>
    <r>
      <rPr>
        <sz val="14"/>
        <color theme="1"/>
        <rFont val="Aptos Narrow"/>
        <family val="2"/>
        <scheme val="minor"/>
      </rPr>
      <t>(...)</t>
    </r>
  </si>
  <si>
    <r>
      <t>c</t>
    </r>
    <r>
      <rPr>
        <vertAlign val="subscript"/>
        <sz val="14"/>
        <color theme="1"/>
        <rFont val="Aptos Narrow"/>
        <family val="2"/>
        <scheme val="minor"/>
      </rPr>
      <t>y</t>
    </r>
    <r>
      <rPr>
        <sz val="14"/>
        <color theme="1"/>
        <rFont val="Aptos Narrow"/>
        <family val="2"/>
        <scheme val="minor"/>
      </rPr>
      <t xml:space="preserve"> = Commit(Y)</t>
    </r>
  </si>
  <si>
    <t>A = one or more random values</t>
  </si>
  <si>
    <t>&lt;-- A --</t>
  </si>
  <si>
    <r>
      <t>Y = [y</t>
    </r>
    <r>
      <rPr>
        <vertAlign val="subscript"/>
        <sz val="14"/>
        <color theme="1"/>
        <rFont val="Aptos Narrow"/>
        <family val="2"/>
        <scheme val="minor"/>
      </rPr>
      <t>0</t>
    </r>
    <r>
      <rPr>
        <sz val="14"/>
        <color theme="1"/>
        <rFont val="Aptos Narrow"/>
        <family val="2"/>
        <scheme val="minor"/>
      </rPr>
      <t>,y</t>
    </r>
    <r>
      <rPr>
        <vertAlign val="subscript"/>
        <sz val="14"/>
        <color theme="1"/>
        <rFont val="Aptos Narrow"/>
        <family val="2"/>
        <scheme val="minor"/>
      </rPr>
      <t>1</t>
    </r>
    <r>
      <rPr>
        <sz val="14"/>
        <color theme="1"/>
        <rFont val="Aptos Narrow"/>
        <family val="2"/>
        <scheme val="minor"/>
      </rPr>
      <t>,..,y</t>
    </r>
    <r>
      <rPr>
        <vertAlign val="subscript"/>
        <sz val="14"/>
        <color theme="1"/>
        <rFont val="Aptos Narrow"/>
        <family val="2"/>
        <scheme val="minor"/>
      </rPr>
      <t>s</t>
    </r>
    <r>
      <rPr>
        <sz val="14"/>
        <color theme="1"/>
        <rFont val="Aptos Narrow"/>
        <family val="2"/>
        <scheme val="minor"/>
      </rPr>
      <t>] = F</t>
    </r>
    <r>
      <rPr>
        <vertAlign val="subscript"/>
        <sz val="14"/>
        <color theme="1"/>
        <rFont val="Aptos Narrow"/>
        <family val="2"/>
        <scheme val="minor"/>
      </rPr>
      <t>1</t>
    </r>
    <r>
      <rPr>
        <sz val="14"/>
        <color theme="1"/>
        <rFont val="Aptos Narrow"/>
        <family val="2"/>
        <scheme val="minor"/>
      </rPr>
      <t>(A,X, ...)</t>
    </r>
  </si>
  <si>
    <r>
      <t>R</t>
    </r>
    <r>
      <rPr>
        <vertAlign val="subscript"/>
        <sz val="14"/>
        <color theme="1"/>
        <rFont val="Aptos Narrow"/>
        <family val="2"/>
        <scheme val="minor"/>
      </rPr>
      <t>x</t>
    </r>
    <r>
      <rPr>
        <sz val="14"/>
        <color theme="1"/>
        <rFont val="Aptos Narrow"/>
        <family val="2"/>
        <scheme val="minor"/>
      </rPr>
      <t xml:space="preserve"> = [x</t>
    </r>
    <r>
      <rPr>
        <vertAlign val="subscript"/>
        <sz val="14"/>
        <color theme="1"/>
        <rFont val="Aptos Narrow"/>
        <family val="2"/>
        <scheme val="minor"/>
      </rPr>
      <t>i</t>
    </r>
    <r>
      <rPr>
        <sz val="14"/>
        <color theme="1"/>
        <rFont val="Aptos Narrow"/>
        <family val="2"/>
        <scheme val="minor"/>
      </rPr>
      <t>| i &lt;- Q</t>
    </r>
    <r>
      <rPr>
        <vertAlign val="subscript"/>
        <sz val="14"/>
        <color theme="1"/>
        <rFont val="Aptos Narrow"/>
        <family val="2"/>
        <scheme val="minor"/>
      </rPr>
      <t>x</t>
    </r>
    <r>
      <rPr>
        <sz val="14"/>
        <color theme="1"/>
        <rFont val="Aptos Narrow"/>
        <family val="2"/>
        <scheme val="minor"/>
      </rPr>
      <t>]</t>
    </r>
  </si>
  <si>
    <r>
      <t>P</t>
    </r>
    <r>
      <rPr>
        <vertAlign val="subscript"/>
        <sz val="14"/>
        <color theme="1"/>
        <rFont val="Aptos Narrow"/>
        <family val="2"/>
        <scheme val="minor"/>
      </rPr>
      <t>x</t>
    </r>
    <r>
      <rPr>
        <sz val="14"/>
        <color theme="1"/>
        <rFont val="Aptos Narrow"/>
        <family val="2"/>
        <scheme val="minor"/>
      </rPr>
      <t xml:space="preserve"> = [Reveal(X,i) | i &lt;- Q</t>
    </r>
    <r>
      <rPr>
        <vertAlign val="subscript"/>
        <sz val="14"/>
        <color theme="1"/>
        <rFont val="Aptos Narrow"/>
        <family val="2"/>
        <scheme val="minor"/>
      </rPr>
      <t>x</t>
    </r>
    <r>
      <rPr>
        <sz val="14"/>
        <color theme="1"/>
        <rFont val="Aptos Narrow"/>
        <family val="2"/>
        <scheme val="minor"/>
      </rPr>
      <t>]</t>
    </r>
  </si>
  <si>
    <r>
      <t>Verify(c</t>
    </r>
    <r>
      <rPr>
        <vertAlign val="subscript"/>
        <sz val="14"/>
        <color theme="1"/>
        <rFont val="Aptos Narrow"/>
        <family val="2"/>
        <scheme val="minor"/>
      </rPr>
      <t>x</t>
    </r>
    <r>
      <rPr>
        <sz val="14"/>
        <color theme="1"/>
        <rFont val="Aptos Narrow"/>
        <family val="2"/>
        <scheme val="minor"/>
      </rPr>
      <t>,i,R</t>
    </r>
    <r>
      <rPr>
        <vertAlign val="subscript"/>
        <sz val="14"/>
        <color theme="1"/>
        <rFont val="Aptos Narrow"/>
        <family val="2"/>
        <scheme val="minor"/>
      </rPr>
      <t>xi</t>
    </r>
    <r>
      <rPr>
        <sz val="14"/>
        <color theme="1"/>
        <rFont val="Aptos Narrow"/>
        <family val="2"/>
        <scheme val="minor"/>
      </rPr>
      <t>,P</t>
    </r>
    <r>
      <rPr>
        <vertAlign val="subscript"/>
        <sz val="14"/>
        <color theme="1"/>
        <rFont val="Aptos Narrow"/>
        <family val="2"/>
        <scheme val="minor"/>
      </rPr>
      <t>xi</t>
    </r>
    <r>
      <rPr>
        <sz val="14"/>
        <color theme="1"/>
        <rFont val="Aptos Narrow"/>
        <family val="2"/>
        <scheme val="minor"/>
      </rPr>
      <t>) for i in Q</t>
    </r>
    <r>
      <rPr>
        <vertAlign val="subscript"/>
        <sz val="14"/>
        <color theme="1"/>
        <rFont val="Aptos Narrow"/>
        <family val="2"/>
        <scheme val="minor"/>
      </rPr>
      <t>x</t>
    </r>
  </si>
  <si>
    <r>
      <t>Verify(c</t>
    </r>
    <r>
      <rPr>
        <vertAlign val="subscript"/>
        <sz val="14"/>
        <color theme="1"/>
        <rFont val="Aptos Narrow"/>
        <family val="2"/>
        <scheme val="minor"/>
      </rPr>
      <t>y</t>
    </r>
    <r>
      <rPr>
        <sz val="14"/>
        <color theme="1"/>
        <rFont val="Aptos Narrow"/>
        <family val="2"/>
        <scheme val="minor"/>
      </rPr>
      <t>,i,R</t>
    </r>
    <r>
      <rPr>
        <vertAlign val="subscript"/>
        <sz val="14"/>
        <color theme="1"/>
        <rFont val="Aptos Narrow"/>
        <family val="2"/>
        <scheme val="minor"/>
      </rPr>
      <t>yi</t>
    </r>
    <r>
      <rPr>
        <sz val="14"/>
        <color theme="1"/>
        <rFont val="Aptos Narrow"/>
        <family val="2"/>
        <scheme val="minor"/>
      </rPr>
      <t>,P</t>
    </r>
    <r>
      <rPr>
        <vertAlign val="subscript"/>
        <sz val="14"/>
        <color theme="1"/>
        <rFont val="Aptos Narrow"/>
        <family val="2"/>
        <scheme val="minor"/>
      </rPr>
      <t>yi</t>
    </r>
    <r>
      <rPr>
        <sz val="14"/>
        <color theme="1"/>
        <rFont val="Aptos Narrow"/>
        <family val="2"/>
        <scheme val="minor"/>
      </rPr>
      <t>) for i in Q</t>
    </r>
    <r>
      <rPr>
        <vertAlign val="subscript"/>
        <sz val="14"/>
        <color theme="1"/>
        <rFont val="Aptos Narrow"/>
        <family val="2"/>
        <scheme val="minor"/>
      </rPr>
      <t>y</t>
    </r>
  </si>
  <si>
    <r>
      <t>R</t>
    </r>
    <r>
      <rPr>
        <vertAlign val="subscript"/>
        <sz val="14"/>
        <color theme="1"/>
        <rFont val="Aptos Narrow"/>
        <family val="2"/>
        <scheme val="minor"/>
      </rPr>
      <t>y</t>
    </r>
    <r>
      <rPr>
        <sz val="14"/>
        <color theme="1"/>
        <rFont val="Aptos Narrow"/>
        <family val="2"/>
        <scheme val="minor"/>
      </rPr>
      <t xml:space="preserve"> = [y</t>
    </r>
    <r>
      <rPr>
        <vertAlign val="subscript"/>
        <sz val="14"/>
        <color theme="1"/>
        <rFont val="Aptos Narrow"/>
        <family val="2"/>
        <scheme val="minor"/>
      </rPr>
      <t>i</t>
    </r>
    <r>
      <rPr>
        <sz val="14"/>
        <color theme="1"/>
        <rFont val="Aptos Narrow"/>
        <family val="2"/>
        <scheme val="minor"/>
      </rPr>
      <t>| i &lt;- Q</t>
    </r>
    <r>
      <rPr>
        <vertAlign val="subscript"/>
        <sz val="14"/>
        <color theme="1"/>
        <rFont val="Aptos Narrow"/>
        <family val="2"/>
        <scheme val="minor"/>
      </rPr>
      <t>y</t>
    </r>
    <r>
      <rPr>
        <sz val="14"/>
        <color theme="1"/>
        <rFont val="Aptos Narrow"/>
        <family val="2"/>
        <scheme val="minor"/>
      </rPr>
      <t>]</t>
    </r>
  </si>
  <si>
    <r>
      <t>P</t>
    </r>
    <r>
      <rPr>
        <vertAlign val="subscript"/>
        <sz val="14"/>
        <color theme="1"/>
        <rFont val="Aptos Narrow"/>
        <family val="2"/>
        <scheme val="minor"/>
      </rPr>
      <t>y</t>
    </r>
    <r>
      <rPr>
        <sz val="14"/>
        <color theme="1"/>
        <rFont val="Aptos Narrow"/>
        <family val="2"/>
        <scheme val="minor"/>
      </rPr>
      <t xml:space="preserve"> = [Reveal(Y,i) | i &lt;- Q</t>
    </r>
    <r>
      <rPr>
        <vertAlign val="subscript"/>
        <sz val="14"/>
        <color theme="1"/>
        <rFont val="Aptos Narrow"/>
        <family val="2"/>
        <scheme val="minor"/>
      </rPr>
      <t>y</t>
    </r>
    <r>
      <rPr>
        <sz val="14"/>
        <color theme="1"/>
        <rFont val="Aptos Narrow"/>
        <family val="2"/>
        <scheme val="minor"/>
      </rPr>
      <t>]</t>
    </r>
  </si>
  <si>
    <r>
      <t>V(A,Q</t>
    </r>
    <r>
      <rPr>
        <vertAlign val="subscript"/>
        <sz val="11"/>
        <color theme="1"/>
        <rFont val="Aptos Narrow"/>
        <family val="2"/>
        <scheme val="minor"/>
      </rPr>
      <t>x</t>
    </r>
    <r>
      <rPr>
        <sz val="11"/>
        <color theme="1"/>
        <rFont val="Aptos Narrow"/>
        <family val="2"/>
        <scheme val="minor"/>
      </rPr>
      <t>,R</t>
    </r>
    <r>
      <rPr>
        <vertAlign val="subscript"/>
        <sz val="11"/>
        <color theme="1"/>
        <rFont val="Aptos Narrow"/>
        <family val="2"/>
        <scheme val="minor"/>
      </rPr>
      <t>x</t>
    </r>
    <r>
      <rPr>
        <sz val="11"/>
        <color theme="1"/>
        <rFont val="Aptos Narrow"/>
        <family val="2"/>
        <scheme val="minor"/>
      </rPr>
      <t>,Q</t>
    </r>
    <r>
      <rPr>
        <vertAlign val="subscript"/>
        <sz val="11"/>
        <color theme="1"/>
        <rFont val="Aptos Narrow"/>
        <family val="2"/>
        <scheme val="minor"/>
      </rPr>
      <t>y</t>
    </r>
    <r>
      <rPr>
        <sz val="11"/>
        <color theme="1"/>
        <rFont val="Aptos Narrow"/>
        <family val="2"/>
        <scheme val="minor"/>
      </rPr>
      <t>,R</t>
    </r>
    <r>
      <rPr>
        <vertAlign val="subscript"/>
        <sz val="11"/>
        <color theme="1"/>
        <rFont val="Aptos Narrow"/>
        <family val="2"/>
        <scheme val="minor"/>
      </rPr>
      <t>y</t>
    </r>
    <r>
      <rPr>
        <sz val="11"/>
        <color theme="1"/>
        <rFont val="Aptos Narrow"/>
        <family val="2"/>
        <scheme val="minor"/>
      </rPr>
      <t>,…) = 0</t>
    </r>
  </si>
  <si>
    <r>
      <t>Q</t>
    </r>
    <r>
      <rPr>
        <vertAlign val="subscript"/>
        <sz val="14"/>
        <color theme="1"/>
        <rFont val="Aptos Narrow"/>
        <family val="2"/>
        <scheme val="minor"/>
      </rPr>
      <t>x</t>
    </r>
    <r>
      <rPr>
        <sz val="14"/>
        <color theme="1"/>
        <rFont val="Aptos Narrow"/>
        <family val="2"/>
        <scheme val="minor"/>
      </rPr>
      <t xml:space="preserve"> = random values between 0 .. n</t>
    </r>
  </si>
  <si>
    <r>
      <t>Q</t>
    </r>
    <r>
      <rPr>
        <vertAlign val="subscript"/>
        <sz val="14"/>
        <color theme="1"/>
        <rFont val="Aptos Narrow"/>
        <family val="2"/>
        <scheme val="minor"/>
      </rPr>
      <t>y</t>
    </r>
    <r>
      <rPr>
        <sz val="14"/>
        <color theme="1"/>
        <rFont val="Aptos Narrow"/>
        <family val="2"/>
        <scheme val="minor"/>
      </rPr>
      <t xml:space="preserve"> = random values between 0 .. s</t>
    </r>
  </si>
  <si>
    <t>Exemplarischer Ablauf</t>
  </si>
  <si>
    <t>Kommunikation</t>
  </si>
  <si>
    <t>Check</t>
  </si>
  <si>
    <r>
      <t>Query</t>
    </r>
    <r>
      <rPr>
        <vertAlign val="subscript"/>
        <sz val="14"/>
        <color theme="1"/>
        <rFont val="Aptos Narrow"/>
        <family val="2"/>
        <scheme val="minor"/>
      </rPr>
      <t>x</t>
    </r>
  </si>
  <si>
    <r>
      <t>Verify</t>
    </r>
    <r>
      <rPr>
        <vertAlign val="subscript"/>
        <sz val="14"/>
        <color theme="1"/>
        <rFont val="Aptos Narrow"/>
        <family val="2"/>
        <scheme val="minor"/>
      </rPr>
      <t>x</t>
    </r>
  </si>
  <si>
    <r>
      <t>Query</t>
    </r>
    <r>
      <rPr>
        <vertAlign val="subscript"/>
        <sz val="14"/>
        <color theme="1"/>
        <rFont val="Aptos Narrow"/>
        <family val="2"/>
        <scheme val="minor"/>
      </rPr>
      <t>y</t>
    </r>
  </si>
  <si>
    <r>
      <t>Verify</t>
    </r>
    <r>
      <rPr>
        <vertAlign val="subscript"/>
        <sz val="14"/>
        <color theme="1"/>
        <rFont val="Aptos Narrow"/>
        <family val="2"/>
        <scheme val="minor"/>
      </rPr>
      <t>y</t>
    </r>
  </si>
  <si>
    <t>… More challenges if needed …</t>
  </si>
  <si>
    <t>… More queries if needed ...</t>
  </si>
  <si>
    <t>Fiat Shamir Transformation</t>
  </si>
  <si>
    <t xml:space="preserve">Ein Modell um basierend auf Vector Commitment Schemes und Challenge Response Ansätzen kryptografische Protokolle entwickeln die mehrere Pareien involvieren (z.B: Proover und Verifier). </t>
  </si>
  <si>
    <r>
      <rPr>
        <b/>
        <sz val="14"/>
        <color theme="1"/>
        <rFont val="Aptos Narrow"/>
        <family val="2"/>
        <scheme val="minor"/>
      </rPr>
      <t xml:space="preserve">Vorteile/Verwendungszweck:
</t>
    </r>
    <r>
      <rPr>
        <sz val="14"/>
        <color theme="1"/>
        <rFont val="Aptos Narrow"/>
        <family val="2"/>
        <scheme val="minor"/>
      </rPr>
      <t>IOP's werden verwendet um einer Partei zufallszahlen zur verfügung zu stellen, welche sobald sie bekannt sind ein Betrug erlauben würde könnte die Partei alte Werte mit kenntniss der Zuffalszahl neu berechnen.
zkSTARKs insbesondere das FRI subprotokoll nutzen IOP's</t>
    </r>
  </si>
  <si>
    <r>
      <t xml:space="preserve">Die Fiat Shamir Transformation erlaubt es Interaktive Protokolle welche dem IOP modell folgen in eine sichere nicht-Interaktive version umzuwandeln, Vorausgesetzt nur eine Partei besitzt nichtöffentliche Werte. (Dies ermöglicht nicht interaktive zkSTARKs)
</t>
    </r>
    <r>
      <rPr>
        <i/>
        <sz val="11"/>
        <color theme="1"/>
        <rFont val="Aptos Narrow"/>
        <family val="2"/>
        <scheme val="minor"/>
      </rPr>
      <t>(Auf das erklären der Funktionsweise der Fiat Shamir Transformation wird verzichtet - das spätere Beispiel ist im interaktiv modell erklärt)</t>
    </r>
  </si>
  <si>
    <r>
      <t>Arithmetik in F</t>
    </r>
    <r>
      <rPr>
        <vertAlign val="subscript"/>
        <sz val="24"/>
        <color theme="1"/>
        <rFont val="Aptos Narrow"/>
        <family val="2"/>
        <scheme val="minor"/>
      </rPr>
      <t>p</t>
    </r>
    <r>
      <rPr>
        <sz val="24"/>
        <color theme="1"/>
        <rFont val="Aptos Narrow"/>
        <family val="2"/>
        <scheme val="minor"/>
      </rPr>
      <t xml:space="preserve">  (Prime Fields)</t>
    </r>
  </si>
  <si>
    <t>Multiplikative Subgruppen</t>
  </si>
  <si>
    <r>
      <t>∀ k ∈ {1,2,3,..,</t>
    </r>
    <r>
      <rPr>
        <i/>
        <sz val="11"/>
        <color theme="1"/>
        <rFont val="Aptos Narrow"/>
        <family val="2"/>
        <scheme val="minor"/>
      </rPr>
      <t>p</t>
    </r>
    <r>
      <rPr>
        <sz val="11"/>
        <color theme="1"/>
        <rFont val="Aptos Narrow"/>
        <family val="2"/>
        <scheme val="minor"/>
      </rPr>
      <t>- 2}.  ω</t>
    </r>
    <r>
      <rPr>
        <vertAlign val="superscript"/>
        <sz val="11"/>
        <color theme="1"/>
        <rFont val="Aptos Narrow"/>
        <family val="2"/>
        <scheme val="minor"/>
      </rPr>
      <t>k</t>
    </r>
    <r>
      <rPr>
        <sz val="11"/>
        <color theme="1"/>
        <rFont val="Aptos Narrow"/>
        <family val="2"/>
        <scheme val="minor"/>
      </rPr>
      <t xml:space="preserve"> != 1 mod </t>
    </r>
    <r>
      <rPr>
        <i/>
        <sz val="11"/>
        <color theme="1"/>
        <rFont val="Aptos Narrow"/>
        <family val="2"/>
        <scheme val="minor"/>
      </rPr>
      <t>p</t>
    </r>
  </si>
  <si>
    <t>Relevante Eigenschaften</t>
  </si>
  <si>
    <r>
      <t>Polynom Operationen in F</t>
    </r>
    <r>
      <rPr>
        <b/>
        <vertAlign val="subscript"/>
        <sz val="16"/>
        <color rgb="FF000000"/>
        <rFont val="Calibri"/>
        <family val="2"/>
      </rPr>
      <t>p</t>
    </r>
    <r>
      <rPr>
        <b/>
        <sz val="16"/>
        <color rgb="FF000000"/>
        <rFont val="Calibri"/>
        <family val="2"/>
      </rPr>
      <t xml:space="preserve"> und &lt;g&gt;</t>
    </r>
  </si>
  <si>
    <r>
      <t>Division in F</t>
    </r>
    <r>
      <rPr>
        <i/>
        <vertAlign val="subscript"/>
        <sz val="14"/>
        <color theme="1"/>
        <rFont val="Aptos Narrow"/>
        <family val="2"/>
        <scheme val="minor"/>
      </rPr>
      <t>p</t>
    </r>
    <r>
      <rPr>
        <i/>
        <sz val="14"/>
        <color theme="1"/>
        <rFont val="Aptos Narrow"/>
        <family val="2"/>
        <scheme val="minor"/>
      </rPr>
      <t xml:space="preserve"> und &lt;g&gt;</t>
    </r>
  </si>
  <si>
    <t>Wahl von p</t>
  </si>
  <si>
    <r>
      <t>F</t>
    </r>
    <r>
      <rPr>
        <i/>
        <vertAlign val="subscript"/>
        <sz val="14"/>
        <color theme="1"/>
        <rFont val="Aptos Narrow"/>
        <family val="2"/>
        <scheme val="minor"/>
      </rPr>
      <t>p</t>
    </r>
    <r>
      <rPr>
        <i/>
        <sz val="14"/>
        <color theme="1"/>
        <rFont val="Aptos Narrow"/>
        <family val="2"/>
        <scheme val="minor"/>
      </rPr>
      <t xml:space="preserve"> beschreibt eine Gruppe mit der Ordnung p wobei p eine Primzahl ist. 
F</t>
    </r>
    <r>
      <rPr>
        <i/>
        <vertAlign val="subscript"/>
        <sz val="14"/>
        <color theme="1"/>
        <rFont val="Aptos Narrow"/>
        <family val="2"/>
        <scheme val="minor"/>
      </rPr>
      <t>p</t>
    </r>
    <r>
      <rPr>
        <i/>
        <sz val="14"/>
        <color theme="1"/>
        <rFont val="Aptos Narrow"/>
        <family val="2"/>
        <scheme val="minor"/>
      </rPr>
      <t xml:space="preserve"> enthält die natürlichen Zahlen von 0 bis und mit p-1. Die Arithmetik in F</t>
    </r>
    <r>
      <rPr>
        <i/>
        <vertAlign val="subscript"/>
        <sz val="14"/>
        <color theme="1"/>
        <rFont val="Aptos Narrow"/>
        <family val="2"/>
        <scheme val="minor"/>
      </rPr>
      <t xml:space="preserve">p </t>
    </r>
    <r>
      <rPr>
        <i/>
        <sz val="14"/>
        <color theme="1"/>
        <rFont val="Aptos Narrow"/>
        <family val="2"/>
        <scheme val="minor"/>
      </rPr>
      <t>is modulo p.
F</t>
    </r>
    <r>
      <rPr>
        <i/>
        <vertAlign val="subscript"/>
        <sz val="14"/>
        <color theme="1"/>
        <rFont val="Aptos Narrow"/>
        <family val="2"/>
        <scheme val="minor"/>
      </rPr>
      <t>p</t>
    </r>
    <r>
      <rPr>
        <i/>
        <sz val="14"/>
        <color theme="1"/>
        <rFont val="Aptos Narrow"/>
        <family val="2"/>
        <scheme val="minor"/>
      </rPr>
      <t xml:space="preserve"> und die dazugehörige Arithmetik spielen eine zentrale rolle in STARKs</t>
    </r>
  </si>
  <si>
    <r>
      <t>Dies ermöglicht die division in F</t>
    </r>
    <r>
      <rPr>
        <i/>
        <vertAlign val="subscript"/>
        <sz val="14"/>
        <color theme="1"/>
        <rFont val="Aptos Narrow"/>
        <family val="2"/>
        <scheme val="minor"/>
      </rPr>
      <t>p</t>
    </r>
    <r>
      <rPr>
        <i/>
        <sz val="14"/>
        <color theme="1"/>
        <rFont val="Aptos Narrow"/>
        <family val="2"/>
        <scheme val="minor"/>
      </rPr>
      <t xml:space="preserve"> und &lt;g&gt; (mit ausnahme von division durch 0)</t>
    </r>
  </si>
  <si>
    <t>g</t>
  </si>
  <si>
    <t>Constant</t>
  </si>
  <si>
    <t>General Purpose</t>
  </si>
  <si>
    <t xml:space="preserve">Increases by 1 if not written </t>
  </si>
  <si>
    <r>
      <t>F</t>
    </r>
    <r>
      <rPr>
        <vertAlign val="subscript"/>
        <sz val="11"/>
        <color theme="1"/>
        <rFont val="Aptos Narrow"/>
        <family val="2"/>
        <scheme val="minor"/>
      </rPr>
      <t>257</t>
    </r>
  </si>
  <si>
    <t>Instruction Pointer</t>
  </si>
  <si>
    <t>Fermat Prime of Finite Field</t>
  </si>
  <si>
    <t>Exponent for Fermat Prime</t>
  </si>
  <si>
    <t>k</t>
  </si>
  <si>
    <t xml:space="preserve">k  ∈ N </t>
  </si>
  <si>
    <r>
      <t>Für das Beispiel verwenden wir eine Fermat Primzahl, sprich p = 2</t>
    </r>
    <r>
      <rPr>
        <i/>
        <vertAlign val="superscript"/>
        <sz val="14"/>
        <color theme="1"/>
        <rFont val="Aptos Narrow"/>
        <family val="2"/>
        <scheme val="minor"/>
      </rPr>
      <t>k</t>
    </r>
    <r>
      <rPr>
        <i/>
        <sz val="14"/>
        <color theme="1"/>
        <rFont val="Aptos Narrow"/>
        <family val="2"/>
        <scheme val="minor"/>
      </rPr>
      <t>+1. In Beispiel k=8 und p = 257
Dies stellt sicher das multiplikative subgruppen &lt;g&gt; der Ordnung 2</t>
    </r>
    <r>
      <rPr>
        <i/>
        <vertAlign val="superscript"/>
        <sz val="14"/>
        <color theme="1"/>
        <rFont val="Aptos Narrow"/>
        <family val="2"/>
        <scheme val="minor"/>
      </rPr>
      <t>q</t>
    </r>
    <r>
      <rPr>
        <i/>
        <sz val="14"/>
        <color theme="1"/>
        <rFont val="Aptos Narrow"/>
        <family val="2"/>
        <scheme val="minor"/>
      </rPr>
      <t xml:space="preserve"> für q &lt;= k existieren und g effizient berechenbar ist.
</t>
    </r>
    <r>
      <rPr>
        <i/>
        <sz val="11"/>
        <color theme="1"/>
        <rFont val="Aptos Narrow"/>
        <family val="2"/>
        <scheme val="minor"/>
      </rPr>
      <t>(Bemerkung: echte STARKs verwenden keine Fermat Primes, da 65537 die grösste bisher gefundene ist)</t>
    </r>
  </si>
  <si>
    <r>
      <t>&lt;g&gt; sind multiplikative Subgruppen in F</t>
    </r>
    <r>
      <rPr>
        <i/>
        <vertAlign val="subscript"/>
        <sz val="14"/>
        <color theme="1"/>
        <rFont val="Aptos Narrow"/>
        <family val="2"/>
        <scheme val="minor"/>
      </rPr>
      <t>p</t>
    </r>
    <r>
      <rPr>
        <i/>
        <sz val="14"/>
        <color theme="1"/>
        <rFont val="Aptos Narrow"/>
        <family val="2"/>
        <scheme val="minor"/>
      </rPr>
      <t xml:space="preserve"> erzeugt durch wiederholtes multiplizieren von 1 mit g mod p</t>
    </r>
  </si>
  <si>
    <r>
      <t>Die Ordnung von &lt;g&gt;  ist die kleinste positive Zahl k sodass g</t>
    </r>
    <r>
      <rPr>
        <i/>
        <vertAlign val="superscript"/>
        <sz val="14"/>
        <color theme="1"/>
        <rFont val="Aptos Narrow"/>
        <family val="2"/>
        <scheme val="minor"/>
      </rPr>
      <t>k</t>
    </r>
    <r>
      <rPr>
        <i/>
        <sz val="14"/>
        <color theme="1"/>
        <rFont val="Aptos Narrow"/>
        <family val="2"/>
        <scheme val="minor"/>
      </rPr>
      <t xml:space="preserve"> = 1 mod p</t>
    </r>
  </si>
  <si>
    <r>
      <t>Für alle Zahlen e ∈ F</t>
    </r>
    <r>
      <rPr>
        <i/>
        <vertAlign val="subscript"/>
        <sz val="14"/>
        <color theme="1"/>
        <rFont val="Aptos Narrow"/>
        <family val="2"/>
        <scheme val="minor"/>
      </rPr>
      <t>p</t>
    </r>
    <r>
      <rPr>
        <i/>
        <sz val="14"/>
        <color theme="1"/>
        <rFont val="Aptos Narrow"/>
        <family val="2"/>
        <scheme val="minor"/>
      </rPr>
      <t>\ 0 oder e ∈  &lt;g&gt; existiert ein multiplikative inverses element e</t>
    </r>
    <r>
      <rPr>
        <i/>
        <vertAlign val="superscript"/>
        <sz val="14"/>
        <color theme="1"/>
        <rFont val="Aptos Narrow"/>
        <family val="2"/>
        <scheme val="minor"/>
      </rPr>
      <t>-1</t>
    </r>
  </si>
  <si>
    <r>
      <t>F</t>
    </r>
    <r>
      <rPr>
        <i/>
        <vertAlign val="subscript"/>
        <sz val="14"/>
        <color theme="1"/>
        <rFont val="Aptos Narrow"/>
        <family val="2"/>
        <scheme val="minor"/>
      </rPr>
      <t>p</t>
    </r>
    <r>
      <rPr>
        <i/>
        <sz val="14"/>
        <color theme="1"/>
        <rFont val="Aptos Narrow"/>
        <family val="2"/>
        <scheme val="minor"/>
      </rPr>
      <t xml:space="preserve"> hat spezielle eigenschaften, welches es erlauben die Number Theorethic Transform (NTT) anzuwenden
NTT ist eine generalisierung der Fast Fourier Transformation (FFT) die ausserhalb der Komplexen Zahlen funktioniert
NTT erlaubt es ein Polinomial F(&lt;g&gt;) effizient zu evalieren oder zu interpolieren solange </t>
    </r>
    <r>
      <rPr>
        <sz val="14"/>
        <color theme="1"/>
        <rFont val="Aptos Narrow"/>
        <family val="2"/>
        <scheme val="minor"/>
      </rPr>
      <t>die</t>
    </r>
    <r>
      <rPr>
        <i/>
        <sz val="14"/>
        <color theme="1"/>
        <rFont val="Aptos Narrow"/>
        <family val="2"/>
        <scheme val="minor"/>
      </rPr>
      <t xml:space="preserve"> Ordnung von &lt;g&gt; eine 2er potenz ist </t>
    </r>
  </si>
  <si>
    <r>
      <t>&lt;g&gt; hat die Elemente g</t>
    </r>
    <r>
      <rPr>
        <i/>
        <vertAlign val="superscript"/>
        <sz val="14"/>
        <color theme="1"/>
        <rFont val="Aptos Narrow"/>
        <family val="2"/>
        <scheme val="minor"/>
      </rPr>
      <t>0</t>
    </r>
    <r>
      <rPr>
        <i/>
        <sz val="14"/>
        <color theme="1"/>
        <rFont val="Aptos Narrow"/>
        <family val="2"/>
        <scheme val="minor"/>
      </rPr>
      <t>,g</t>
    </r>
    <r>
      <rPr>
        <i/>
        <vertAlign val="superscript"/>
        <sz val="14"/>
        <color theme="1"/>
        <rFont val="Aptos Narrow"/>
        <family val="2"/>
        <scheme val="minor"/>
      </rPr>
      <t>1</t>
    </r>
    <r>
      <rPr>
        <i/>
        <sz val="14"/>
        <color theme="1"/>
        <rFont val="Aptos Narrow"/>
        <family val="2"/>
        <scheme val="minor"/>
      </rPr>
      <t>,…, g</t>
    </r>
    <r>
      <rPr>
        <i/>
        <vertAlign val="superscript"/>
        <sz val="14"/>
        <color theme="1"/>
        <rFont val="Aptos Narrow"/>
        <family val="2"/>
        <scheme val="minor"/>
      </rPr>
      <t>k-1</t>
    </r>
    <r>
      <rPr>
        <i/>
        <sz val="14"/>
        <color theme="1"/>
        <rFont val="Aptos Narrow"/>
        <family val="2"/>
        <scheme val="minor"/>
      </rPr>
      <t xml:space="preserve"> mod p</t>
    </r>
  </si>
  <si>
    <t>Praktisches Beispiel</t>
  </si>
  <si>
    <t>Prev</t>
  </si>
  <si>
    <t>Cur</t>
  </si>
  <si>
    <t xml:space="preserve">Es wird ein zkSTARK Beweis für ein einfaches programm das auf einen minimalen CPU mit einem öffentlichen read-only code memory läuft erstellt. </t>
  </si>
  <si>
    <t>Anzahl Opcodes</t>
  </si>
  <si>
    <t>Anzahl Register</t>
  </si>
  <si>
    <t>Eckdaten- minimale zkVM</t>
  </si>
  <si>
    <t>CPU</t>
  </si>
  <si>
    <t xml:space="preserve">    - General Purpose</t>
  </si>
  <si>
    <t xml:space="preserve">    - Special Purpose</t>
  </si>
  <si>
    <t>Memory</t>
  </si>
  <si>
    <t>Read Only</t>
  </si>
  <si>
    <t>Öffentlich</t>
  </si>
  <si>
    <t>Code Only</t>
  </si>
  <si>
    <t>Arithmetik</t>
  </si>
  <si>
    <r>
      <t>Addition in F</t>
    </r>
    <r>
      <rPr>
        <vertAlign val="subscript"/>
        <sz val="16"/>
        <color theme="1"/>
        <rFont val="Aptos Narrow"/>
        <family val="2"/>
        <scheme val="minor"/>
      </rPr>
      <t>257</t>
    </r>
  </si>
  <si>
    <t>Conditional</t>
  </si>
  <si>
    <t>Funktion</t>
  </si>
  <si>
    <t>Input</t>
  </si>
  <si>
    <t>Output</t>
  </si>
  <si>
    <t>Bemerkung</t>
  </si>
  <si>
    <t>Geheim</t>
  </si>
  <si>
    <t>No</t>
  </si>
  <si>
    <t>Konstante 0</t>
  </si>
  <si>
    <t>Code Pointer</t>
  </si>
  <si>
    <t>Dient als öffentlicher Input und Output-Parameter</t>
  </si>
  <si>
    <t>Dient als geheimer Input und Output-Parameter</t>
  </si>
  <si>
    <t>Constant argument</t>
  </si>
  <si>
    <t>Format</t>
  </si>
  <si>
    <t>Opcode identifier</t>
  </si>
  <si>
    <t>Read Register Identifier</t>
  </si>
  <si>
    <t>Write Register Identifier</t>
  </si>
  <si>
    <t>No.</t>
  </si>
  <si>
    <t>Beendet die Ausführung</t>
  </si>
  <si>
    <t>Addiert r und/oder a zu w</t>
  </si>
  <si>
    <t>Lädt a und/oder r nach w</t>
  </si>
  <si>
    <t>reg[w]=reg[w]+reg[r]+a</t>
  </si>
  <si>
    <t>Effekt</t>
  </si>
  <si>
    <t>N/A (last opcode)</t>
  </si>
  <si>
    <t>Todo: remove EXIT effect from ALU (Comp &amp; Constraint</t>
  </si>
  <si>
    <t>Registers &amp; Flags</t>
  </si>
  <si>
    <t>Konditionaler Opcode
(0 = False, 1 = True)</t>
  </si>
  <si>
    <r>
      <t>Zeigt auf den nächsten Opcode</t>
    </r>
    <r>
      <rPr>
        <sz val="12"/>
        <color theme="1"/>
        <rFont val="Aptos Narrow"/>
        <family val="2"/>
        <scheme val="minor"/>
      </rPr>
      <t xml:space="preserve"> (inkrementiert falls nicht gesetzt) </t>
    </r>
  </si>
  <si>
    <t>Lesen liefert immer 0, Schreiben wird verworfen</t>
  </si>
  <si>
    <t>Semantik</t>
  </si>
  <si>
    <t>Verwendetes Beispiel Programm</t>
  </si>
  <si>
    <t>do {</t>
  </si>
  <si>
    <t>} while (r1 != 0)</t>
  </si>
  <si>
    <t>Pseudo Code</t>
  </si>
  <si>
    <t>fun sumUp(public r1, secret r2){</t>
  </si>
  <si>
    <t>Instructions</t>
  </si>
  <si>
    <t>#</t>
  </si>
  <si>
    <t>Addiert Wert in r1 to r2</t>
  </si>
  <si>
    <t xml:space="preserve">Subtrahiert 1 from r1 </t>
  </si>
  <si>
    <t>Springt zu #0 ausser r1=0</t>
  </si>
  <si>
    <t>Kopiert r2 nach r1</t>
  </si>
  <si>
    <t>Beendet das Programm</t>
  </si>
  <si>
    <t>r2+=r1</t>
  </si>
  <si>
    <t>r1--</t>
  </si>
  <si>
    <t>r1 = r2</t>
  </si>
  <si>
    <t>return r1</t>
  </si>
  <si>
    <t>Sicherheitshinweise Beispiel</t>
  </si>
  <si>
    <t>Kompromiss für Performanz</t>
  </si>
  <si>
    <t>Es werden keine Vektor Commitments berechnet</t>
  </si>
  <si>
    <t>Die Berechnung ist auf 32 CPU zyklen limitiert.</t>
  </si>
  <si>
    <t>Es werden nur zwei FRI Queries gemacht</t>
  </si>
  <si>
    <r>
      <rPr>
        <b/>
        <sz val="12"/>
        <color theme="1"/>
        <rFont val="Aptos Narrow"/>
        <family val="2"/>
        <scheme val="minor"/>
      </rPr>
      <t xml:space="preserve">Beschreibung: </t>
    </r>
    <r>
      <rPr>
        <sz val="12"/>
        <color theme="1"/>
        <rFont val="Aptos Narrow"/>
        <family val="2"/>
        <scheme val="minor"/>
      </rPr>
      <t xml:space="preserve">
Berechnet die nte (n=r1) Dreieckszahl (Summe der ersten n natürlichen Zahlen). Um noch geheime inputs zu Demonstrieren wird eine geheime Konstante (r2) einmalig addiert.</t>
    </r>
  </si>
  <si>
    <r>
      <rPr>
        <b/>
        <sz val="14"/>
        <color theme="1"/>
        <rFont val="Aptos Narrow"/>
        <family val="2"/>
        <scheme val="minor"/>
      </rPr>
      <t xml:space="preserve">Konditionalität </t>
    </r>
    <r>
      <rPr>
        <sz val="14"/>
        <color theme="1"/>
        <rFont val="Aptos Narrow"/>
        <family val="2"/>
        <scheme val="minor"/>
      </rPr>
      <t xml:space="preserve">
Wenn c=1 und zero=1 wird das resultat nicht nach w geschrieben. </t>
    </r>
  </si>
  <si>
    <t>ist 1 falls der vorherige opcode 0 produzierte (sonst 0)</t>
  </si>
  <si>
    <t>Damit das Beispiel einfacher verständlich ist und Excell nicht zu überfordern, wurden einige kompromisse eingegangen. 
Dadurch ist das Beispiel unsicher.</t>
  </si>
  <si>
    <t>Challengess (Chosen by Verifier)</t>
  </si>
  <si>
    <t>Purpose</t>
  </si>
  <si>
    <t>RS-Fingerprint</t>
  </si>
  <si>
    <t>Kompromiss für Wissenstransfer</t>
  </si>
  <si>
    <t>Zufallszahlen sind Deterministisch</t>
  </si>
  <si>
    <t>Code Memory ist auf 32 Zellen limitiert.</t>
  </si>
  <si>
    <t>Constraint mixing</t>
  </si>
  <si>
    <t>(After Commiting all Coloumns)</t>
  </si>
  <si>
    <t>Probing Index</t>
  </si>
  <si>
    <t>When</t>
  </si>
  <si>
    <t>l1_scalar</t>
  </si>
  <si>
    <t>p1_index</t>
  </si>
  <si>
    <t>p2_index</t>
  </si>
  <si>
    <t>l2_scalar</t>
  </si>
  <si>
    <t>l3_scalar</t>
  </si>
  <si>
    <t>l4_scalar</t>
  </si>
  <si>
    <t>l5_scalar</t>
  </si>
  <si>
    <t>(After Commiting Fri Layer 1)</t>
  </si>
  <si>
    <t>(After Commiting Fri Layer 2)</t>
  </si>
  <si>
    <t>(After Commiting Fri Layer 3)</t>
  </si>
  <si>
    <t>(After Commiting Fri Layer 4)</t>
  </si>
  <si>
    <t>(After Commiting All Fri Layers)</t>
  </si>
  <si>
    <t>l6_scalar</t>
  </si>
  <si>
    <t>l7_scalar</t>
  </si>
  <si>
    <t>(After Commiting Fri Layer 5)</t>
  </si>
  <si>
    <t>(After Commiting Fri Layer 6)</t>
  </si>
  <si>
    <t>Total Layers</t>
  </si>
  <si>
    <t>Validity Polynom Query</t>
  </si>
  <si>
    <t>Folding</t>
  </si>
  <si>
    <t>Layer 1</t>
  </si>
  <si>
    <t>Layer 2</t>
  </si>
  <si>
    <t>Layer 3</t>
  </si>
  <si>
    <t>Layer 4</t>
  </si>
  <si>
    <t>Layer 5</t>
  </si>
  <si>
    <t>Layer 6</t>
  </si>
  <si>
    <t>Layer 7</t>
  </si>
  <si>
    <t>Integrety 
Check</t>
  </si>
  <si>
    <t>Evaluation Point</t>
  </si>
  <si>
    <t>Evaluation Result</t>
  </si>
  <si>
    <t>RSF Grandproduct</t>
  </si>
  <si>
    <t>zeta</t>
  </si>
  <si>
    <t>Add</t>
  </si>
  <si>
    <t>Opcode</t>
  </si>
  <si>
    <t>Mini Trace</t>
  </si>
  <si>
    <t>Exit</t>
  </si>
  <si>
    <t>Operand 2</t>
  </si>
  <si>
    <t>Operand 1 &amp; Resultat</t>
  </si>
  <si>
    <t>Mul</t>
  </si>
  <si>
    <t>Mini Demo CPU</t>
  </si>
  <si>
    <t>r1 = r1 + r2</t>
  </si>
  <si>
    <t>r1 = r1 * r2</t>
  </si>
  <si>
    <t>Spezifische</t>
  </si>
  <si>
    <t>Generelle</t>
  </si>
  <si>
    <r>
      <t xml:space="preserve">Diese Regeln müssen nun anhand von Polynomen die zu 0 evaluieren representiert werden.
In STARK sind drei Arten von Constraint Polynomen üblich. </t>
    </r>
    <r>
      <rPr>
        <i/>
        <sz val="11"/>
        <color theme="1"/>
        <rFont val="Aptos Narrow"/>
        <family val="2"/>
        <scheme val="minor"/>
      </rPr>
      <t>(theoretisch sind auch andere  möglich)</t>
    </r>
  </si>
  <si>
    <t>Wirkung</t>
  </si>
  <si>
    <t>Generelle Form</t>
  </si>
  <si>
    <t>Wird auf eine markierte Zeile angewandt</t>
  </si>
  <si>
    <t>Transitive</t>
  </si>
  <si>
    <t>Legende</t>
  </si>
  <si>
    <t>Spaltenpolynom</t>
  </si>
  <si>
    <t>Constraintpolynom</t>
  </si>
  <si>
    <r>
      <t>T</t>
    </r>
    <r>
      <rPr>
        <vertAlign val="subscript"/>
        <sz val="11"/>
        <color theme="0"/>
        <rFont val="Aptos Narrow"/>
        <family val="2"/>
        <scheme val="minor"/>
      </rPr>
      <t>exit</t>
    </r>
  </si>
  <si>
    <r>
      <t>T</t>
    </r>
    <r>
      <rPr>
        <vertAlign val="subscript"/>
        <sz val="11"/>
        <color theme="0"/>
        <rFont val="Aptos Narrow"/>
        <family val="2"/>
        <scheme val="minor"/>
      </rPr>
      <t>mul</t>
    </r>
  </si>
  <si>
    <r>
      <t>T</t>
    </r>
    <r>
      <rPr>
        <vertAlign val="subscript"/>
        <sz val="11"/>
        <color theme="0"/>
        <rFont val="Aptos Narrow"/>
        <family val="2"/>
        <scheme val="minor"/>
      </rPr>
      <t>add</t>
    </r>
  </si>
  <si>
    <r>
      <t>T</t>
    </r>
    <r>
      <rPr>
        <vertAlign val="subscript"/>
        <sz val="11"/>
        <color theme="0"/>
        <rFont val="Aptos Narrow"/>
        <family val="2"/>
        <scheme val="minor"/>
      </rPr>
      <t>r1</t>
    </r>
  </si>
  <si>
    <r>
      <t>T</t>
    </r>
    <r>
      <rPr>
        <vertAlign val="subscript"/>
        <sz val="11"/>
        <color theme="0"/>
        <rFont val="Aptos Narrow"/>
        <family val="2"/>
        <scheme val="minor"/>
      </rPr>
      <t>r2</t>
    </r>
  </si>
  <si>
    <r>
      <t>T</t>
    </r>
    <r>
      <rPr>
        <vertAlign val="subscript"/>
        <sz val="11"/>
        <color theme="0"/>
        <rFont val="Aptos Narrow"/>
        <family val="2"/>
        <scheme val="minor"/>
      </rPr>
      <t>alu</t>
    </r>
  </si>
  <si>
    <r>
      <t>A</t>
    </r>
    <r>
      <rPr>
        <vertAlign val="subscript"/>
        <sz val="14"/>
        <color theme="1"/>
        <rFont val="Aptos Narrow"/>
        <family val="2"/>
        <scheme val="minor"/>
      </rPr>
      <t>g</t>
    </r>
    <r>
      <rPr>
        <sz val="14"/>
        <color theme="1"/>
        <rFont val="Aptos Narrow"/>
        <family val="2"/>
        <scheme val="minor"/>
      </rPr>
      <t>(X)*C(T(X)) = 0</t>
    </r>
  </si>
  <si>
    <r>
      <t>A</t>
    </r>
    <r>
      <rPr>
        <vertAlign val="subscript"/>
        <sz val="14"/>
        <color theme="1"/>
        <rFont val="Aptos Narrow"/>
        <family val="2"/>
        <scheme val="minor"/>
      </rPr>
      <t>i</t>
    </r>
    <r>
      <rPr>
        <sz val="14"/>
        <color theme="1"/>
        <rFont val="Aptos Narrow"/>
        <family val="2"/>
        <scheme val="minor"/>
      </rPr>
      <t>(X)*C(T(X)) = 0</t>
    </r>
  </si>
  <si>
    <r>
      <t xml:space="preserve">Wird auf jede Zeile Angewandt </t>
    </r>
    <r>
      <rPr>
        <i/>
        <sz val="10"/>
        <color theme="1"/>
        <rFont val="Aptos Narrow"/>
        <family val="2"/>
        <scheme val="minor"/>
      </rPr>
      <t>(ausser padding)</t>
    </r>
  </si>
  <si>
    <r>
      <t>Wird auf  aufeinanderfolgende Zeilen angewandt</t>
    </r>
    <r>
      <rPr>
        <i/>
        <sz val="10"/>
        <color theme="1"/>
        <rFont val="Aptos Narrow"/>
        <family val="2"/>
        <scheme val="minor"/>
      </rPr>
      <t xml:space="preserve"> (ausser padding)</t>
    </r>
  </si>
  <si>
    <r>
      <t>A</t>
    </r>
    <r>
      <rPr>
        <vertAlign val="subscript"/>
        <sz val="11"/>
        <color theme="0"/>
        <rFont val="Aptos Narrow"/>
        <family val="2"/>
        <scheme val="minor"/>
      </rPr>
      <t>0</t>
    </r>
  </si>
  <si>
    <r>
      <t>A</t>
    </r>
    <r>
      <rPr>
        <vertAlign val="subscript"/>
        <sz val="11"/>
        <color theme="0"/>
        <rFont val="Aptos Narrow"/>
        <family val="2"/>
        <scheme val="minor"/>
      </rPr>
      <t>t</t>
    </r>
  </si>
  <si>
    <r>
      <t>A</t>
    </r>
    <r>
      <rPr>
        <vertAlign val="subscript"/>
        <sz val="11"/>
        <color theme="0"/>
        <rFont val="Aptos Narrow"/>
        <family val="2"/>
        <scheme val="minor"/>
      </rPr>
      <t>g</t>
    </r>
  </si>
  <si>
    <r>
      <t>A</t>
    </r>
    <r>
      <rPr>
        <vertAlign val="subscript"/>
        <sz val="11"/>
        <color theme="0"/>
        <rFont val="Aptos Narrow"/>
        <family val="2"/>
        <scheme val="minor"/>
      </rPr>
      <t>2</t>
    </r>
  </si>
  <si>
    <r>
      <t>C</t>
    </r>
    <r>
      <rPr>
        <vertAlign val="subscript"/>
        <sz val="11"/>
        <color theme="0"/>
        <rFont val="Aptos Narrow"/>
        <family val="2"/>
        <scheme val="minor"/>
      </rPr>
      <t>alu</t>
    </r>
  </si>
  <si>
    <r>
      <t>C</t>
    </r>
    <r>
      <rPr>
        <vertAlign val="subscript"/>
        <sz val="11"/>
        <color theme="0"/>
        <rFont val="Aptos Narrow"/>
        <family val="2"/>
        <scheme val="minor"/>
      </rPr>
      <t>dec</t>
    </r>
  </si>
  <si>
    <t>Generell</t>
  </si>
  <si>
    <r>
      <t>C</t>
    </r>
    <r>
      <rPr>
        <vertAlign val="subscript"/>
        <sz val="11"/>
        <color theme="0"/>
        <rFont val="Aptos Narrow"/>
        <family val="2"/>
        <scheme val="minor"/>
      </rPr>
      <t>binary</t>
    </r>
  </si>
  <si>
    <t>Spezifisch</t>
  </si>
  <si>
    <r>
      <t>C</t>
    </r>
    <r>
      <rPr>
        <vertAlign val="subscript"/>
        <sz val="11"/>
        <color theme="0"/>
        <rFont val="Aptos Narrow"/>
        <family val="2"/>
        <scheme val="minor"/>
      </rPr>
      <t>exit</t>
    </r>
  </si>
  <si>
    <r>
      <t>C</t>
    </r>
    <r>
      <rPr>
        <vertAlign val="subscript"/>
        <sz val="11"/>
        <color theme="0"/>
        <rFont val="Aptos Narrow"/>
        <family val="2"/>
        <scheme val="minor"/>
      </rPr>
      <t>init</t>
    </r>
  </si>
  <si>
    <r>
      <t>C</t>
    </r>
    <r>
      <rPr>
        <vertAlign val="subscript"/>
        <sz val="11"/>
        <color theme="0"/>
        <rFont val="Aptos Narrow"/>
        <family val="2"/>
        <scheme val="minor"/>
      </rPr>
      <t>input</t>
    </r>
  </si>
  <si>
    <t>Transitiv</t>
  </si>
  <si>
    <r>
      <t>C</t>
    </r>
    <r>
      <rPr>
        <vertAlign val="subscript"/>
        <sz val="11"/>
        <color theme="0"/>
        <rFont val="Aptos Narrow"/>
        <family val="2"/>
        <scheme val="minor"/>
      </rPr>
      <t>r1</t>
    </r>
  </si>
  <si>
    <r>
      <t>C</t>
    </r>
    <r>
      <rPr>
        <vertAlign val="subscript"/>
        <sz val="11"/>
        <color theme="0"/>
        <rFont val="Aptos Narrow"/>
        <family val="2"/>
        <scheme val="minor"/>
      </rPr>
      <t>r2</t>
    </r>
  </si>
  <si>
    <t>Mini Constraint System</t>
  </si>
  <si>
    <t>Building Polynomial Constraints</t>
  </si>
  <si>
    <t>ALU Constraint</t>
  </si>
  <si>
    <t>else</t>
  </si>
  <si>
    <t>then</t>
  </si>
  <si>
    <r>
      <rPr>
        <i/>
        <sz val="12"/>
        <color theme="1"/>
        <rFont val="Aptos Narrow"/>
        <family val="2"/>
        <scheme val="minor"/>
      </rPr>
      <t>if</t>
    </r>
    <r>
      <rPr>
        <sz val="16"/>
        <color theme="1"/>
        <rFont val="Aptos Narrow"/>
        <family val="2"/>
        <scheme val="minor"/>
      </rPr>
      <t xml:space="preserve"> aktiv</t>
    </r>
  </si>
  <si>
    <r>
      <t>C</t>
    </r>
    <r>
      <rPr>
        <vertAlign val="subscript"/>
        <sz val="18"/>
        <color theme="0"/>
        <rFont val="Aptos Narrow"/>
        <family val="2"/>
        <scheme val="minor"/>
      </rPr>
      <t>alu</t>
    </r>
    <r>
      <rPr>
        <sz val="18"/>
        <color theme="0"/>
        <rFont val="Aptos Narrow"/>
        <family val="2"/>
        <scheme val="minor"/>
      </rPr>
      <t>(X) = A</t>
    </r>
    <r>
      <rPr>
        <vertAlign val="subscript"/>
        <sz val="18"/>
        <color theme="0"/>
        <rFont val="Aptos Narrow"/>
        <family val="2"/>
        <scheme val="minor"/>
      </rPr>
      <t>g</t>
    </r>
    <r>
      <rPr>
        <sz val="18"/>
        <color theme="0"/>
        <rFont val="Aptos Narrow"/>
        <family val="2"/>
        <scheme val="minor"/>
      </rPr>
      <t>(X)*((T</t>
    </r>
    <r>
      <rPr>
        <vertAlign val="subscript"/>
        <sz val="18"/>
        <color theme="0"/>
        <rFont val="Aptos Narrow"/>
        <family val="2"/>
        <scheme val="minor"/>
      </rPr>
      <t>mul</t>
    </r>
    <r>
      <rPr>
        <sz val="18"/>
        <color theme="0"/>
        <rFont val="Aptos Narrow"/>
        <family val="2"/>
        <scheme val="minor"/>
      </rPr>
      <t>(X)*(T</t>
    </r>
    <r>
      <rPr>
        <vertAlign val="subscript"/>
        <sz val="18"/>
        <color theme="0"/>
        <rFont val="Aptos Narrow"/>
        <family val="2"/>
        <scheme val="minor"/>
      </rPr>
      <t>r1</t>
    </r>
    <r>
      <rPr>
        <sz val="18"/>
        <color theme="0"/>
        <rFont val="Aptos Narrow"/>
        <family val="2"/>
        <scheme val="minor"/>
      </rPr>
      <t>(X)*T</t>
    </r>
    <r>
      <rPr>
        <vertAlign val="subscript"/>
        <sz val="18"/>
        <color theme="0"/>
        <rFont val="Aptos Narrow"/>
        <family val="2"/>
        <scheme val="minor"/>
      </rPr>
      <t>r2</t>
    </r>
    <r>
      <rPr>
        <sz val="18"/>
        <color theme="0"/>
        <rFont val="Aptos Narrow"/>
        <family val="2"/>
        <scheme val="minor"/>
      </rPr>
      <t>(X)))+(T</t>
    </r>
    <r>
      <rPr>
        <vertAlign val="subscript"/>
        <sz val="18"/>
        <color theme="0"/>
        <rFont val="Aptos Narrow"/>
        <family val="2"/>
        <scheme val="minor"/>
      </rPr>
      <t>add</t>
    </r>
    <r>
      <rPr>
        <sz val="18"/>
        <color theme="0"/>
        <rFont val="Aptos Narrow"/>
        <family val="2"/>
        <scheme val="minor"/>
      </rPr>
      <t>(X)*(T</t>
    </r>
    <r>
      <rPr>
        <vertAlign val="subscript"/>
        <sz val="18"/>
        <color theme="0"/>
        <rFont val="Aptos Narrow"/>
        <family val="2"/>
        <scheme val="minor"/>
      </rPr>
      <t>r1</t>
    </r>
    <r>
      <rPr>
        <sz val="18"/>
        <color theme="0"/>
        <rFont val="Aptos Narrow"/>
        <family val="2"/>
        <scheme val="minor"/>
      </rPr>
      <t>(X)+T</t>
    </r>
    <r>
      <rPr>
        <vertAlign val="subscript"/>
        <sz val="18"/>
        <color theme="0"/>
        <rFont val="Aptos Narrow"/>
        <family val="2"/>
        <scheme val="minor"/>
      </rPr>
      <t>r2</t>
    </r>
    <r>
      <rPr>
        <sz val="18"/>
        <color theme="0"/>
        <rFont val="Aptos Narrow"/>
        <family val="2"/>
        <scheme val="minor"/>
      </rPr>
      <t>(X)))- T</t>
    </r>
    <r>
      <rPr>
        <vertAlign val="subscript"/>
        <sz val="18"/>
        <color theme="0"/>
        <rFont val="Aptos Narrow"/>
        <family val="2"/>
        <scheme val="minor"/>
      </rPr>
      <t>alu</t>
    </r>
    <r>
      <rPr>
        <sz val="18"/>
        <color theme="0"/>
        <rFont val="Aptos Narrow"/>
        <family val="2"/>
        <scheme val="minor"/>
      </rPr>
      <t>(X))</t>
    </r>
  </si>
  <si>
    <t>)==</t>
  </si>
  <si>
    <r>
      <rPr>
        <i/>
        <sz val="12"/>
        <color theme="1"/>
        <rFont val="Aptos Narrow"/>
        <family val="2"/>
        <scheme val="minor"/>
      </rPr>
      <t xml:space="preserve">{ </t>
    </r>
    <r>
      <rPr>
        <sz val="16"/>
        <color theme="1"/>
        <rFont val="Aptos Narrow"/>
        <family val="2"/>
        <scheme val="minor"/>
      </rPr>
      <t>r1 * r2</t>
    </r>
    <r>
      <rPr>
        <i/>
        <sz val="12"/>
        <color theme="1"/>
        <rFont val="Aptos Narrow"/>
        <family val="2"/>
        <scheme val="minor"/>
      </rPr>
      <t xml:space="preserve"> }</t>
    </r>
  </si>
  <si>
    <t>r1 Constraint</t>
  </si>
  <si>
    <t>Constraint Systems (Arithmetic Representation - AIR)</t>
  </si>
  <si>
    <r>
      <t xml:space="preserve">  r1</t>
    </r>
    <r>
      <rPr>
        <vertAlign val="subscript"/>
        <sz val="16"/>
        <color theme="1"/>
        <rFont val="Aptos Narrow"/>
        <family val="2"/>
        <scheme val="minor"/>
      </rPr>
      <t xml:space="preserve">cur </t>
    </r>
    <r>
      <rPr>
        <sz val="16"/>
        <color theme="1"/>
        <rFont val="Aptos Narrow"/>
        <family val="2"/>
        <scheme val="minor"/>
      </rPr>
      <t>== Alu</t>
    </r>
    <r>
      <rPr>
        <vertAlign val="subscript"/>
        <sz val="16"/>
        <color theme="1"/>
        <rFont val="Aptos Narrow"/>
        <family val="2"/>
        <scheme val="minor"/>
      </rPr>
      <t>prev</t>
    </r>
  </si>
  <si>
    <r>
      <rPr>
        <i/>
        <sz val="12"/>
        <color theme="1"/>
        <rFont val="Aptos Narrow"/>
        <family val="2"/>
        <scheme val="minor"/>
      </rPr>
      <t>( if</t>
    </r>
    <r>
      <rPr>
        <sz val="16"/>
        <color theme="1"/>
        <rFont val="Aptos Narrow"/>
        <family val="2"/>
        <scheme val="minor"/>
      </rPr>
      <t xml:space="preserve"> Mul</t>
    </r>
  </si>
  <si>
    <r>
      <rPr>
        <i/>
        <sz val="12"/>
        <color theme="1"/>
        <rFont val="Aptos Narrow"/>
        <family val="2"/>
        <scheme val="minor"/>
      </rPr>
      <t>if</t>
    </r>
    <r>
      <rPr>
        <sz val="16"/>
        <color theme="1"/>
        <rFont val="Aptos Narrow"/>
        <family val="2"/>
        <scheme val="minor"/>
      </rPr>
      <t xml:space="preserve"> Add</t>
    </r>
  </si>
  <si>
    <t>Alu</t>
  </si>
  <si>
    <r>
      <rPr>
        <i/>
        <sz val="12"/>
        <color theme="1"/>
        <rFont val="Aptos Narrow"/>
        <family val="2"/>
        <scheme val="minor"/>
      </rPr>
      <t>{</t>
    </r>
    <r>
      <rPr>
        <sz val="16"/>
        <color theme="1"/>
        <rFont val="Aptos Narrow"/>
        <family val="2"/>
        <scheme val="minor"/>
      </rPr>
      <t xml:space="preserve"> r1 + r2 </t>
    </r>
    <r>
      <rPr>
        <i/>
        <sz val="12"/>
        <color theme="1"/>
        <rFont val="Aptos Narrow"/>
        <family val="2"/>
        <scheme val="minor"/>
      </rPr>
      <t>}</t>
    </r>
  </si>
  <si>
    <r>
      <t>A</t>
    </r>
    <r>
      <rPr>
        <vertAlign val="subscript"/>
        <sz val="14"/>
        <color theme="1"/>
        <rFont val="Aptos Narrow"/>
        <family val="2"/>
        <scheme val="minor"/>
      </rPr>
      <t>t</t>
    </r>
    <r>
      <rPr>
        <sz val="14"/>
        <color theme="1"/>
        <rFont val="Aptos Narrow"/>
        <family val="2"/>
        <scheme val="minor"/>
      </rPr>
      <t>(X)*C(T(X),T(X/g)) = 0</t>
    </r>
  </si>
  <si>
    <r>
      <t>C</t>
    </r>
    <r>
      <rPr>
        <vertAlign val="subscript"/>
        <sz val="18"/>
        <color theme="0"/>
        <rFont val="Aptos Narrow"/>
        <family val="2"/>
        <scheme val="minor"/>
      </rPr>
      <t>r1</t>
    </r>
    <r>
      <rPr>
        <sz val="18"/>
        <color theme="0"/>
        <rFont val="Aptos Narrow"/>
        <family val="2"/>
        <scheme val="minor"/>
      </rPr>
      <t>(X)   = A</t>
    </r>
    <r>
      <rPr>
        <vertAlign val="subscript"/>
        <sz val="18"/>
        <color theme="0"/>
        <rFont val="Aptos Narrow"/>
        <family val="2"/>
        <scheme val="minor"/>
      </rPr>
      <t>t</t>
    </r>
    <r>
      <rPr>
        <sz val="18"/>
        <color theme="0"/>
        <rFont val="Aptos Narrow"/>
        <family val="2"/>
        <scheme val="minor"/>
      </rPr>
      <t>(X)  *  (T</t>
    </r>
    <r>
      <rPr>
        <vertAlign val="subscript"/>
        <sz val="18"/>
        <color theme="0"/>
        <rFont val="Aptos Narrow"/>
        <family val="2"/>
        <scheme val="minor"/>
      </rPr>
      <t>r1</t>
    </r>
    <r>
      <rPr>
        <sz val="18"/>
        <color theme="0"/>
        <rFont val="Aptos Narrow"/>
        <family val="2"/>
        <scheme val="minor"/>
      </rPr>
      <t>(X)-T</t>
    </r>
    <r>
      <rPr>
        <vertAlign val="subscript"/>
        <sz val="18"/>
        <color theme="0"/>
        <rFont val="Aptos Narrow"/>
        <family val="2"/>
        <scheme val="minor"/>
      </rPr>
      <t>r1</t>
    </r>
    <r>
      <rPr>
        <sz val="18"/>
        <color theme="0"/>
        <rFont val="Aptos Narrow"/>
        <family val="2"/>
        <scheme val="minor"/>
      </rPr>
      <t>(X/g)))</t>
    </r>
  </si>
  <si>
    <t>Halt Program</t>
  </si>
  <si>
    <r>
      <t>A</t>
    </r>
    <r>
      <rPr>
        <vertAlign val="subscript"/>
        <sz val="14"/>
        <color theme="1"/>
        <rFont val="Aptos Narrow"/>
        <family val="2"/>
        <scheme val="minor"/>
      </rPr>
      <t>?</t>
    </r>
    <r>
      <rPr>
        <sz val="14"/>
        <color theme="1"/>
        <rFont val="Aptos Narrow"/>
        <family val="2"/>
        <scheme val="minor"/>
      </rPr>
      <t>(X)</t>
    </r>
  </si>
  <si>
    <r>
      <t>T</t>
    </r>
    <r>
      <rPr>
        <vertAlign val="subscript"/>
        <sz val="14"/>
        <color theme="1"/>
        <rFont val="Aptos Narrow"/>
        <family val="2"/>
        <scheme val="minor"/>
      </rPr>
      <t>?</t>
    </r>
    <r>
      <rPr>
        <sz val="14"/>
        <color theme="1"/>
        <rFont val="Aptos Narrow"/>
        <family val="2"/>
        <scheme val="minor"/>
      </rPr>
      <t>(X)</t>
    </r>
  </si>
  <si>
    <r>
      <t>C</t>
    </r>
    <r>
      <rPr>
        <vertAlign val="subscript"/>
        <sz val="14"/>
        <color theme="1"/>
        <rFont val="Aptos Narrow"/>
        <family val="2"/>
        <scheme val="minor"/>
      </rPr>
      <t>?</t>
    </r>
    <r>
      <rPr>
        <sz val="14"/>
        <color theme="1"/>
        <rFont val="Aptos Narrow"/>
        <family val="2"/>
        <scheme val="minor"/>
      </rPr>
      <t>(X)</t>
    </r>
  </si>
  <si>
    <t>Aktivierungs-Polynom</t>
  </si>
  <si>
    <r>
      <rPr>
        <b/>
        <i/>
        <sz val="16"/>
        <color theme="1"/>
        <rFont val="Aptos Narrow"/>
        <family val="2"/>
        <scheme val="minor"/>
      </rPr>
      <t xml:space="preserve">Strategy: </t>
    </r>
    <r>
      <rPr>
        <i/>
        <sz val="16"/>
        <color theme="1"/>
        <rFont val="Aptos Narrow"/>
        <family val="2"/>
        <scheme val="minor"/>
      </rPr>
      <t>Wir berechnen Add &amp; Mul resultate individuell multipzieren sie mit dem jeweiligen opcode flag und vergleichen das addierte resultat mit Alu</t>
    </r>
  </si>
  <si>
    <t>1. Show IO</t>
  </si>
  <si>
    <t>2. Explain Trace</t>
  </si>
  <si>
    <t>3. Say why Padded: Performance &amp; Zero knowledge</t>
  </si>
  <si>
    <t xml:space="preserve">    Mention First CPU &amp; Memory Later</t>
  </si>
  <si>
    <t xml:space="preserve">     Say that STARK we work in Polynoms (mention x)</t>
  </si>
  <si>
    <t xml:space="preserve">     Say we need formal polynom based way to check</t>
  </si>
  <si>
    <t>4. Do the Constraint Stuff (AIR)</t>
  </si>
  <si>
    <t>5. Show the Constrained</t>
  </si>
  <si>
    <t xml:space="preserve">     Say Unsave if we miss the wrong one we are fooled (we need to check all)</t>
  </si>
  <si>
    <t xml:space="preserve">     This is expensive and has no Zero Knowledge, no advantage over just executing it again</t>
  </si>
  <si>
    <t xml:space="preserve">     Make thought Experiment of Commiting now and then Query Selecting Individual Lines / Pairs of lines and check them</t>
  </si>
  <si>
    <t>6. Introduce Reed Solomon</t>
  </si>
  <si>
    <t>Reed Solomon Extension (Step 1 of FRI)</t>
  </si>
  <si>
    <t>Original</t>
  </si>
  <si>
    <r>
      <t>Nachrichten Vektor in F</t>
    </r>
    <r>
      <rPr>
        <vertAlign val="subscript"/>
        <sz val="16"/>
        <color theme="1"/>
        <rFont val="Aptos Narrow"/>
        <family val="2"/>
        <scheme val="minor"/>
      </rPr>
      <t>257</t>
    </r>
  </si>
  <si>
    <t>Wenn in einem Kommunikationsprotokoll verwendet muss die Nachricht zuerst vektorisiert werden in einer passenden Gruppe</t>
  </si>
  <si>
    <t>Redundanz</t>
  </si>
  <si>
    <t>Nachricht mit Redundanz</t>
  </si>
  <si>
    <t>Error Correction Codes</t>
  </si>
  <si>
    <t>4 der 8 Einträge reichen aus um alle 8 wiederherzustellen</t>
  </si>
  <si>
    <t>Eine Änderung in einem der originale ändert alle Redundanten Einträge</t>
  </si>
  <si>
    <t>Fehler Korrektur</t>
  </si>
  <si>
    <t>Fehler Amplifikation</t>
  </si>
  <si>
    <t>Reed Solomon</t>
  </si>
  <si>
    <t>Interpretiere den Nachrichten Vektor als ein Polynom das an den Koordinaten einer Multiplikativen Subgruppe zur Nachricht evaluiert.
Dann evaluiere das Polynom an einer anderen Multiplikativen subgruppe mit grösserer Ordnung</t>
  </si>
  <si>
    <t>Ordnung</t>
  </si>
  <si>
    <t>Koordinaten</t>
  </si>
  <si>
    <t>F</t>
  </si>
  <si>
    <t>Nachrichten</t>
  </si>
  <si>
    <r>
      <t>X</t>
    </r>
    <r>
      <rPr>
        <vertAlign val="subscript"/>
        <sz val="16"/>
        <color theme="1"/>
        <rFont val="Aptos Narrow"/>
        <family val="2"/>
        <scheme val="minor"/>
      </rPr>
      <t>m</t>
    </r>
  </si>
  <si>
    <r>
      <t>X</t>
    </r>
    <r>
      <rPr>
        <vertAlign val="subscript"/>
        <sz val="16"/>
        <color theme="1"/>
        <rFont val="Aptos Narrow"/>
        <family val="2"/>
        <scheme val="minor"/>
      </rPr>
      <t>c</t>
    </r>
  </si>
  <si>
    <r>
      <t>X</t>
    </r>
    <r>
      <rPr>
        <vertAlign val="subscript"/>
        <sz val="16"/>
        <color theme="1"/>
        <rFont val="Aptos Narrow"/>
        <family val="2"/>
        <scheme val="minor"/>
      </rPr>
      <t>o</t>
    </r>
  </si>
  <si>
    <r>
      <t>M</t>
    </r>
    <r>
      <rPr>
        <vertAlign val="subscript"/>
        <sz val="16"/>
        <color theme="1"/>
        <rFont val="Aptos Narrow"/>
        <family val="2"/>
        <scheme val="minor"/>
      </rPr>
      <t>o</t>
    </r>
  </si>
  <si>
    <r>
      <t>M</t>
    </r>
    <r>
      <rPr>
        <vertAlign val="subscript"/>
        <sz val="16"/>
        <color theme="1"/>
        <rFont val="Aptos Narrow"/>
        <family val="2"/>
        <scheme val="minor"/>
      </rPr>
      <t>c</t>
    </r>
  </si>
  <si>
    <t>Generator</t>
  </si>
  <si>
    <t>Codiert</t>
  </si>
  <si>
    <t>Koeffizienten des Interpolierten Polynoms</t>
  </si>
  <si>
    <r>
      <t>Elemente einer Multiplikativen Subgruppe von F</t>
    </r>
    <r>
      <rPr>
        <vertAlign val="subscript"/>
        <sz val="12"/>
        <rFont val="Aptos Narrow"/>
        <family val="2"/>
        <scheme val="minor"/>
      </rPr>
      <t>257</t>
    </r>
  </si>
  <si>
    <t>Effizient Berechenbar (NTT)</t>
  </si>
  <si>
    <t>Effizient Berechenbar (iNTT)</t>
  </si>
  <si>
    <r>
      <rPr>
        <b/>
        <sz val="16"/>
        <color theme="1"/>
        <rFont val="Aptos Narrow"/>
        <family val="2"/>
        <scheme val="minor"/>
      </rPr>
      <t xml:space="preserve">Trick 1: </t>
    </r>
    <r>
      <rPr>
        <sz val="16"/>
        <color theme="1"/>
        <rFont val="Aptos Narrow"/>
        <family val="2"/>
        <scheme val="minor"/>
      </rPr>
      <t xml:space="preserve">
Verwende einen Fehler Korigierenden Code (Reed Solomon) um Fehler Amplifikation  zu erreichen, so dass wir  Zeilen erhalten welche von allen ursprünglichen Zeilen abhängig sind.</t>
    </r>
  </si>
  <si>
    <t>Domain Shift</t>
  </si>
  <si>
    <t>Unser codierter Vektor enthält immernoch die ursprünglichen Zeilen, welche wir auf keinen Fall offenlegen dürfen da wir sonst das Zero-Knowledge property Verletzen. Dess weiteren sind diese nicht amplifiziert.</t>
  </si>
  <si>
    <t>Wir beheben diesen Umstand in dem wird das Reed Solomon Polynom einfach auf einer anderen Multiplikativen Subgruppe auswerten, welche die originalen Koordinaten nicht enthält.</t>
  </si>
  <si>
    <r>
      <t>X</t>
    </r>
    <r>
      <rPr>
        <vertAlign val="subscript"/>
        <sz val="16"/>
        <color theme="1"/>
        <rFont val="Aptos Narrow"/>
        <family val="2"/>
        <scheme val="minor"/>
      </rPr>
      <t>s</t>
    </r>
  </si>
  <si>
    <r>
      <t>M</t>
    </r>
    <r>
      <rPr>
        <vertAlign val="subscript"/>
        <sz val="16"/>
        <color theme="1"/>
        <rFont val="Aptos Narrow"/>
        <family val="2"/>
        <scheme val="minor"/>
      </rPr>
      <t>s</t>
    </r>
  </si>
  <si>
    <t>Shifted</t>
  </si>
  <si>
    <t>Wichtig für den rest des Algorithmus ist zu wissen dass all diese Vektoren inklusive des finalen Vektor vom gleichen Polynom generiert wurden, jegentlich an anderen stellen ausgewertet.</t>
  </si>
  <si>
    <t>Validity Polynom Berechnung (Step 2 of FRI)</t>
  </si>
  <si>
    <t>Wir brauchen einen Weg um anhand von ein paar wenigen explitzit geprüften Zeilen indirekt alle Zeilen zu prüfen. Hier kommt der FRI (Fast Reed Solomon Interactive Argument of Proximity). algorithmus ins Spiel.</t>
  </si>
  <si>
    <t>Q(X)</t>
  </si>
  <si>
    <t>=</t>
  </si>
  <si>
    <t>C(X)</t>
  </si>
  <si>
    <t>Z(X)</t>
  </si>
  <si>
    <t>R(X)</t>
  </si>
  <si>
    <r>
      <t>Fakt zur Polynomdivision
(gültig für polynome in F</t>
    </r>
    <r>
      <rPr>
        <vertAlign val="subscript"/>
        <sz val="16"/>
        <color theme="1"/>
        <rFont val="Aptos Narrow"/>
        <family val="2"/>
        <scheme val="minor"/>
      </rPr>
      <t>p</t>
    </r>
    <r>
      <rPr>
        <sz val="16"/>
        <color theme="1"/>
        <rFont val="Aptos Narrow"/>
        <family val="2"/>
        <scheme val="minor"/>
      </rPr>
      <t>)</t>
    </r>
  </si>
  <si>
    <t>R(X) = 0, Ist genau dann wahr wenn für jedes x wo C(x) = 0 auch Z(x) = 0 gilt. Sprich alle nullstellen in Z sind auch in C</t>
  </si>
  <si>
    <t>*</t>
  </si>
  <si>
    <t>C(x)</t>
  </si>
  <si>
    <t>Partieller Beweis des Fakts</t>
  </si>
  <si>
    <r>
      <t xml:space="preserve">Die Berechnung von Z(X) ist spezifiziert und beide Parteien verwenden das  gleiche Polynom 
</t>
    </r>
    <r>
      <rPr>
        <i/>
        <sz val="14"/>
        <color theme="1"/>
        <rFont val="Aptos Narrow"/>
        <family val="2"/>
        <scheme val="minor"/>
      </rPr>
      <t>(ist nur von der länge des traces abhängig)</t>
    </r>
  </si>
  <si>
    <r>
      <t xml:space="preserve">Der Verifizierer kann </t>
    </r>
    <r>
      <rPr>
        <b/>
        <sz val="16"/>
        <color theme="1"/>
        <rFont val="Aptos Narrow"/>
        <family val="2"/>
        <scheme val="minor"/>
      </rPr>
      <t>Q(x)</t>
    </r>
    <r>
      <rPr>
        <sz val="16"/>
        <color theme="1"/>
        <rFont val="Aptos Narrow"/>
        <family val="2"/>
        <scheme val="minor"/>
      </rPr>
      <t xml:space="preserve"> berechnen durch </t>
    </r>
    <r>
      <rPr>
        <b/>
        <sz val="16"/>
        <color theme="1"/>
        <rFont val="Aptos Narrow"/>
        <family val="2"/>
        <scheme val="minor"/>
      </rPr>
      <t xml:space="preserve">C(x) / Z(x)
</t>
    </r>
    <r>
      <rPr>
        <i/>
        <sz val="14"/>
        <color theme="1"/>
        <rFont val="Aptos Narrow"/>
        <family val="2"/>
        <scheme val="minor"/>
      </rPr>
      <t>(er addiert kein R(x) um R(x) = 0 zu forcieren)</t>
    </r>
  </si>
  <si>
    <t>Wir wollen Beweisen, dass alle Polynome des Constraint Systems Ausgewertet an den Originalen (Padded) Koordinaten 0 ergeben würden, dies jedoch ohne diese je an diesen Koordinaten Auszuwerten.</t>
  </si>
  <si>
    <r>
      <t xml:space="preserve">Der Verifizierer kann </t>
    </r>
    <r>
      <rPr>
        <b/>
        <sz val="16"/>
        <color theme="1"/>
        <rFont val="Aptos Narrow"/>
        <family val="2"/>
        <scheme val="minor"/>
      </rPr>
      <t>C(x)</t>
    </r>
    <r>
      <rPr>
        <sz val="16"/>
        <color theme="1"/>
        <rFont val="Aptos Narrow"/>
        <family val="2"/>
        <scheme val="minor"/>
      </rPr>
      <t xml:space="preserve"> berechnen aus offengelegten Zeilen an der position </t>
    </r>
    <r>
      <rPr>
        <b/>
        <sz val="16"/>
        <color theme="1"/>
        <rFont val="Aptos Narrow"/>
        <family val="2"/>
        <scheme val="minor"/>
      </rPr>
      <t>x</t>
    </r>
    <r>
      <rPr>
        <sz val="16"/>
        <color theme="1"/>
        <rFont val="Aptos Narrow"/>
        <family val="2"/>
        <scheme val="minor"/>
      </rPr>
      <t xml:space="preserve"> und </t>
    </r>
    <r>
      <rPr>
        <b/>
        <sz val="16"/>
        <color theme="1"/>
        <rFont val="Aptos Narrow"/>
        <family val="2"/>
        <scheme val="minor"/>
      </rPr>
      <t xml:space="preserve">x/g </t>
    </r>
    <r>
      <rPr>
        <i/>
        <sz val="14"/>
        <color theme="1"/>
        <rFont val="Aptos Narrow"/>
        <family val="2"/>
        <scheme val="minor"/>
      </rPr>
      <t>(für transitive)</t>
    </r>
  </si>
  <si>
    <t>Berechnung des Zeroifiers (Auch Vanishing Polynom genannt)</t>
  </si>
  <si>
    <t>!=0</t>
  </si>
  <si>
    <t>Eigenschaften Zielpolynom</t>
  </si>
  <si>
    <r>
      <t>Z(X</t>
    </r>
    <r>
      <rPr>
        <vertAlign val="subscript"/>
        <sz val="16"/>
        <color theme="1"/>
        <rFont val="Aptos Narrow"/>
        <family val="2"/>
        <scheme val="minor"/>
      </rPr>
      <t>o</t>
    </r>
    <r>
      <rPr>
        <sz val="16"/>
        <color theme="1"/>
        <rFont val="Aptos Narrow"/>
        <family val="2"/>
        <scheme val="minor"/>
      </rPr>
      <t>)</t>
    </r>
  </si>
  <si>
    <r>
      <t>Z(X</t>
    </r>
    <r>
      <rPr>
        <vertAlign val="subscript"/>
        <sz val="16"/>
        <color theme="1"/>
        <rFont val="Aptos Narrow"/>
        <family val="2"/>
        <scheme val="minor"/>
      </rPr>
      <t>c</t>
    </r>
    <r>
      <rPr>
        <sz val="16"/>
        <color theme="1"/>
        <rFont val="Aptos Narrow"/>
        <family val="2"/>
        <scheme val="minor"/>
      </rPr>
      <t>)</t>
    </r>
  </si>
  <si>
    <t>Naive (Innefiziente Berechnung)</t>
  </si>
  <si>
    <t>x-1</t>
  </si>
  <si>
    <t>Ist sehr aufwändig: O(n) wobei n länge des Padded traces</t>
  </si>
  <si>
    <t>Effiziente Berechnung</t>
  </si>
  <si>
    <r>
      <t>Z(x) = x</t>
    </r>
    <r>
      <rPr>
        <vertAlign val="superscript"/>
        <sz val="16"/>
        <color theme="1"/>
        <rFont val="Aptos Narrow"/>
        <family val="2"/>
        <scheme val="minor"/>
      </rPr>
      <t>n</t>
    </r>
    <r>
      <rPr>
        <sz val="16"/>
        <color theme="1"/>
        <rFont val="Aptos Narrow"/>
        <family val="2"/>
        <scheme val="minor"/>
      </rPr>
      <t>-1</t>
    </r>
  </si>
  <si>
    <t>Macht sich zunutzen dass die die koordinaten der 0 positionen in einer multiplikativen Subgruppe der Ordnung n sind</t>
  </si>
  <si>
    <t>Ist effizient: O(log(n))</t>
  </si>
  <si>
    <t>Konkretes Z für Ordnung 4</t>
  </si>
  <si>
    <r>
      <t>Z</t>
    </r>
    <r>
      <rPr>
        <vertAlign val="subscript"/>
        <sz val="16"/>
        <color theme="0"/>
        <rFont val="Aptos Narrow"/>
        <family val="2"/>
        <scheme val="minor"/>
      </rPr>
      <t>coefs</t>
    </r>
  </si>
  <si>
    <t>Constraint Mixing</t>
  </si>
  <si>
    <r>
      <rPr>
        <b/>
        <sz val="16"/>
        <color theme="1"/>
        <rFont val="Aptos Narrow"/>
        <family val="2"/>
        <scheme val="minor"/>
      </rPr>
      <t xml:space="preserve">Trick 2: </t>
    </r>
    <r>
      <rPr>
        <sz val="16"/>
        <color theme="1"/>
        <rFont val="Aptos Narrow"/>
        <family val="2"/>
        <scheme val="minor"/>
      </rPr>
      <t xml:space="preserve">
Wir dividieren die Constraint Polynome durch ein anderes Polynom so dass die Division nur ohne Rest möglich ist wenn der Nenner an den gewünschten Stellen 0 ist. Dies verlagert das Problem auf den Beweis dass das Resultat ein Polynom ist respektive der Rest 0 ist </t>
    </r>
  </si>
  <si>
    <t>Einen beweis für jedes einzelne Constraint Polynom im Constraint System zu erstellen wäre sehr repetiv und aufwendig. Für ein effizientes system muss dieser Aufwand reduziert werden.</t>
  </si>
  <si>
    <t>Grundansatz addition</t>
  </si>
  <si>
    <r>
      <t>C</t>
    </r>
    <r>
      <rPr>
        <vertAlign val="subscript"/>
        <sz val="16"/>
        <color theme="1"/>
        <rFont val="Aptos Narrow"/>
        <family val="2"/>
        <scheme val="minor"/>
      </rPr>
      <t>0</t>
    </r>
  </si>
  <si>
    <r>
      <t>C</t>
    </r>
    <r>
      <rPr>
        <vertAlign val="subscript"/>
        <sz val="16"/>
        <color theme="1"/>
        <rFont val="Aptos Narrow"/>
        <family val="2"/>
        <scheme val="minor"/>
      </rPr>
      <t>1</t>
    </r>
  </si>
  <si>
    <r>
      <t>C</t>
    </r>
    <r>
      <rPr>
        <vertAlign val="subscript"/>
        <sz val="16"/>
        <color theme="1"/>
        <rFont val="Aptos Narrow"/>
        <family val="2"/>
        <scheme val="minor"/>
      </rPr>
      <t>2</t>
    </r>
  </si>
  <si>
    <r>
      <t>C</t>
    </r>
    <r>
      <rPr>
        <vertAlign val="subscript"/>
        <sz val="16"/>
        <color theme="1"/>
        <rFont val="Aptos Narrow"/>
        <family val="2"/>
        <scheme val="minor"/>
      </rPr>
      <t>3</t>
    </r>
  </si>
  <si>
    <r>
      <t>C = C</t>
    </r>
    <r>
      <rPr>
        <vertAlign val="subscript"/>
        <sz val="16"/>
        <color theme="1"/>
        <rFont val="Aptos Narrow"/>
        <family val="2"/>
        <scheme val="minor"/>
      </rPr>
      <t>0</t>
    </r>
    <r>
      <rPr>
        <sz val="16"/>
        <color theme="1"/>
        <rFont val="Aptos Narrow"/>
        <family val="2"/>
        <scheme val="minor"/>
      </rPr>
      <t>+C</t>
    </r>
    <r>
      <rPr>
        <vertAlign val="subscript"/>
        <sz val="16"/>
        <color theme="1"/>
        <rFont val="Aptos Narrow"/>
        <family val="2"/>
        <scheme val="minor"/>
      </rPr>
      <t>1</t>
    </r>
    <r>
      <rPr>
        <sz val="16"/>
        <color theme="1"/>
        <rFont val="Aptos Narrow"/>
        <family val="2"/>
        <scheme val="minor"/>
      </rPr>
      <t>+C</t>
    </r>
    <r>
      <rPr>
        <vertAlign val="subscript"/>
        <sz val="16"/>
        <color theme="1"/>
        <rFont val="Aptos Narrow"/>
        <family val="2"/>
        <scheme val="minor"/>
      </rPr>
      <t>2</t>
    </r>
    <r>
      <rPr>
        <sz val="16"/>
        <color theme="1"/>
        <rFont val="Aptos Narrow"/>
        <family val="2"/>
        <scheme val="minor"/>
      </rPr>
      <t>+C</t>
    </r>
    <r>
      <rPr>
        <vertAlign val="subscript"/>
        <sz val="16"/>
        <color theme="1"/>
        <rFont val="Aptos Narrow"/>
        <family val="2"/>
        <scheme val="minor"/>
      </rPr>
      <t>3</t>
    </r>
  </si>
  <si>
    <r>
      <t>α</t>
    </r>
    <r>
      <rPr>
        <vertAlign val="subscript"/>
        <sz val="16"/>
        <color theme="1"/>
        <rFont val="Aptos Narrow"/>
        <family val="2"/>
        <scheme val="minor"/>
      </rPr>
      <t>0</t>
    </r>
  </si>
  <si>
    <r>
      <t>α</t>
    </r>
    <r>
      <rPr>
        <vertAlign val="subscript"/>
        <sz val="16"/>
        <color theme="1"/>
        <rFont val="Aptos Narrow"/>
        <family val="2"/>
        <scheme val="minor"/>
      </rPr>
      <t>1</t>
    </r>
  </si>
  <si>
    <r>
      <t>α</t>
    </r>
    <r>
      <rPr>
        <vertAlign val="subscript"/>
        <sz val="16"/>
        <color theme="1"/>
        <rFont val="Aptos Narrow"/>
        <family val="2"/>
        <scheme val="minor"/>
      </rPr>
      <t>2</t>
    </r>
  </si>
  <si>
    <r>
      <t>α</t>
    </r>
    <r>
      <rPr>
        <vertAlign val="subscript"/>
        <sz val="16"/>
        <color theme="1"/>
        <rFont val="Aptos Narrow"/>
        <family val="2"/>
        <scheme val="minor"/>
      </rPr>
      <t>3</t>
    </r>
  </si>
  <si>
    <r>
      <t>C = α</t>
    </r>
    <r>
      <rPr>
        <vertAlign val="subscript"/>
        <sz val="16"/>
        <color theme="1"/>
        <rFont val="Aptos Narrow"/>
        <family val="2"/>
        <scheme val="minor"/>
      </rPr>
      <t>0</t>
    </r>
    <r>
      <rPr>
        <sz val="16"/>
        <color theme="1"/>
        <rFont val="Aptos Narrow"/>
        <family val="2"/>
        <scheme val="minor"/>
      </rPr>
      <t>*C</t>
    </r>
    <r>
      <rPr>
        <vertAlign val="subscript"/>
        <sz val="16"/>
        <color theme="1"/>
        <rFont val="Aptos Narrow"/>
        <family val="2"/>
        <scheme val="minor"/>
      </rPr>
      <t>0</t>
    </r>
    <r>
      <rPr>
        <sz val="16"/>
        <color theme="1"/>
        <rFont val="Aptos Narrow"/>
        <family val="2"/>
        <scheme val="minor"/>
      </rPr>
      <t>+α</t>
    </r>
    <r>
      <rPr>
        <vertAlign val="subscript"/>
        <sz val="16"/>
        <color theme="1"/>
        <rFont val="Aptos Narrow"/>
        <family val="2"/>
        <scheme val="minor"/>
      </rPr>
      <t>1</t>
    </r>
    <r>
      <rPr>
        <sz val="16"/>
        <color theme="1"/>
        <rFont val="Aptos Narrow"/>
        <family val="2"/>
        <scheme val="minor"/>
      </rPr>
      <t>*C</t>
    </r>
    <r>
      <rPr>
        <vertAlign val="subscript"/>
        <sz val="16"/>
        <color theme="1"/>
        <rFont val="Aptos Narrow"/>
        <family val="2"/>
        <scheme val="minor"/>
      </rPr>
      <t>1</t>
    </r>
    <r>
      <rPr>
        <sz val="16"/>
        <color theme="1"/>
        <rFont val="Aptos Narrow"/>
        <family val="2"/>
        <scheme val="minor"/>
      </rPr>
      <t>+α</t>
    </r>
    <r>
      <rPr>
        <vertAlign val="subscript"/>
        <sz val="16"/>
        <color theme="1"/>
        <rFont val="Aptos Narrow"/>
        <family val="2"/>
        <scheme val="minor"/>
      </rPr>
      <t>2</t>
    </r>
    <r>
      <rPr>
        <sz val="16"/>
        <color theme="1"/>
        <rFont val="Aptos Narrow"/>
        <family val="2"/>
        <scheme val="minor"/>
      </rPr>
      <t>*C</t>
    </r>
    <r>
      <rPr>
        <vertAlign val="subscript"/>
        <sz val="16"/>
        <color theme="1"/>
        <rFont val="Aptos Narrow"/>
        <family val="2"/>
        <scheme val="minor"/>
      </rPr>
      <t>2</t>
    </r>
    <r>
      <rPr>
        <sz val="16"/>
        <color theme="1"/>
        <rFont val="Aptos Narrow"/>
        <family val="2"/>
        <scheme val="minor"/>
      </rPr>
      <t>+α</t>
    </r>
    <r>
      <rPr>
        <vertAlign val="subscript"/>
        <sz val="16"/>
        <color theme="1"/>
        <rFont val="Aptos Narrow"/>
        <family val="2"/>
        <scheme val="minor"/>
      </rPr>
      <t>3</t>
    </r>
    <r>
      <rPr>
        <sz val="16"/>
        <color theme="1"/>
        <rFont val="Aptos Narrow"/>
        <family val="2"/>
        <scheme val="minor"/>
      </rPr>
      <t>*C</t>
    </r>
    <r>
      <rPr>
        <vertAlign val="subscript"/>
        <sz val="16"/>
        <color theme="1"/>
        <rFont val="Aptos Narrow"/>
        <family val="2"/>
        <scheme val="minor"/>
      </rPr>
      <t>3</t>
    </r>
  </si>
  <si>
    <t>Constraint Dekorelation</t>
  </si>
  <si>
    <t>Angriff auf einfache Addition</t>
  </si>
  <si>
    <t>Ein böswilliger Beweiser kann die Verletzung eines Constraint mit der Verletzung eines anderen ausgleichen</t>
  </si>
  <si>
    <r>
      <t>Um das ausgleiche zu verhindern wird jeder Constraint vor der addition mit einer zufallszahl multipliziert</t>
    </r>
    <r>
      <rPr>
        <sz val="14"/>
        <color theme="1"/>
        <rFont val="Aptos Narrow"/>
        <family val="2"/>
        <scheme val="minor"/>
      </rPr>
      <t xml:space="preserve"> (diese ist dem Beweiser erst nach dem comitten des Traces bekannt)</t>
    </r>
  </si>
  <si>
    <t>Verifizierer Challenges -&gt;</t>
  </si>
  <si>
    <r>
      <t>F</t>
    </r>
    <r>
      <rPr>
        <vertAlign val="subscript"/>
        <sz val="12"/>
        <color theme="0"/>
        <rFont val="Aptos Narrow"/>
        <family val="2"/>
        <scheme val="minor"/>
      </rPr>
      <t>1</t>
    </r>
    <r>
      <rPr>
        <sz val="12"/>
        <color theme="0"/>
        <rFont val="Aptos Narrow"/>
        <family val="2"/>
        <scheme val="minor"/>
      </rPr>
      <t>(x</t>
    </r>
    <r>
      <rPr>
        <vertAlign val="superscript"/>
        <sz val="12"/>
        <color theme="0"/>
        <rFont val="Aptos Narrow"/>
        <family val="2"/>
        <scheme val="minor"/>
      </rPr>
      <t>2</t>
    </r>
    <r>
      <rPr>
        <sz val="12"/>
        <color theme="0"/>
        <rFont val="Aptos Narrow"/>
        <family val="2"/>
        <scheme val="minor"/>
      </rPr>
      <t>)</t>
    </r>
  </si>
  <si>
    <r>
      <t>F</t>
    </r>
    <r>
      <rPr>
        <vertAlign val="subscript"/>
        <sz val="12"/>
        <color theme="0"/>
        <rFont val="Aptos Narrow"/>
        <family val="2"/>
        <scheme val="minor"/>
      </rPr>
      <t>1</t>
    </r>
    <r>
      <rPr>
        <sz val="12"/>
        <color theme="0"/>
        <rFont val="Aptos Narrow"/>
        <family val="2"/>
        <scheme val="minor"/>
      </rPr>
      <t>(-x</t>
    </r>
    <r>
      <rPr>
        <vertAlign val="superscript"/>
        <sz val="12"/>
        <color theme="0"/>
        <rFont val="Aptos Narrow"/>
        <family val="2"/>
        <scheme val="minor"/>
      </rPr>
      <t>2</t>
    </r>
    <r>
      <rPr>
        <sz val="12"/>
        <color theme="0"/>
        <rFont val="Aptos Narrow"/>
        <family val="2"/>
        <scheme val="minor"/>
      </rPr>
      <t>)</t>
    </r>
  </si>
  <si>
    <r>
      <t>F</t>
    </r>
    <r>
      <rPr>
        <vertAlign val="subscript"/>
        <sz val="12"/>
        <color theme="0"/>
        <rFont val="Aptos Narrow"/>
        <family val="2"/>
        <scheme val="minor"/>
      </rPr>
      <t>2</t>
    </r>
    <r>
      <rPr>
        <sz val="12"/>
        <color theme="0"/>
        <rFont val="Aptos Narrow"/>
        <family val="2"/>
        <scheme val="minor"/>
      </rPr>
      <t>(x</t>
    </r>
    <r>
      <rPr>
        <vertAlign val="superscript"/>
        <sz val="12"/>
        <color theme="0"/>
        <rFont val="Aptos Narrow"/>
        <family val="2"/>
        <scheme val="minor"/>
      </rPr>
      <t>4</t>
    </r>
    <r>
      <rPr>
        <sz val="12"/>
        <color theme="0"/>
        <rFont val="Aptos Narrow"/>
        <family val="2"/>
        <scheme val="minor"/>
      </rPr>
      <t>)</t>
    </r>
  </si>
  <si>
    <r>
      <t>F</t>
    </r>
    <r>
      <rPr>
        <vertAlign val="subscript"/>
        <sz val="12"/>
        <color theme="0"/>
        <rFont val="Aptos Narrow"/>
        <family val="2"/>
        <scheme val="minor"/>
      </rPr>
      <t>2</t>
    </r>
    <r>
      <rPr>
        <sz val="12"/>
        <color theme="0"/>
        <rFont val="Aptos Narrow"/>
        <family val="2"/>
        <scheme val="minor"/>
      </rPr>
      <t>(-x</t>
    </r>
    <r>
      <rPr>
        <vertAlign val="superscript"/>
        <sz val="12"/>
        <color theme="0"/>
        <rFont val="Aptos Narrow"/>
        <family val="2"/>
        <scheme val="minor"/>
      </rPr>
      <t>4</t>
    </r>
    <r>
      <rPr>
        <sz val="12"/>
        <color theme="0"/>
        <rFont val="Aptos Narrow"/>
        <family val="2"/>
        <scheme val="minor"/>
      </rPr>
      <t>)</t>
    </r>
  </si>
  <si>
    <r>
      <t>F</t>
    </r>
    <r>
      <rPr>
        <vertAlign val="subscript"/>
        <sz val="12"/>
        <color theme="0"/>
        <rFont val="Aptos Narrow"/>
        <family val="2"/>
        <scheme val="minor"/>
      </rPr>
      <t>3</t>
    </r>
    <r>
      <rPr>
        <sz val="12"/>
        <color theme="0"/>
        <rFont val="Aptos Narrow"/>
        <family val="2"/>
        <scheme val="minor"/>
      </rPr>
      <t>(x</t>
    </r>
    <r>
      <rPr>
        <vertAlign val="superscript"/>
        <sz val="12"/>
        <color theme="0"/>
        <rFont val="Aptos Narrow"/>
        <family val="2"/>
        <scheme val="minor"/>
      </rPr>
      <t>8</t>
    </r>
    <r>
      <rPr>
        <sz val="12"/>
        <color theme="0"/>
        <rFont val="Aptos Narrow"/>
        <family val="2"/>
        <scheme val="minor"/>
      </rPr>
      <t>)</t>
    </r>
  </si>
  <si>
    <r>
      <t>F</t>
    </r>
    <r>
      <rPr>
        <vertAlign val="subscript"/>
        <sz val="12"/>
        <color theme="0"/>
        <rFont val="Aptos Narrow"/>
        <family val="2"/>
        <scheme val="minor"/>
      </rPr>
      <t>3</t>
    </r>
    <r>
      <rPr>
        <sz val="12"/>
        <color theme="0"/>
        <rFont val="Aptos Narrow"/>
        <family val="2"/>
        <scheme val="minor"/>
      </rPr>
      <t>(-x</t>
    </r>
    <r>
      <rPr>
        <vertAlign val="superscript"/>
        <sz val="12"/>
        <color theme="0"/>
        <rFont val="Aptos Narrow"/>
        <family val="2"/>
        <scheme val="minor"/>
      </rPr>
      <t>8</t>
    </r>
    <r>
      <rPr>
        <sz val="12"/>
        <color theme="0"/>
        <rFont val="Aptos Narrow"/>
        <family val="2"/>
        <scheme val="minor"/>
      </rPr>
      <t>)</t>
    </r>
  </si>
  <si>
    <r>
      <t>F</t>
    </r>
    <r>
      <rPr>
        <vertAlign val="subscript"/>
        <sz val="12"/>
        <color theme="0"/>
        <rFont val="Aptos Narrow"/>
        <family val="2"/>
        <scheme val="minor"/>
      </rPr>
      <t>4</t>
    </r>
    <r>
      <rPr>
        <sz val="12"/>
        <color theme="0"/>
        <rFont val="Aptos Narrow"/>
        <family val="2"/>
        <scheme val="minor"/>
      </rPr>
      <t>(x</t>
    </r>
    <r>
      <rPr>
        <vertAlign val="superscript"/>
        <sz val="12"/>
        <color theme="0"/>
        <rFont val="Aptos Narrow"/>
        <family val="2"/>
        <scheme val="minor"/>
      </rPr>
      <t>16</t>
    </r>
    <r>
      <rPr>
        <sz val="12"/>
        <color theme="0"/>
        <rFont val="Aptos Narrow"/>
        <family val="2"/>
        <scheme val="minor"/>
      </rPr>
      <t>)</t>
    </r>
  </si>
  <si>
    <r>
      <t>F</t>
    </r>
    <r>
      <rPr>
        <vertAlign val="subscript"/>
        <sz val="12"/>
        <color theme="0"/>
        <rFont val="Aptos Narrow"/>
        <family val="2"/>
        <scheme val="minor"/>
      </rPr>
      <t>4</t>
    </r>
    <r>
      <rPr>
        <sz val="12"/>
        <color theme="0"/>
        <rFont val="Aptos Narrow"/>
        <family val="2"/>
        <scheme val="minor"/>
      </rPr>
      <t>(-x</t>
    </r>
    <r>
      <rPr>
        <vertAlign val="superscript"/>
        <sz val="12"/>
        <color theme="0"/>
        <rFont val="Aptos Narrow"/>
        <family val="2"/>
        <scheme val="minor"/>
      </rPr>
      <t>16</t>
    </r>
    <r>
      <rPr>
        <sz val="12"/>
        <color theme="0"/>
        <rFont val="Aptos Narrow"/>
        <family val="2"/>
        <scheme val="minor"/>
      </rPr>
      <t>)</t>
    </r>
  </si>
  <si>
    <r>
      <t>F</t>
    </r>
    <r>
      <rPr>
        <vertAlign val="subscript"/>
        <sz val="12"/>
        <color theme="0"/>
        <rFont val="Aptos Narrow"/>
        <family val="2"/>
        <scheme val="minor"/>
      </rPr>
      <t>5</t>
    </r>
    <r>
      <rPr>
        <sz val="12"/>
        <color theme="0"/>
        <rFont val="Aptos Narrow"/>
        <family val="2"/>
        <scheme val="minor"/>
      </rPr>
      <t>(x</t>
    </r>
    <r>
      <rPr>
        <vertAlign val="superscript"/>
        <sz val="12"/>
        <color theme="0"/>
        <rFont val="Aptos Narrow"/>
        <family val="2"/>
        <scheme val="minor"/>
      </rPr>
      <t>32</t>
    </r>
    <r>
      <rPr>
        <sz val="12"/>
        <color theme="0"/>
        <rFont val="Aptos Narrow"/>
        <family val="2"/>
        <scheme val="minor"/>
      </rPr>
      <t>)</t>
    </r>
  </si>
  <si>
    <r>
      <t>F</t>
    </r>
    <r>
      <rPr>
        <vertAlign val="subscript"/>
        <sz val="12"/>
        <color theme="0"/>
        <rFont val="Aptos Narrow"/>
        <family val="2"/>
        <scheme val="minor"/>
      </rPr>
      <t>5</t>
    </r>
    <r>
      <rPr>
        <sz val="12"/>
        <color theme="0"/>
        <rFont val="Aptos Narrow"/>
        <family val="2"/>
        <scheme val="minor"/>
      </rPr>
      <t>(-x</t>
    </r>
    <r>
      <rPr>
        <vertAlign val="superscript"/>
        <sz val="12"/>
        <color theme="0"/>
        <rFont val="Aptos Narrow"/>
        <family val="2"/>
        <scheme val="minor"/>
      </rPr>
      <t>32</t>
    </r>
    <r>
      <rPr>
        <sz val="12"/>
        <color theme="0"/>
        <rFont val="Aptos Narrow"/>
        <family val="2"/>
        <scheme val="minor"/>
      </rPr>
      <t>)</t>
    </r>
  </si>
  <si>
    <r>
      <t>F</t>
    </r>
    <r>
      <rPr>
        <vertAlign val="subscript"/>
        <sz val="12"/>
        <color theme="0"/>
        <rFont val="Aptos Narrow"/>
        <family val="2"/>
        <scheme val="minor"/>
      </rPr>
      <t>6</t>
    </r>
    <r>
      <rPr>
        <sz val="12"/>
        <color theme="0"/>
        <rFont val="Aptos Narrow"/>
        <family val="2"/>
        <scheme val="minor"/>
      </rPr>
      <t>(x</t>
    </r>
    <r>
      <rPr>
        <vertAlign val="superscript"/>
        <sz val="12"/>
        <color theme="0"/>
        <rFont val="Aptos Narrow"/>
        <family val="2"/>
        <scheme val="minor"/>
      </rPr>
      <t>64</t>
    </r>
    <r>
      <rPr>
        <sz val="12"/>
        <color theme="0"/>
        <rFont val="Aptos Narrow"/>
        <family val="2"/>
        <scheme val="minor"/>
      </rPr>
      <t>)</t>
    </r>
  </si>
  <si>
    <r>
      <t>F</t>
    </r>
    <r>
      <rPr>
        <vertAlign val="subscript"/>
        <sz val="12"/>
        <color theme="0"/>
        <rFont val="Aptos Narrow"/>
        <family val="2"/>
        <scheme val="minor"/>
      </rPr>
      <t>6</t>
    </r>
    <r>
      <rPr>
        <sz val="12"/>
        <color theme="0"/>
        <rFont val="Aptos Narrow"/>
        <family val="2"/>
        <scheme val="minor"/>
      </rPr>
      <t>(-x</t>
    </r>
    <r>
      <rPr>
        <vertAlign val="superscript"/>
        <sz val="12"/>
        <color theme="0"/>
        <rFont val="Aptos Narrow"/>
        <family val="2"/>
        <scheme val="minor"/>
      </rPr>
      <t>64</t>
    </r>
    <r>
      <rPr>
        <sz val="12"/>
        <color theme="0"/>
        <rFont val="Aptos Narrow"/>
        <family val="2"/>
        <scheme val="minor"/>
      </rPr>
      <t>)</t>
    </r>
  </si>
  <si>
    <r>
      <t>F</t>
    </r>
    <r>
      <rPr>
        <vertAlign val="subscript"/>
        <sz val="12"/>
        <color theme="0"/>
        <rFont val="Aptos Narrow"/>
        <family val="2"/>
        <scheme val="minor"/>
      </rPr>
      <t>7</t>
    </r>
    <r>
      <rPr>
        <sz val="12"/>
        <color theme="0"/>
        <rFont val="Aptos Narrow"/>
        <family val="2"/>
        <scheme val="minor"/>
      </rPr>
      <t>(x</t>
    </r>
    <r>
      <rPr>
        <vertAlign val="superscript"/>
        <sz val="12"/>
        <color theme="0"/>
        <rFont val="Aptos Narrow"/>
        <family val="2"/>
        <scheme val="minor"/>
      </rPr>
      <t>128</t>
    </r>
    <r>
      <rPr>
        <sz val="12"/>
        <color theme="0"/>
        <rFont val="Aptos Narrow"/>
        <family val="2"/>
        <scheme val="minor"/>
      </rPr>
      <t>)</t>
    </r>
  </si>
  <si>
    <r>
      <t>F</t>
    </r>
    <r>
      <rPr>
        <vertAlign val="subscript"/>
        <sz val="12"/>
        <color theme="0"/>
        <rFont val="Aptos Narrow"/>
        <family val="2"/>
        <scheme val="minor"/>
      </rPr>
      <t>7</t>
    </r>
    <r>
      <rPr>
        <sz val="12"/>
        <color theme="0"/>
        <rFont val="Aptos Narrow"/>
        <family val="2"/>
        <scheme val="minor"/>
      </rPr>
      <t>(-x</t>
    </r>
    <r>
      <rPr>
        <vertAlign val="superscript"/>
        <sz val="12"/>
        <color theme="0"/>
        <rFont val="Aptos Narrow"/>
        <family val="2"/>
        <scheme val="minor"/>
      </rPr>
      <t>128</t>
    </r>
    <r>
      <rPr>
        <sz val="12"/>
        <color theme="0"/>
        <rFont val="Aptos Narrow"/>
        <family val="2"/>
        <scheme val="minor"/>
      </rPr>
      <t>)</t>
    </r>
  </si>
  <si>
    <t>FRI Layer Folding</t>
  </si>
  <si>
    <r>
      <rPr>
        <b/>
        <sz val="16"/>
        <color theme="1"/>
        <rFont val="Aptos Narrow"/>
        <family val="2"/>
        <scheme val="minor"/>
      </rPr>
      <t xml:space="preserve">Trick 3: </t>
    </r>
    <r>
      <rPr>
        <sz val="16"/>
        <color theme="1"/>
        <rFont val="Aptos Narrow"/>
        <family val="2"/>
        <scheme val="minor"/>
      </rPr>
      <t xml:space="preserve">
Wir nutzen die Fähigkeit eines IOP's zufallszahlen vom Verifier zu beziehen um das ganze Constraint System in einem einzigen Polynom darzustellen, welches wir dan einmalig dividieren können.</t>
    </r>
  </si>
  <si>
    <t>Polynom Beweis (Step 3 of FRI)</t>
  </si>
  <si>
    <t>Input Constraint</t>
  </si>
  <si>
    <t>r2 == Input</t>
  </si>
  <si>
    <r>
      <t>C</t>
    </r>
    <r>
      <rPr>
        <vertAlign val="subscript"/>
        <sz val="18"/>
        <color theme="0"/>
        <rFont val="Aptos Narrow"/>
        <family val="2"/>
        <scheme val="minor"/>
      </rPr>
      <t>init</t>
    </r>
    <r>
      <rPr>
        <sz val="18"/>
        <color theme="0"/>
        <rFont val="Aptos Narrow"/>
        <family val="2"/>
        <scheme val="minor"/>
      </rPr>
      <t>(X) = A</t>
    </r>
    <r>
      <rPr>
        <vertAlign val="subscript"/>
        <sz val="18"/>
        <color theme="0"/>
        <rFont val="Aptos Narrow"/>
        <family val="2"/>
        <scheme val="minor"/>
      </rPr>
      <t>0</t>
    </r>
    <r>
      <rPr>
        <sz val="18"/>
        <color theme="0"/>
        <rFont val="Aptos Narrow"/>
        <family val="2"/>
        <scheme val="minor"/>
      </rPr>
      <t>(X)  *  (T</t>
    </r>
    <r>
      <rPr>
        <vertAlign val="subscript"/>
        <sz val="18"/>
        <color theme="0"/>
        <rFont val="Aptos Narrow"/>
        <family val="2"/>
        <scheme val="minor"/>
      </rPr>
      <t>r1</t>
    </r>
    <r>
      <rPr>
        <sz val="18"/>
        <color theme="0"/>
        <rFont val="Aptos Narrow"/>
        <family val="2"/>
        <scheme val="minor"/>
      </rPr>
      <t>(X)-IN</t>
    </r>
    <r>
      <rPr>
        <vertAlign val="subscript"/>
        <sz val="18"/>
        <color theme="0"/>
        <rFont val="Aptos Narrow"/>
        <family val="2"/>
        <scheme val="minor"/>
      </rPr>
      <t>0</t>
    </r>
    <r>
      <rPr>
        <sz val="18"/>
        <color theme="0"/>
        <rFont val="Aptos Narrow"/>
        <family val="2"/>
        <scheme val="minor"/>
      </rPr>
      <t>))</t>
    </r>
  </si>
  <si>
    <r>
      <rPr>
        <b/>
        <i/>
        <sz val="16"/>
        <color theme="1"/>
        <rFont val="Aptos Narrow"/>
        <family val="2"/>
        <scheme val="minor"/>
      </rPr>
      <t xml:space="preserve">Strategy: </t>
    </r>
    <r>
      <rPr>
        <i/>
        <sz val="16"/>
        <color theme="1"/>
        <rFont val="Aptos Narrow"/>
        <family val="2"/>
        <scheme val="minor"/>
      </rPr>
      <t>Wir vergleichen r2 mit dem programm input (r2-IN</t>
    </r>
    <r>
      <rPr>
        <i/>
        <vertAlign val="subscript"/>
        <sz val="16"/>
        <color theme="1"/>
        <rFont val="Aptos Narrow"/>
        <family val="2"/>
        <scheme val="minor"/>
      </rPr>
      <t>0</t>
    </r>
    <r>
      <rPr>
        <i/>
        <sz val="16"/>
        <color theme="1"/>
        <rFont val="Aptos Narrow"/>
        <family val="2"/>
        <scheme val="minor"/>
      </rPr>
      <t xml:space="preserve"> = 0) aber nur auf der ersten zeile</t>
    </r>
  </si>
  <si>
    <r>
      <t>IN</t>
    </r>
    <r>
      <rPr>
        <vertAlign val="subscript"/>
        <sz val="14"/>
        <color theme="1"/>
        <rFont val="Aptos Narrow"/>
        <family val="2"/>
        <scheme val="minor"/>
      </rPr>
      <t>0</t>
    </r>
  </si>
  <si>
    <r>
      <rPr>
        <b/>
        <i/>
        <sz val="16"/>
        <color theme="1"/>
        <rFont val="Aptos Narrow"/>
        <family val="2"/>
        <scheme val="minor"/>
      </rPr>
      <t xml:space="preserve">Strategy: </t>
    </r>
    <r>
      <rPr>
        <i/>
        <sz val="16"/>
        <color theme="1"/>
        <rFont val="Aptos Narrow"/>
        <family val="2"/>
        <scheme val="minor"/>
      </rPr>
      <t>Wir vergleichen r1 mit Alu auf der vorherigen Zeile</t>
    </r>
  </si>
  <si>
    <t>X</t>
  </si>
  <si>
    <t>Q(X)=C(X)/Z(X)</t>
  </si>
  <si>
    <t>Poly</t>
  </si>
  <si>
    <t>Grad</t>
  </si>
  <si>
    <t>Gradverhalten Resbehaftete Division</t>
  </si>
  <si>
    <t>Gradverhalten Restlose Division</t>
  </si>
  <si>
    <t xml:space="preserve">Grad von Q(X) </t>
  </si>
  <si>
    <t>R(X) != 0:</t>
  </si>
  <si>
    <t>Grad(Q) &lt;= (c-1)*|T|</t>
  </si>
  <si>
    <t>R(X)  = 0:</t>
  </si>
  <si>
    <t>Index</t>
  </si>
  <si>
    <t xml:space="preserve">In einem System mit: </t>
  </si>
  <si>
    <t>|S| = Zeilen nach Reed Solomon</t>
  </si>
  <si>
    <t xml:space="preserve">|T| =  Zeilen nach Padding </t>
  </si>
  <si>
    <t xml:space="preserve"> c = maximaler Constraint Grad </t>
  </si>
  <si>
    <t>Grad(Q) &gt;= |S|-|T|-1</t>
  </si>
  <si>
    <t>Der erwartete Grad hängt von den anzahl zeilen im trace, sowie des höchsten Grades der Constraint Polynome ab</t>
  </si>
  <si>
    <r>
      <t xml:space="preserve">Wir wollen Beweisen, das Q(X) ein Polynom ist welches aus der restlosen division mit Z(X) entstand. 
</t>
    </r>
    <r>
      <rPr>
        <b/>
        <i/>
        <sz val="16"/>
        <color rgb="FFC00000"/>
        <rFont val="Aptos Narrow"/>
        <family val="2"/>
        <scheme val="minor"/>
      </rPr>
      <t>Leider kann jeder Vektor über ein Gruppe mit beschränkter Ordnung als Polynom dargestellt werden</t>
    </r>
  </si>
  <si>
    <r>
      <rPr>
        <b/>
        <sz val="16"/>
        <color theme="1"/>
        <rFont val="Aptos Narrow"/>
        <family val="2"/>
        <scheme val="minor"/>
      </rPr>
      <t xml:space="preserve">Trick 4: </t>
    </r>
    <r>
      <rPr>
        <sz val="16"/>
        <color theme="1"/>
        <rFont val="Aptos Narrow"/>
        <family val="2"/>
        <scheme val="minor"/>
      </rPr>
      <t xml:space="preserve">
Wir beweisen stattdessen, das Q(X) einen </t>
    </r>
    <r>
      <rPr>
        <i/>
        <sz val="16"/>
        <color theme="1"/>
        <rFont val="Aptos Narrow"/>
        <family val="2"/>
        <scheme val="minor"/>
      </rPr>
      <t>niedrigen</t>
    </r>
    <r>
      <rPr>
        <sz val="16"/>
        <color theme="1"/>
        <rFont val="Aptos Narrow"/>
        <family val="2"/>
        <scheme val="minor"/>
      </rPr>
      <t xml:space="preserve"> Grad </t>
    </r>
    <r>
      <rPr>
        <i/>
        <sz val="14"/>
        <color theme="1"/>
        <rFont val="Aptos Narrow"/>
        <family val="2"/>
        <scheme val="minor"/>
      </rPr>
      <t>(höschster exponent)</t>
    </r>
    <r>
      <rPr>
        <sz val="16"/>
        <color theme="1"/>
        <rFont val="Aptos Narrow"/>
        <family val="2"/>
        <scheme val="minor"/>
      </rPr>
      <t xml:space="preserve"> hat. Dies nutzt den Fakt, dass die interpolation des Resultates einer restbehafteten Polynom division einen </t>
    </r>
    <r>
      <rPr>
        <i/>
        <sz val="16"/>
        <color theme="1"/>
        <rFont val="Aptos Narrow"/>
        <family val="2"/>
        <scheme val="minor"/>
      </rPr>
      <t xml:space="preserve">hohen </t>
    </r>
    <r>
      <rPr>
        <sz val="16"/>
        <color theme="1"/>
        <rFont val="Aptos Narrow"/>
        <family val="2"/>
        <scheme val="minor"/>
      </rPr>
      <t>Grad hat wobei das Resultat einer restfreien polynom division den Grad des nenners reduziert</t>
    </r>
  </si>
  <si>
    <t>Low Degree Test</t>
  </si>
  <si>
    <t>1.</t>
  </si>
  <si>
    <t>2.</t>
  </si>
  <si>
    <t>3.</t>
  </si>
  <si>
    <t xml:space="preserve">Beweiser: </t>
  </si>
  <si>
    <t>Verifizierer:</t>
  </si>
  <si>
    <t>Konstruiert Q' aus den erhaltenen Koeffizienten</t>
  </si>
  <si>
    <t>(Q hat maximal d koefizienten falls der Beweiser ehrlich war)</t>
  </si>
  <si>
    <t>Sendet bis zu d koeffizienten von Q an den Verifizierer</t>
  </si>
  <si>
    <t>(Aus der Subgruppe zu deren Evaluation sich der Beweiser Comittet hat)</t>
  </si>
  <si>
    <t>4.</t>
  </si>
  <si>
    <t>(inklusive dem Beweis das sie den comitteten Werten entsprechen)</t>
  </si>
  <si>
    <t>5.</t>
  </si>
  <si>
    <t>Ziel: Beweise Grad Q &lt;= d</t>
  </si>
  <si>
    <r>
      <t>Sendet zufällige Koordinaten {x</t>
    </r>
    <r>
      <rPr>
        <vertAlign val="subscript"/>
        <sz val="16"/>
        <color theme="1"/>
        <rFont val="Aptos Narrow"/>
        <family val="2"/>
        <scheme val="minor"/>
      </rPr>
      <t>0</t>
    </r>
    <r>
      <rPr>
        <sz val="16"/>
        <color theme="1"/>
        <rFont val="Aptos Narrow"/>
        <family val="2"/>
        <scheme val="minor"/>
      </rPr>
      <t>,x</t>
    </r>
    <r>
      <rPr>
        <vertAlign val="subscript"/>
        <sz val="16"/>
        <color theme="1"/>
        <rFont val="Aptos Narrow"/>
        <family val="2"/>
        <scheme val="minor"/>
      </rPr>
      <t>1</t>
    </r>
    <r>
      <rPr>
        <sz val="16"/>
        <color theme="1"/>
        <rFont val="Aptos Narrow"/>
        <family val="2"/>
        <scheme val="minor"/>
      </rPr>
      <t>, … x</t>
    </r>
    <r>
      <rPr>
        <vertAlign val="subscript"/>
        <sz val="16"/>
        <color theme="1"/>
        <rFont val="Aptos Narrow"/>
        <family val="2"/>
        <scheme val="minor"/>
      </rPr>
      <t>s</t>
    </r>
    <r>
      <rPr>
        <sz val="16"/>
        <color theme="1"/>
        <rFont val="Aptos Narrow"/>
        <family val="2"/>
        <scheme val="minor"/>
      </rPr>
      <t>} an den Beweiser</t>
    </r>
  </si>
  <si>
    <r>
      <t>Prüft ∀x ∈ {x</t>
    </r>
    <r>
      <rPr>
        <vertAlign val="subscript"/>
        <sz val="16"/>
        <color theme="1"/>
        <rFont val="Aptos Narrow"/>
        <family val="2"/>
        <scheme val="minor"/>
      </rPr>
      <t>0</t>
    </r>
    <r>
      <rPr>
        <sz val="16"/>
        <color theme="1"/>
        <rFont val="Aptos Narrow"/>
        <family val="2"/>
        <scheme val="minor"/>
      </rPr>
      <t>,x</t>
    </r>
    <r>
      <rPr>
        <vertAlign val="subscript"/>
        <sz val="16"/>
        <color theme="1"/>
        <rFont val="Aptos Narrow"/>
        <family val="2"/>
        <scheme val="minor"/>
      </rPr>
      <t>1</t>
    </r>
    <r>
      <rPr>
        <sz val="16"/>
        <color theme="1"/>
        <rFont val="Aptos Narrow"/>
        <family val="2"/>
        <scheme val="minor"/>
      </rPr>
      <t>, … x</t>
    </r>
    <r>
      <rPr>
        <vertAlign val="subscript"/>
        <sz val="16"/>
        <color theme="1"/>
        <rFont val="Aptos Narrow"/>
        <family val="2"/>
        <scheme val="minor"/>
      </rPr>
      <t>s</t>
    </r>
    <r>
      <rPr>
        <sz val="16"/>
        <color theme="1"/>
        <rFont val="Aptos Narrow"/>
        <family val="2"/>
        <scheme val="minor"/>
      </rPr>
      <t>}. Q'(x) = Q(x)</t>
    </r>
  </si>
  <si>
    <r>
      <t xml:space="preserve">Der wert s bestimmt die Protokoll sicherheit. Falls Q' != Q so kann Q'(x) = Q(x) für bestimmte punkte halten. 
</t>
    </r>
    <r>
      <rPr>
        <sz val="14"/>
        <color theme="1"/>
        <rFont val="Aptos Narrow"/>
        <family val="2"/>
        <scheme val="minor"/>
      </rPr>
      <t xml:space="preserve">(in praxis je nach setup kann ein Angreifer 25% - 50% der x werte fälschen) </t>
    </r>
  </si>
  <si>
    <t>Vergleicht Q(X) stellenweise mit einem Q'(X) das einen Grad kleiner gleich dem maximal erwarteten Grad d hat.</t>
  </si>
  <si>
    <t>Direkter Low Degree Test</t>
  </si>
  <si>
    <r>
      <t>Um den Direkten test effizienter zu machen wird ein Polynom F mit Grad d in 2 Polynome F</t>
    </r>
    <r>
      <rPr>
        <b/>
        <vertAlign val="subscript"/>
        <sz val="16"/>
        <color theme="1"/>
        <rFont val="Aptos Narrow"/>
        <family val="2"/>
        <scheme val="minor"/>
      </rPr>
      <t>E</t>
    </r>
    <r>
      <rPr>
        <b/>
        <sz val="16"/>
        <color theme="1"/>
        <rFont val="Aptos Narrow"/>
        <family val="2"/>
        <scheme val="minor"/>
      </rPr>
      <t xml:space="preserve"> und  F</t>
    </r>
    <r>
      <rPr>
        <b/>
        <vertAlign val="subscript"/>
        <sz val="16"/>
        <color theme="1"/>
        <rFont val="Aptos Narrow"/>
        <family val="2"/>
        <scheme val="minor"/>
      </rPr>
      <t>O</t>
    </r>
    <r>
      <rPr>
        <b/>
        <sz val="16"/>
        <color theme="1"/>
        <rFont val="Aptos Narrow"/>
        <family val="2"/>
        <scheme val="minor"/>
      </rPr>
      <t xml:space="preserve"> mit Grad d/2 aufgeteilt. 
</t>
    </r>
    <r>
      <rPr>
        <sz val="14"/>
        <color theme="1"/>
        <rFont val="Aptos Narrow"/>
        <family val="2"/>
        <scheme val="minor"/>
      </rPr>
      <t>(Der Verifizierer muss durch Auswerten von F auch F</t>
    </r>
    <r>
      <rPr>
        <vertAlign val="subscript"/>
        <sz val="14"/>
        <color theme="1"/>
        <rFont val="Aptos Narrow"/>
        <family val="2"/>
        <scheme val="minor"/>
      </rPr>
      <t>E</t>
    </r>
    <r>
      <rPr>
        <sz val="14"/>
        <color theme="1"/>
        <rFont val="Aptos Narrow"/>
        <family val="2"/>
        <scheme val="minor"/>
      </rPr>
      <t xml:space="preserve"> und  F</t>
    </r>
    <r>
      <rPr>
        <vertAlign val="subscript"/>
        <sz val="14"/>
        <color theme="1"/>
        <rFont val="Aptos Narrow"/>
        <family val="2"/>
        <scheme val="minor"/>
      </rPr>
      <t>O</t>
    </r>
    <r>
      <rPr>
        <sz val="14"/>
        <color theme="1"/>
        <rFont val="Aptos Narrow"/>
        <family val="2"/>
        <scheme val="minor"/>
      </rPr>
      <t xml:space="preserve"> auswerten können)</t>
    </r>
  </si>
  <si>
    <t>Koeffizeinten Ansicht</t>
  </si>
  <si>
    <t>h</t>
  </si>
  <si>
    <t>F(X)</t>
  </si>
  <si>
    <r>
      <t>F</t>
    </r>
    <r>
      <rPr>
        <vertAlign val="subscript"/>
        <sz val="16"/>
        <color theme="1"/>
        <rFont val="Aptos Narrow"/>
        <family val="2"/>
        <scheme val="minor"/>
      </rPr>
      <t>E</t>
    </r>
    <r>
      <rPr>
        <sz val="16"/>
        <color theme="1"/>
        <rFont val="Aptos Narrow"/>
        <family val="2"/>
        <scheme val="minor"/>
      </rPr>
      <t>(X</t>
    </r>
    <r>
      <rPr>
        <vertAlign val="superscript"/>
        <sz val="16"/>
        <color theme="1"/>
        <rFont val="Aptos Narrow"/>
        <family val="2"/>
        <scheme val="minor"/>
      </rPr>
      <t>2</t>
    </r>
    <r>
      <rPr>
        <sz val="16"/>
        <color theme="1"/>
        <rFont val="Aptos Narrow"/>
        <family val="2"/>
        <scheme val="minor"/>
      </rPr>
      <t>)</t>
    </r>
  </si>
  <si>
    <r>
      <t>F</t>
    </r>
    <r>
      <rPr>
        <vertAlign val="subscript"/>
        <sz val="16"/>
        <color theme="1"/>
        <rFont val="Aptos Narrow"/>
        <family val="2"/>
        <scheme val="minor"/>
      </rPr>
      <t>E</t>
    </r>
    <r>
      <rPr>
        <sz val="16"/>
        <color theme="1"/>
        <rFont val="Aptos Narrow"/>
        <family val="2"/>
        <scheme val="minor"/>
      </rPr>
      <t>(X)</t>
    </r>
  </si>
  <si>
    <r>
      <t>F</t>
    </r>
    <r>
      <rPr>
        <vertAlign val="subscript"/>
        <sz val="16"/>
        <color theme="1"/>
        <rFont val="Aptos Narrow"/>
        <family val="2"/>
        <scheme val="minor"/>
      </rPr>
      <t>O</t>
    </r>
    <r>
      <rPr>
        <sz val="16"/>
        <color theme="1"/>
        <rFont val="Aptos Narrow"/>
        <family val="2"/>
        <scheme val="minor"/>
      </rPr>
      <t>(X)</t>
    </r>
  </si>
  <si>
    <r>
      <t>F</t>
    </r>
    <r>
      <rPr>
        <vertAlign val="subscript"/>
        <sz val="16"/>
        <color theme="1"/>
        <rFont val="Aptos Narrow"/>
        <family val="2"/>
        <scheme val="minor"/>
      </rPr>
      <t>O</t>
    </r>
    <r>
      <rPr>
        <sz val="16"/>
        <color theme="1"/>
        <rFont val="Aptos Narrow"/>
        <family val="2"/>
        <scheme val="minor"/>
      </rPr>
      <t>(X</t>
    </r>
    <r>
      <rPr>
        <vertAlign val="superscript"/>
        <sz val="16"/>
        <color theme="1"/>
        <rFont val="Aptos Narrow"/>
        <family val="2"/>
        <scheme val="minor"/>
      </rPr>
      <t>2</t>
    </r>
    <r>
      <rPr>
        <sz val="16"/>
        <color theme="1"/>
        <rFont val="Aptos Narrow"/>
        <family val="2"/>
        <scheme val="minor"/>
      </rPr>
      <t>)</t>
    </r>
  </si>
  <si>
    <r>
      <t>X*F</t>
    </r>
    <r>
      <rPr>
        <vertAlign val="subscript"/>
        <sz val="16"/>
        <color theme="1"/>
        <rFont val="Aptos Narrow"/>
        <family val="2"/>
        <scheme val="minor"/>
      </rPr>
      <t>O</t>
    </r>
    <r>
      <rPr>
        <sz val="16"/>
        <color theme="1"/>
        <rFont val="Aptos Narrow"/>
        <family val="2"/>
        <scheme val="minor"/>
      </rPr>
      <t>(X</t>
    </r>
    <r>
      <rPr>
        <vertAlign val="superscript"/>
        <sz val="16"/>
        <color theme="1"/>
        <rFont val="Aptos Narrow"/>
        <family val="2"/>
        <scheme val="minor"/>
      </rPr>
      <t>2</t>
    </r>
    <r>
      <rPr>
        <sz val="16"/>
        <color theme="1"/>
        <rFont val="Aptos Narrow"/>
        <family val="2"/>
        <scheme val="minor"/>
      </rPr>
      <t>)</t>
    </r>
  </si>
  <si>
    <r>
      <t>F</t>
    </r>
    <r>
      <rPr>
        <vertAlign val="subscript"/>
        <sz val="16"/>
        <color theme="1"/>
        <rFont val="Aptos Narrow"/>
        <family val="2"/>
        <scheme val="minor"/>
      </rPr>
      <t>E</t>
    </r>
    <r>
      <rPr>
        <sz val="16"/>
        <color theme="1"/>
        <rFont val="Aptos Narrow"/>
        <family val="2"/>
        <scheme val="minor"/>
      </rPr>
      <t>(X</t>
    </r>
    <r>
      <rPr>
        <vertAlign val="superscript"/>
        <sz val="16"/>
        <color theme="1"/>
        <rFont val="Aptos Narrow"/>
        <family val="2"/>
        <scheme val="minor"/>
      </rPr>
      <t>2</t>
    </r>
    <r>
      <rPr>
        <sz val="16"/>
        <color theme="1"/>
        <rFont val="Aptos Narrow"/>
        <family val="2"/>
        <scheme val="minor"/>
      </rPr>
      <t>) + X*F</t>
    </r>
    <r>
      <rPr>
        <vertAlign val="subscript"/>
        <sz val="16"/>
        <color theme="1"/>
        <rFont val="Aptos Narrow"/>
        <family val="2"/>
        <scheme val="minor"/>
      </rPr>
      <t>O</t>
    </r>
    <r>
      <rPr>
        <sz val="16"/>
        <color theme="1"/>
        <rFont val="Aptos Narrow"/>
        <family val="2"/>
        <scheme val="minor"/>
      </rPr>
      <t>(X</t>
    </r>
    <r>
      <rPr>
        <vertAlign val="superscript"/>
        <sz val="16"/>
        <color theme="1"/>
        <rFont val="Aptos Narrow"/>
        <family val="2"/>
        <scheme val="minor"/>
      </rPr>
      <t>2</t>
    </r>
    <r>
      <rPr>
        <sz val="16"/>
        <color theme="1"/>
        <rFont val="Aptos Narrow"/>
        <family val="2"/>
        <scheme val="minor"/>
      </rPr>
      <t>)</t>
    </r>
  </si>
  <si>
    <r>
      <t>X</t>
    </r>
    <r>
      <rPr>
        <vertAlign val="superscript"/>
        <sz val="14"/>
        <color theme="1"/>
        <rFont val="Aptos Narrow"/>
        <family val="2"/>
        <scheme val="minor"/>
      </rPr>
      <t>2</t>
    </r>
    <r>
      <rPr>
        <sz val="14"/>
        <color theme="1"/>
        <rFont val="Aptos Narrow"/>
        <family val="2"/>
        <scheme val="minor"/>
      </rPr>
      <t>: Strecken</t>
    </r>
  </si>
  <si>
    <t>X*:Schieben</t>
  </si>
  <si>
    <t>Verdichten</t>
  </si>
  <si>
    <t>Notes</t>
  </si>
  <si>
    <t>Reconstruct</t>
  </si>
  <si>
    <t>Polynome</t>
  </si>
  <si>
    <r>
      <t>x</t>
    </r>
    <r>
      <rPr>
        <vertAlign val="superscript"/>
        <sz val="16"/>
        <color theme="0"/>
        <rFont val="Aptos Narrow"/>
        <family val="2"/>
        <scheme val="minor"/>
      </rPr>
      <t>0</t>
    </r>
  </si>
  <si>
    <r>
      <t>x</t>
    </r>
    <r>
      <rPr>
        <vertAlign val="superscript"/>
        <sz val="16"/>
        <color theme="0"/>
        <rFont val="Aptos Narrow"/>
        <family val="2"/>
        <scheme val="minor"/>
      </rPr>
      <t>1</t>
    </r>
  </si>
  <si>
    <r>
      <t>x</t>
    </r>
    <r>
      <rPr>
        <vertAlign val="superscript"/>
        <sz val="16"/>
        <color theme="0"/>
        <rFont val="Aptos Narrow"/>
        <family val="2"/>
        <scheme val="minor"/>
      </rPr>
      <t>2</t>
    </r>
  </si>
  <si>
    <r>
      <t>x</t>
    </r>
    <r>
      <rPr>
        <vertAlign val="superscript"/>
        <sz val="16"/>
        <color theme="0"/>
        <rFont val="Aptos Narrow"/>
        <family val="2"/>
        <scheme val="minor"/>
      </rPr>
      <t>3</t>
    </r>
  </si>
  <si>
    <r>
      <t>x</t>
    </r>
    <r>
      <rPr>
        <vertAlign val="superscript"/>
        <sz val="16"/>
        <color theme="0"/>
        <rFont val="Aptos Narrow"/>
        <family val="2"/>
        <scheme val="minor"/>
      </rPr>
      <t>4</t>
    </r>
  </si>
  <si>
    <r>
      <t>x</t>
    </r>
    <r>
      <rPr>
        <vertAlign val="superscript"/>
        <sz val="16"/>
        <color theme="0"/>
        <rFont val="Aptos Narrow"/>
        <family val="2"/>
        <scheme val="minor"/>
      </rPr>
      <t>5</t>
    </r>
  </si>
  <si>
    <r>
      <t>x</t>
    </r>
    <r>
      <rPr>
        <vertAlign val="superscript"/>
        <sz val="16"/>
        <color theme="0"/>
        <rFont val="Aptos Narrow"/>
        <family val="2"/>
        <scheme val="minor"/>
      </rPr>
      <t>6</t>
    </r>
  </si>
  <si>
    <r>
      <t>x</t>
    </r>
    <r>
      <rPr>
        <vertAlign val="superscript"/>
        <sz val="16"/>
        <color theme="0"/>
        <rFont val="Aptos Narrow"/>
        <family val="2"/>
        <scheme val="minor"/>
      </rPr>
      <t>7</t>
    </r>
  </si>
  <si>
    <r>
      <t>F</t>
    </r>
    <r>
      <rPr>
        <vertAlign val="subscript"/>
        <sz val="16"/>
        <color theme="1"/>
        <rFont val="Aptos Narrow"/>
        <family val="2"/>
        <scheme val="minor"/>
      </rPr>
      <t>E</t>
    </r>
    <r>
      <rPr>
        <sz val="16"/>
        <color theme="1"/>
        <rFont val="Aptos Narrow"/>
        <family val="2"/>
        <scheme val="minor"/>
      </rPr>
      <t>(X</t>
    </r>
    <r>
      <rPr>
        <vertAlign val="superscript"/>
        <sz val="16"/>
        <color theme="1"/>
        <rFont val="Aptos Narrow"/>
        <family val="2"/>
        <scheme val="minor"/>
      </rPr>
      <t>2</t>
    </r>
    <r>
      <rPr>
        <sz val="16"/>
        <color theme="1"/>
        <rFont val="Aptos Narrow"/>
        <family val="2"/>
        <scheme val="minor"/>
      </rPr>
      <t>) =</t>
    </r>
  </si>
  <si>
    <t>F(X) + F(-X)</t>
  </si>
  <si>
    <r>
      <t>F</t>
    </r>
    <r>
      <rPr>
        <vertAlign val="subscript"/>
        <sz val="16"/>
        <color theme="1"/>
        <rFont val="Aptos Narrow"/>
        <family val="2"/>
        <scheme val="minor"/>
      </rPr>
      <t>O</t>
    </r>
    <r>
      <rPr>
        <sz val="16"/>
        <color theme="1"/>
        <rFont val="Aptos Narrow"/>
        <family val="2"/>
        <scheme val="minor"/>
      </rPr>
      <t>(X</t>
    </r>
    <r>
      <rPr>
        <vertAlign val="superscript"/>
        <sz val="16"/>
        <color theme="1"/>
        <rFont val="Aptos Narrow"/>
        <family val="2"/>
        <scheme val="minor"/>
      </rPr>
      <t>2</t>
    </r>
    <r>
      <rPr>
        <sz val="16"/>
        <color theme="1"/>
        <rFont val="Aptos Narrow"/>
        <family val="2"/>
        <scheme val="minor"/>
      </rPr>
      <t>) =</t>
    </r>
  </si>
  <si>
    <t>F(X) - F(-X)</t>
  </si>
  <si>
    <t>2*X</t>
  </si>
  <si>
    <r>
      <t>Wir können nur an X</t>
    </r>
    <r>
      <rPr>
        <vertAlign val="superscript"/>
        <sz val="14"/>
        <color theme="1"/>
        <rFont val="Aptos Narrow"/>
        <family val="2"/>
        <scheme val="minor"/>
      </rPr>
      <t>2</t>
    </r>
    <r>
      <rPr>
        <sz val="14"/>
        <color theme="1"/>
        <rFont val="Aptos Narrow"/>
        <family val="2"/>
        <scheme val="minor"/>
      </rPr>
      <t xml:space="preserve"> auswertn</t>
    </r>
  </si>
  <si>
    <r>
      <t>Mathematische Berechnung von F</t>
    </r>
    <r>
      <rPr>
        <vertAlign val="subscript"/>
        <sz val="18"/>
        <color theme="0"/>
        <rFont val="Aptos Narrow"/>
        <family val="2"/>
        <scheme val="minor"/>
      </rPr>
      <t>E</t>
    </r>
    <r>
      <rPr>
        <sz val="18"/>
        <color theme="0"/>
        <rFont val="Aptos Narrow"/>
        <family val="2"/>
        <scheme val="minor"/>
      </rPr>
      <t>(X</t>
    </r>
    <r>
      <rPr>
        <vertAlign val="superscript"/>
        <sz val="18"/>
        <color theme="0"/>
        <rFont val="Aptos Narrow"/>
        <family val="2"/>
        <scheme val="minor"/>
      </rPr>
      <t>2</t>
    </r>
    <r>
      <rPr>
        <sz val="18"/>
        <color theme="0"/>
        <rFont val="Aptos Narrow"/>
        <family val="2"/>
        <scheme val="minor"/>
      </rPr>
      <t>) und F</t>
    </r>
    <r>
      <rPr>
        <vertAlign val="subscript"/>
        <sz val="18"/>
        <color theme="0"/>
        <rFont val="Aptos Narrow"/>
        <family val="2"/>
        <scheme val="minor"/>
      </rPr>
      <t>O</t>
    </r>
    <r>
      <rPr>
        <sz val="18"/>
        <color theme="0"/>
        <rFont val="Aptos Narrow"/>
        <family val="2"/>
        <scheme val="minor"/>
      </rPr>
      <t>(X</t>
    </r>
    <r>
      <rPr>
        <vertAlign val="superscript"/>
        <sz val="18"/>
        <color theme="0"/>
        <rFont val="Aptos Narrow"/>
        <family val="2"/>
        <scheme val="minor"/>
      </rPr>
      <t>2</t>
    </r>
    <r>
      <rPr>
        <sz val="18"/>
        <color theme="0"/>
        <rFont val="Aptos Narrow"/>
        <family val="2"/>
        <scheme val="minor"/>
      </rPr>
      <t>)</t>
    </r>
  </si>
  <si>
    <t>Dieser Test funktioniert ist hat aber in dieser Form eine Laufzeit von O(n*log(n)) wobei n gleich der Anzahl Trace Zeilen ist</t>
  </si>
  <si>
    <r>
      <t>Der Verifier kann F</t>
    </r>
    <r>
      <rPr>
        <vertAlign val="subscript"/>
        <sz val="16"/>
        <color theme="1"/>
        <rFont val="Aptos Narrow"/>
        <family val="2"/>
        <scheme val="minor"/>
      </rPr>
      <t>E</t>
    </r>
    <r>
      <rPr>
        <sz val="16"/>
        <color theme="1"/>
        <rFont val="Aptos Narrow"/>
        <family val="2"/>
        <scheme val="minor"/>
      </rPr>
      <t>(x</t>
    </r>
    <r>
      <rPr>
        <vertAlign val="superscript"/>
        <sz val="16"/>
        <color theme="1"/>
        <rFont val="Aptos Narrow"/>
        <family val="2"/>
        <scheme val="minor"/>
      </rPr>
      <t>2</t>
    </r>
    <r>
      <rPr>
        <sz val="16"/>
        <color theme="1"/>
        <rFont val="Aptos Narrow"/>
        <family val="2"/>
        <scheme val="minor"/>
      </rPr>
      <t>) und F</t>
    </r>
    <r>
      <rPr>
        <vertAlign val="subscript"/>
        <sz val="16"/>
        <color theme="1"/>
        <rFont val="Aptos Narrow"/>
        <family val="2"/>
        <scheme val="minor"/>
      </rPr>
      <t>O</t>
    </r>
    <r>
      <rPr>
        <sz val="16"/>
        <color theme="1"/>
        <rFont val="Aptos Narrow"/>
        <family val="2"/>
        <scheme val="minor"/>
      </rPr>
      <t>(x</t>
    </r>
    <r>
      <rPr>
        <vertAlign val="superscript"/>
        <sz val="16"/>
        <color theme="1"/>
        <rFont val="Aptos Narrow"/>
        <family val="2"/>
        <scheme val="minor"/>
      </rPr>
      <t>2</t>
    </r>
    <r>
      <rPr>
        <sz val="16"/>
        <color theme="1"/>
        <rFont val="Aptos Narrow"/>
        <family val="2"/>
        <scheme val="minor"/>
      </rPr>
      <t xml:space="preserve">) berechnen wenn er F(x) und F(-x) hat beziehungsweise berechnen kann. </t>
    </r>
    <r>
      <rPr>
        <sz val="14"/>
        <color theme="1"/>
        <rFont val="Aptos Narrow"/>
        <family val="2"/>
        <scheme val="minor"/>
      </rPr>
      <t>(X</t>
    </r>
    <r>
      <rPr>
        <vertAlign val="superscript"/>
        <sz val="14"/>
        <color theme="1"/>
        <rFont val="Aptos Narrow"/>
        <family val="2"/>
        <scheme val="minor"/>
      </rPr>
      <t xml:space="preserve">2 </t>
    </r>
    <r>
      <rPr>
        <sz val="14"/>
        <color theme="1"/>
        <rFont val="Aptos Narrow"/>
        <family val="2"/>
        <scheme val="minor"/>
      </rPr>
      <t>hat die halbe Ordnung von X)</t>
    </r>
  </si>
  <si>
    <r>
      <rPr>
        <b/>
        <sz val="16"/>
        <color theme="1"/>
        <rFont val="Aptos Narrow"/>
        <family val="2"/>
        <scheme val="minor"/>
      </rPr>
      <t xml:space="preserve">Ansatz: </t>
    </r>
    <r>
      <rPr>
        <sz val="16"/>
        <color theme="1"/>
        <rFont val="Aptos Narrow"/>
        <family val="2"/>
        <scheme val="minor"/>
      </rPr>
      <t xml:space="preserve">
F</t>
    </r>
    <r>
      <rPr>
        <vertAlign val="subscript"/>
        <sz val="16"/>
        <color theme="1"/>
        <rFont val="Aptos Narrow"/>
        <family val="2"/>
        <scheme val="minor"/>
      </rPr>
      <t>E</t>
    </r>
    <r>
      <rPr>
        <sz val="16"/>
        <color theme="1"/>
        <rFont val="Aptos Narrow"/>
        <family val="2"/>
        <scheme val="minor"/>
      </rPr>
      <t xml:space="preserve"> enthält alle geraden Koeffizienten von F und F</t>
    </r>
    <r>
      <rPr>
        <vertAlign val="subscript"/>
        <sz val="16"/>
        <color theme="1"/>
        <rFont val="Aptos Narrow"/>
        <family val="2"/>
        <scheme val="minor"/>
      </rPr>
      <t>O</t>
    </r>
    <r>
      <rPr>
        <sz val="16"/>
        <color theme="1"/>
        <rFont val="Aptos Narrow"/>
        <family val="2"/>
        <scheme val="minor"/>
      </rPr>
      <t xml:space="preserve"> alle ungeraden.
Somit gilt: F(X) =  F</t>
    </r>
    <r>
      <rPr>
        <vertAlign val="subscript"/>
        <sz val="16"/>
        <color theme="1"/>
        <rFont val="Aptos Narrow"/>
        <family val="2"/>
        <scheme val="minor"/>
      </rPr>
      <t>E</t>
    </r>
    <r>
      <rPr>
        <sz val="16"/>
        <color theme="1"/>
        <rFont val="Aptos Narrow"/>
        <family val="2"/>
        <scheme val="minor"/>
      </rPr>
      <t>(X</t>
    </r>
    <r>
      <rPr>
        <vertAlign val="superscript"/>
        <sz val="16"/>
        <color theme="1"/>
        <rFont val="Aptos Narrow"/>
        <family val="2"/>
        <scheme val="minor"/>
      </rPr>
      <t>2</t>
    </r>
    <r>
      <rPr>
        <sz val="16"/>
        <color theme="1"/>
        <rFont val="Aptos Narrow"/>
        <family val="2"/>
        <scheme val="minor"/>
      </rPr>
      <t>) +X*F</t>
    </r>
    <r>
      <rPr>
        <vertAlign val="subscript"/>
        <sz val="16"/>
        <color theme="1"/>
        <rFont val="Aptos Narrow"/>
        <family val="2"/>
        <scheme val="minor"/>
      </rPr>
      <t>O</t>
    </r>
    <r>
      <rPr>
        <sz val="16"/>
        <color theme="1"/>
        <rFont val="Aptos Narrow"/>
        <family val="2"/>
        <scheme val="minor"/>
      </rPr>
      <t>(X</t>
    </r>
    <r>
      <rPr>
        <vertAlign val="superscript"/>
        <sz val="16"/>
        <color theme="1"/>
        <rFont val="Aptos Narrow"/>
        <family val="2"/>
        <scheme val="minor"/>
      </rPr>
      <t>2</t>
    </r>
    <r>
      <rPr>
        <sz val="16"/>
        <color theme="1"/>
        <rFont val="Aptos Narrow"/>
        <family val="2"/>
        <scheme val="minor"/>
      </rPr>
      <t>)</t>
    </r>
  </si>
  <si>
    <t>Polynom Folding</t>
  </si>
  <si>
    <t>Degree Lowering (Spliting)</t>
  </si>
  <si>
    <t xml:space="preserve">Um den Aufwand zu reduzieren verwenden wir den selben Trick wie beim Kombinieren aller Constraints Polynome zu einem. </t>
  </si>
  <si>
    <r>
      <t>F</t>
    </r>
    <r>
      <rPr>
        <vertAlign val="subscript"/>
        <sz val="16"/>
        <color theme="1"/>
        <rFont val="Aptos Narrow"/>
        <family val="2"/>
        <scheme val="minor"/>
      </rPr>
      <t>1</t>
    </r>
    <r>
      <rPr>
        <sz val="16"/>
        <color theme="1"/>
        <rFont val="Aptos Narrow"/>
        <family val="2"/>
        <scheme val="minor"/>
      </rPr>
      <t>(X</t>
    </r>
    <r>
      <rPr>
        <vertAlign val="superscript"/>
        <sz val="16"/>
        <color theme="1"/>
        <rFont val="Aptos Narrow"/>
        <family val="2"/>
        <scheme val="minor"/>
      </rPr>
      <t>2</t>
    </r>
    <r>
      <rPr>
        <sz val="16"/>
        <color theme="1"/>
        <rFont val="Aptos Narrow"/>
        <family val="2"/>
        <scheme val="minor"/>
      </rPr>
      <t>) = F</t>
    </r>
    <r>
      <rPr>
        <vertAlign val="subscript"/>
        <sz val="16"/>
        <color theme="1"/>
        <rFont val="Aptos Narrow"/>
        <family val="2"/>
        <scheme val="minor"/>
      </rPr>
      <t>0,E</t>
    </r>
    <r>
      <rPr>
        <sz val="16"/>
        <color theme="1"/>
        <rFont val="Aptos Narrow"/>
        <family val="2"/>
        <scheme val="minor"/>
      </rPr>
      <t>(X</t>
    </r>
    <r>
      <rPr>
        <vertAlign val="superscript"/>
        <sz val="16"/>
        <color theme="1"/>
        <rFont val="Aptos Narrow"/>
        <family val="2"/>
        <scheme val="minor"/>
      </rPr>
      <t>2</t>
    </r>
    <r>
      <rPr>
        <sz val="16"/>
        <color theme="1"/>
        <rFont val="Aptos Narrow"/>
        <family val="2"/>
        <scheme val="minor"/>
      </rPr>
      <t>) + β</t>
    </r>
    <r>
      <rPr>
        <vertAlign val="subscript"/>
        <sz val="16"/>
        <color theme="1"/>
        <rFont val="Aptos Narrow"/>
        <family val="2"/>
        <scheme val="minor"/>
      </rPr>
      <t>1</t>
    </r>
    <r>
      <rPr>
        <sz val="16"/>
        <color theme="1"/>
        <rFont val="Aptos Narrow"/>
        <family val="2"/>
        <scheme val="minor"/>
      </rPr>
      <t>*F</t>
    </r>
    <r>
      <rPr>
        <vertAlign val="subscript"/>
        <sz val="16"/>
        <color theme="1"/>
        <rFont val="Aptos Narrow"/>
        <family val="2"/>
        <scheme val="minor"/>
      </rPr>
      <t>0,O</t>
    </r>
    <r>
      <rPr>
        <sz val="16"/>
        <color theme="1"/>
        <rFont val="Aptos Narrow"/>
        <family val="2"/>
        <scheme val="minor"/>
      </rPr>
      <t>(X</t>
    </r>
    <r>
      <rPr>
        <vertAlign val="superscript"/>
        <sz val="16"/>
        <color theme="1"/>
        <rFont val="Aptos Narrow"/>
        <family val="2"/>
        <scheme val="minor"/>
      </rPr>
      <t>2</t>
    </r>
    <r>
      <rPr>
        <sz val="16"/>
        <color theme="1"/>
        <rFont val="Aptos Narrow"/>
        <family val="2"/>
        <scheme val="minor"/>
      </rPr>
      <t xml:space="preserve">) </t>
    </r>
  </si>
  <si>
    <t>FRI Layering</t>
  </si>
  <si>
    <r>
      <t>Nach dem Splitting müssen wir Beweisen, dass F</t>
    </r>
    <r>
      <rPr>
        <vertAlign val="subscript"/>
        <sz val="16"/>
        <color theme="1"/>
        <rFont val="Aptos Narrow"/>
        <family val="2"/>
        <scheme val="minor"/>
      </rPr>
      <t>E</t>
    </r>
    <r>
      <rPr>
        <sz val="16"/>
        <color theme="1"/>
        <rFont val="Aptos Narrow"/>
        <family val="2"/>
        <scheme val="minor"/>
      </rPr>
      <t>(X</t>
    </r>
    <r>
      <rPr>
        <vertAlign val="superscript"/>
        <sz val="16"/>
        <color theme="1"/>
        <rFont val="Aptos Narrow"/>
        <family val="2"/>
        <scheme val="minor"/>
      </rPr>
      <t>2</t>
    </r>
    <r>
      <rPr>
        <sz val="16"/>
        <color theme="1"/>
        <rFont val="Aptos Narrow"/>
        <family val="2"/>
        <scheme val="minor"/>
      </rPr>
      <t>) und F</t>
    </r>
    <r>
      <rPr>
        <vertAlign val="subscript"/>
        <sz val="16"/>
        <color theme="1"/>
        <rFont val="Aptos Narrow"/>
        <family val="2"/>
        <scheme val="minor"/>
      </rPr>
      <t>O</t>
    </r>
    <r>
      <rPr>
        <sz val="16"/>
        <color theme="1"/>
        <rFont val="Aptos Narrow"/>
        <family val="2"/>
        <scheme val="minor"/>
      </rPr>
      <t>(X</t>
    </r>
    <r>
      <rPr>
        <vertAlign val="superscript"/>
        <sz val="16"/>
        <color theme="1"/>
        <rFont val="Aptos Narrow"/>
        <family val="2"/>
        <scheme val="minor"/>
      </rPr>
      <t>2</t>
    </r>
    <r>
      <rPr>
        <sz val="16"/>
        <color theme="1"/>
        <rFont val="Aptos Narrow"/>
        <family val="2"/>
        <scheme val="minor"/>
      </rPr>
      <t>) einen Grad von d/2 haben. Mit dem direkten Ansatz ist das Zweimal der halbe Aufwand, was noch nicht viel hilft.</t>
    </r>
  </si>
  <si>
    <r>
      <t>Da die multiplikation mit einer Konstante sowie die Addition den Grad nicht ändert können wir nun den Grad vom kleineren F</t>
    </r>
    <r>
      <rPr>
        <vertAlign val="subscript"/>
        <sz val="16"/>
        <color theme="1"/>
        <rFont val="Aptos Narrow"/>
        <family val="2"/>
        <scheme val="minor"/>
      </rPr>
      <t>1</t>
    </r>
    <r>
      <rPr>
        <sz val="16"/>
        <color theme="1"/>
        <rFont val="Aptos Narrow"/>
        <family val="2"/>
        <scheme val="minor"/>
      </rPr>
      <t xml:space="preserve"> beweisen anstatt dem Ursprünglichen F</t>
    </r>
    <r>
      <rPr>
        <vertAlign val="subscript"/>
        <sz val="16"/>
        <color theme="1"/>
        <rFont val="Aptos Narrow"/>
        <family val="2"/>
        <scheme val="minor"/>
      </rPr>
      <t>0</t>
    </r>
  </si>
  <si>
    <t>Wir wiederholen nun das Splitting und Folding bis unser Polynom klein genug ist um den Direkten Low Degree Test Effizient Anzuwenden. Jede Reduktionsrunde bezeichnet mann als einen FRI Layer.</t>
  </si>
  <si>
    <r>
      <rPr>
        <b/>
        <u/>
        <sz val="16"/>
        <color theme="1"/>
        <rFont val="Aptos Narrow"/>
        <family val="2"/>
        <scheme val="minor"/>
      </rPr>
      <t>Dabei gibt es ein Problem:</t>
    </r>
    <r>
      <rPr>
        <sz val="16"/>
        <color theme="1"/>
        <rFont val="Aptos Narrow"/>
        <family val="2"/>
        <scheme val="minor"/>
      </rPr>
      <t xml:space="preserve"> Mit einer Auswertung von Q(x) und Q(-x) kann der Verifizierer F</t>
    </r>
    <r>
      <rPr>
        <vertAlign val="subscript"/>
        <sz val="16"/>
        <color theme="1"/>
        <rFont val="Aptos Narrow"/>
        <family val="2"/>
        <scheme val="minor"/>
      </rPr>
      <t>1</t>
    </r>
    <r>
      <rPr>
        <sz val="16"/>
        <color theme="1"/>
        <rFont val="Aptos Narrow"/>
        <family val="2"/>
        <scheme val="minor"/>
      </rPr>
      <t>(X</t>
    </r>
    <r>
      <rPr>
        <vertAlign val="superscript"/>
        <sz val="16"/>
        <color theme="1"/>
        <rFont val="Aptos Narrow"/>
        <family val="2"/>
        <scheme val="minor"/>
      </rPr>
      <t>2</t>
    </r>
    <r>
      <rPr>
        <sz val="16"/>
        <color theme="1"/>
        <rFont val="Aptos Narrow"/>
        <family val="2"/>
        <scheme val="minor"/>
      </rPr>
      <t>) berechnen, nicht jedoch F</t>
    </r>
    <r>
      <rPr>
        <vertAlign val="subscript"/>
        <sz val="16"/>
        <color theme="1"/>
        <rFont val="Aptos Narrow"/>
        <family val="2"/>
        <scheme val="minor"/>
      </rPr>
      <t>1</t>
    </r>
    <r>
      <rPr>
        <sz val="16"/>
        <color theme="1"/>
        <rFont val="Aptos Narrow"/>
        <family val="2"/>
        <scheme val="minor"/>
      </rPr>
      <t>(-X</t>
    </r>
    <r>
      <rPr>
        <vertAlign val="superscript"/>
        <sz val="16"/>
        <color theme="1"/>
        <rFont val="Aptos Narrow"/>
        <family val="2"/>
        <scheme val="minor"/>
      </rPr>
      <t>2</t>
    </r>
    <r>
      <rPr>
        <sz val="16"/>
        <color theme="1"/>
        <rFont val="Aptos Narrow"/>
        <family val="2"/>
        <scheme val="minor"/>
      </rPr>
      <t>), welches gebraucht würde um F</t>
    </r>
    <r>
      <rPr>
        <vertAlign val="subscript"/>
        <sz val="16"/>
        <color theme="1"/>
        <rFont val="Aptos Narrow"/>
        <family val="2"/>
        <scheme val="minor"/>
      </rPr>
      <t>2</t>
    </r>
    <r>
      <rPr>
        <sz val="16"/>
        <color theme="1"/>
        <rFont val="Aptos Narrow"/>
        <family val="2"/>
        <scheme val="minor"/>
      </rPr>
      <t>(X</t>
    </r>
    <r>
      <rPr>
        <vertAlign val="superscript"/>
        <sz val="16"/>
        <color theme="1"/>
        <rFont val="Aptos Narrow"/>
        <family val="2"/>
        <scheme val="minor"/>
      </rPr>
      <t>4</t>
    </r>
    <r>
      <rPr>
        <sz val="16"/>
        <color theme="1"/>
        <rFont val="Aptos Narrow"/>
        <family val="2"/>
        <scheme val="minor"/>
      </rPr>
      <t>) zu berechnen. Ohne weitere Massnahmen würden sich die Anzahl auswertungen von Q mit jedem Layer verdoppeln</t>
    </r>
  </si>
  <si>
    <t>Anstatt zusätzliche reveals zur berechnung weiteren Q(X) evaluationen zu machen comittet der Beweiser zu den Evaluationen jedes Layers.</t>
  </si>
  <si>
    <t>Beweiser Algorithmus pro Layer</t>
  </si>
  <si>
    <r>
      <t>Verifizierer: Sendet zufallszahl β</t>
    </r>
    <r>
      <rPr>
        <vertAlign val="subscript"/>
        <sz val="16"/>
        <color theme="1"/>
        <rFont val="Aptos Narrow"/>
        <family val="2"/>
        <scheme val="minor"/>
      </rPr>
      <t>i</t>
    </r>
  </si>
  <si>
    <r>
      <t>Beweiser: Verwendet  β</t>
    </r>
    <r>
      <rPr>
        <vertAlign val="subscript"/>
        <sz val="16"/>
        <color theme="1"/>
        <rFont val="Aptos Narrow"/>
        <family val="2"/>
        <scheme val="minor"/>
      </rPr>
      <t>i</t>
    </r>
    <r>
      <rPr>
        <sz val="16"/>
        <color theme="1"/>
        <rFont val="Aptos Narrow"/>
        <family val="2"/>
        <scheme val="minor"/>
      </rPr>
      <t xml:space="preserve"> zum Berechnen von F</t>
    </r>
    <r>
      <rPr>
        <vertAlign val="subscript"/>
        <sz val="16"/>
        <color theme="1"/>
        <rFont val="Aptos Narrow"/>
        <family val="2"/>
        <scheme val="minor"/>
      </rPr>
      <t>i</t>
    </r>
  </si>
  <si>
    <r>
      <t>X</t>
    </r>
    <r>
      <rPr>
        <vertAlign val="superscript"/>
        <sz val="11"/>
        <rFont val="Aptos Narrow"/>
        <family val="2"/>
        <scheme val="minor"/>
      </rPr>
      <t>2</t>
    </r>
  </si>
  <si>
    <r>
      <t>F</t>
    </r>
    <r>
      <rPr>
        <vertAlign val="subscript"/>
        <sz val="11"/>
        <color theme="1"/>
        <rFont val="Aptos Narrow"/>
        <family val="2"/>
        <scheme val="minor"/>
      </rPr>
      <t>1</t>
    </r>
    <r>
      <rPr>
        <sz val="11"/>
        <color theme="1"/>
        <rFont val="Aptos Narrow"/>
        <family val="2"/>
        <scheme val="minor"/>
      </rPr>
      <t>(X</t>
    </r>
    <r>
      <rPr>
        <vertAlign val="superscript"/>
        <sz val="11"/>
        <color theme="1"/>
        <rFont val="Aptos Narrow"/>
        <family val="2"/>
        <scheme val="minor"/>
      </rPr>
      <t>2</t>
    </r>
    <r>
      <rPr>
        <sz val="11"/>
        <color theme="1"/>
        <rFont val="Aptos Narrow"/>
        <family val="2"/>
        <scheme val="minor"/>
      </rPr>
      <t>)</t>
    </r>
  </si>
  <si>
    <r>
      <t>X</t>
    </r>
    <r>
      <rPr>
        <vertAlign val="superscript"/>
        <sz val="11"/>
        <rFont val="Aptos Narrow"/>
        <family val="2"/>
        <scheme val="minor"/>
      </rPr>
      <t>4</t>
    </r>
  </si>
  <si>
    <r>
      <t>X</t>
    </r>
    <r>
      <rPr>
        <vertAlign val="superscript"/>
        <sz val="11"/>
        <rFont val="Aptos Narrow"/>
        <family val="2"/>
        <scheme val="minor"/>
      </rPr>
      <t>8</t>
    </r>
  </si>
  <si>
    <r>
      <t>X</t>
    </r>
    <r>
      <rPr>
        <vertAlign val="superscript"/>
        <sz val="11"/>
        <rFont val="Aptos Narrow"/>
        <family val="2"/>
        <scheme val="minor"/>
      </rPr>
      <t>16</t>
    </r>
  </si>
  <si>
    <r>
      <t>X</t>
    </r>
    <r>
      <rPr>
        <vertAlign val="superscript"/>
        <sz val="11"/>
        <rFont val="Aptos Narrow"/>
        <family val="2"/>
        <scheme val="minor"/>
      </rPr>
      <t>32</t>
    </r>
  </si>
  <si>
    <r>
      <t>X</t>
    </r>
    <r>
      <rPr>
        <vertAlign val="superscript"/>
        <sz val="11"/>
        <rFont val="Aptos Narrow"/>
        <family val="2"/>
        <scheme val="minor"/>
      </rPr>
      <t>64</t>
    </r>
  </si>
  <si>
    <r>
      <t>X</t>
    </r>
    <r>
      <rPr>
        <vertAlign val="superscript"/>
        <sz val="11"/>
        <rFont val="Aptos Narrow"/>
        <family val="2"/>
        <scheme val="minor"/>
      </rPr>
      <t>128</t>
    </r>
  </si>
  <si>
    <r>
      <t>F</t>
    </r>
    <r>
      <rPr>
        <vertAlign val="subscript"/>
        <sz val="11"/>
        <color theme="1"/>
        <rFont val="Aptos Narrow"/>
        <family val="2"/>
        <scheme val="minor"/>
      </rPr>
      <t>4</t>
    </r>
    <r>
      <rPr>
        <sz val="11"/>
        <color theme="1"/>
        <rFont val="Aptos Narrow"/>
        <family val="2"/>
        <scheme val="minor"/>
      </rPr>
      <t>(X</t>
    </r>
    <r>
      <rPr>
        <vertAlign val="superscript"/>
        <sz val="11"/>
        <color theme="1"/>
        <rFont val="Aptos Narrow"/>
        <family val="2"/>
        <scheme val="minor"/>
      </rPr>
      <t>16</t>
    </r>
    <r>
      <rPr>
        <sz val="11"/>
        <color theme="1"/>
        <rFont val="Aptos Narrow"/>
        <family val="2"/>
        <scheme val="minor"/>
      </rPr>
      <t>)</t>
    </r>
  </si>
  <si>
    <r>
      <t>F</t>
    </r>
    <r>
      <rPr>
        <vertAlign val="subscript"/>
        <sz val="11"/>
        <color theme="1"/>
        <rFont val="Aptos Narrow"/>
        <family val="2"/>
        <scheme val="minor"/>
      </rPr>
      <t>3</t>
    </r>
    <r>
      <rPr>
        <sz val="11"/>
        <color theme="1"/>
        <rFont val="Aptos Narrow"/>
        <family val="2"/>
        <scheme val="minor"/>
      </rPr>
      <t>(X</t>
    </r>
    <r>
      <rPr>
        <vertAlign val="superscript"/>
        <sz val="11"/>
        <color theme="1"/>
        <rFont val="Aptos Narrow"/>
        <family val="2"/>
        <scheme val="minor"/>
      </rPr>
      <t>8</t>
    </r>
    <r>
      <rPr>
        <sz val="11"/>
        <color theme="1"/>
        <rFont val="Aptos Narrow"/>
        <family val="2"/>
        <scheme val="minor"/>
      </rPr>
      <t>)</t>
    </r>
  </si>
  <si>
    <r>
      <t>F</t>
    </r>
    <r>
      <rPr>
        <vertAlign val="subscript"/>
        <sz val="11"/>
        <color theme="1"/>
        <rFont val="Aptos Narrow"/>
        <family val="2"/>
        <scheme val="minor"/>
      </rPr>
      <t>2</t>
    </r>
    <r>
      <rPr>
        <sz val="11"/>
        <color theme="1"/>
        <rFont val="Aptos Narrow"/>
        <family val="2"/>
        <scheme val="minor"/>
      </rPr>
      <t>(X</t>
    </r>
    <r>
      <rPr>
        <vertAlign val="superscript"/>
        <sz val="11"/>
        <color theme="1"/>
        <rFont val="Aptos Narrow"/>
        <family val="2"/>
        <scheme val="minor"/>
      </rPr>
      <t>4</t>
    </r>
    <r>
      <rPr>
        <sz val="11"/>
        <color theme="1"/>
        <rFont val="Aptos Narrow"/>
        <family val="2"/>
        <scheme val="minor"/>
      </rPr>
      <t>)</t>
    </r>
  </si>
  <si>
    <r>
      <t>F</t>
    </r>
    <r>
      <rPr>
        <vertAlign val="subscript"/>
        <sz val="11"/>
        <color theme="1"/>
        <rFont val="Aptos Narrow"/>
        <family val="2"/>
        <scheme val="minor"/>
      </rPr>
      <t>5</t>
    </r>
    <r>
      <rPr>
        <sz val="11"/>
        <color theme="1"/>
        <rFont val="Aptos Narrow"/>
        <family val="2"/>
        <scheme val="minor"/>
      </rPr>
      <t>(X</t>
    </r>
    <r>
      <rPr>
        <vertAlign val="superscript"/>
        <sz val="11"/>
        <color theme="1"/>
        <rFont val="Aptos Narrow"/>
        <family val="2"/>
        <scheme val="minor"/>
      </rPr>
      <t>32</t>
    </r>
    <r>
      <rPr>
        <sz val="11"/>
        <color theme="1"/>
        <rFont val="Aptos Narrow"/>
        <family val="2"/>
        <scheme val="minor"/>
      </rPr>
      <t>)</t>
    </r>
  </si>
  <si>
    <r>
      <t>F</t>
    </r>
    <r>
      <rPr>
        <vertAlign val="subscript"/>
        <sz val="11"/>
        <color theme="1"/>
        <rFont val="Aptos Narrow"/>
        <family val="2"/>
        <scheme val="minor"/>
      </rPr>
      <t>6</t>
    </r>
    <r>
      <rPr>
        <sz val="11"/>
        <color theme="1"/>
        <rFont val="Aptos Narrow"/>
        <family val="2"/>
        <scheme val="minor"/>
      </rPr>
      <t>(X</t>
    </r>
    <r>
      <rPr>
        <vertAlign val="superscript"/>
        <sz val="11"/>
        <color theme="1"/>
        <rFont val="Aptos Narrow"/>
        <family val="2"/>
        <scheme val="minor"/>
      </rPr>
      <t>64</t>
    </r>
    <r>
      <rPr>
        <sz val="11"/>
        <color theme="1"/>
        <rFont val="Aptos Narrow"/>
        <family val="2"/>
        <scheme val="minor"/>
      </rPr>
      <t>)</t>
    </r>
  </si>
  <si>
    <r>
      <t>F</t>
    </r>
    <r>
      <rPr>
        <vertAlign val="subscript"/>
        <sz val="11"/>
        <color theme="1"/>
        <rFont val="Aptos Narrow"/>
        <family val="2"/>
        <scheme val="minor"/>
      </rPr>
      <t>7</t>
    </r>
    <r>
      <rPr>
        <sz val="11"/>
        <color theme="1"/>
        <rFont val="Aptos Narrow"/>
        <family val="2"/>
        <scheme val="minor"/>
      </rPr>
      <t>(X</t>
    </r>
    <r>
      <rPr>
        <vertAlign val="superscript"/>
        <sz val="11"/>
        <color theme="1"/>
        <rFont val="Aptos Narrow"/>
        <family val="2"/>
        <scheme val="minor"/>
      </rPr>
      <t>128</t>
    </r>
    <r>
      <rPr>
        <sz val="11"/>
        <color theme="1"/>
        <rFont val="Aptos Narrow"/>
        <family val="2"/>
        <scheme val="minor"/>
      </rPr>
      <t>)</t>
    </r>
  </si>
  <si>
    <t>Der Beweis, dass das Nachschlagen vom Memory Inhalt anhand eines Zeigers korrekt durchgeführt wurde basiert auf der gleichen Grundlage wie der Beweis zur Korrekten CPU  ausführung. Der Trace wird jegendlich um zusätzliche Spalten und Bedingungen (Constraints) erweitert.</t>
  </si>
  <si>
    <t>Um zu beweisen das die memory Zugriffe korrekt sind werden sogenannte Permutationsbeweise verwendet, die es erlauben zu beweisen, dass zwei Spalten den gleichen Inhalt haben aber in einer anderen Reihenfolge.</t>
  </si>
  <si>
    <t>Der einfachheitshalber wird angenommen das die Grösse des Memories kleiner ist als die Anzahl ausgeführter CPU schritte</t>
  </si>
  <si>
    <t>Lookup</t>
  </si>
  <si>
    <t>Exemplarisches Beispiel</t>
  </si>
  <si>
    <t>pointer</t>
  </si>
  <si>
    <t>Beweise das jede Zeile in Lookup einer Zeile in Memory entspricht.</t>
  </si>
  <si>
    <t>Permutationsbeweise arbeiten auf zwei Spalten der gleichen Grösse.</t>
  </si>
  <si>
    <r>
      <rPr>
        <b/>
        <sz val="14"/>
        <color theme="1"/>
        <rFont val="Aptos Narrow"/>
        <family val="2"/>
        <scheme val="minor"/>
      </rPr>
      <t>Schritt 1:</t>
    </r>
    <r>
      <rPr>
        <sz val="14"/>
        <color theme="1"/>
        <rFont val="Aptos Narrow"/>
        <family val="2"/>
        <scheme val="minor"/>
      </rPr>
      <t xml:space="preserve"> Aufüllen des Memories mit duplizierten Zeilen bis es die gleiche Grösse hat </t>
    </r>
  </si>
  <si>
    <r>
      <t>RSF</t>
    </r>
    <r>
      <rPr>
        <vertAlign val="subscript"/>
        <sz val="14"/>
        <color theme="1"/>
        <rFont val="Aptos Narrow"/>
        <family val="2"/>
        <scheme val="minor"/>
      </rPr>
      <t>L</t>
    </r>
  </si>
  <si>
    <r>
      <t>RSF</t>
    </r>
    <r>
      <rPr>
        <vertAlign val="subscript"/>
        <sz val="14"/>
        <color theme="1"/>
        <rFont val="Aptos Narrow"/>
        <family val="2"/>
        <scheme val="minor"/>
      </rPr>
      <t>M</t>
    </r>
  </si>
  <si>
    <t>Memory Lookup Beweis</t>
  </si>
  <si>
    <r>
      <t>RSF</t>
    </r>
    <r>
      <rPr>
        <vertAlign val="subscript"/>
        <sz val="14"/>
        <color theme="1"/>
        <rFont val="Aptos Narrow"/>
        <family val="2"/>
        <scheme val="minor"/>
      </rPr>
      <t>Lp</t>
    </r>
  </si>
  <si>
    <r>
      <t>RSF</t>
    </r>
    <r>
      <rPr>
        <vertAlign val="subscript"/>
        <sz val="14"/>
        <color theme="1"/>
        <rFont val="Aptos Narrow"/>
        <family val="2"/>
        <scheme val="minor"/>
      </rPr>
      <t>Mp</t>
    </r>
  </si>
  <si>
    <r>
      <rPr>
        <b/>
        <sz val="14"/>
        <color theme="1"/>
        <rFont val="Aptos Narrow"/>
        <family val="2"/>
        <scheme val="minor"/>
      </rPr>
      <t>Ziel:</t>
    </r>
    <r>
      <rPr>
        <sz val="14"/>
        <color theme="1"/>
        <rFont val="Aptos Narrow"/>
        <family val="2"/>
        <scheme val="minor"/>
      </rPr>
      <t xml:space="preserve"> Wir möchten zeigen das die Zeilen der Spalten </t>
    </r>
    <r>
      <rPr>
        <b/>
        <sz val="14"/>
        <color theme="1"/>
        <rFont val="Aptos Narrow"/>
        <family val="2"/>
        <scheme val="minor"/>
      </rPr>
      <t>pc &amp; memory lookup</t>
    </r>
    <r>
      <rPr>
        <sz val="14"/>
        <color theme="1"/>
        <rFont val="Aptos Narrow"/>
        <family val="2"/>
        <scheme val="minor"/>
      </rPr>
      <t xml:space="preserve"> (code,c,w,r,a) des </t>
    </r>
    <r>
      <rPr>
        <b/>
        <i/>
        <sz val="14"/>
        <color theme="1"/>
        <rFont val="Aptos Narrow"/>
        <family val="2"/>
        <scheme val="minor"/>
      </rPr>
      <t>CPU traces</t>
    </r>
    <r>
      <rPr>
        <sz val="14"/>
        <color theme="1"/>
        <rFont val="Aptos Narrow"/>
        <family val="2"/>
        <scheme val="minor"/>
      </rPr>
      <t xml:space="preserve"> ein subset der Zeilen </t>
    </r>
    <r>
      <rPr>
        <b/>
        <sz val="14"/>
        <color theme="1"/>
        <rFont val="Aptos Narrow"/>
        <family val="2"/>
        <scheme val="minor"/>
      </rPr>
      <t>addr &amp;  memory inhalt</t>
    </r>
    <r>
      <rPr>
        <sz val="14"/>
        <color theme="1"/>
        <rFont val="Aptos Narrow"/>
        <family val="2"/>
        <scheme val="minor"/>
      </rPr>
      <t xml:space="preserve"> (code,c,w,r,a) des </t>
    </r>
    <r>
      <rPr>
        <b/>
        <i/>
        <sz val="14"/>
        <color theme="1"/>
        <rFont val="Aptos Narrow"/>
        <family val="2"/>
        <scheme val="minor"/>
      </rPr>
      <t>öffentlichen read only memory</t>
    </r>
    <r>
      <rPr>
        <sz val="14"/>
        <color theme="1"/>
        <rFont val="Aptos Narrow"/>
        <family val="2"/>
        <scheme val="minor"/>
      </rPr>
      <t xml:space="preserve"> sind.</t>
    </r>
  </si>
  <si>
    <t>3a) Permutationen</t>
  </si>
  <si>
    <r>
      <rPr>
        <b/>
        <sz val="14"/>
        <color theme="1"/>
        <rFont val="Aptos Narrow"/>
        <family val="2"/>
        <scheme val="minor"/>
      </rPr>
      <t>Lookup Permutation:</t>
    </r>
    <r>
      <rPr>
        <sz val="14"/>
        <color theme="1"/>
        <rFont val="Aptos Narrow"/>
        <family val="2"/>
        <scheme val="minor"/>
      </rPr>
      <t xml:space="preserve"> RSF</t>
    </r>
    <r>
      <rPr>
        <vertAlign val="subscript"/>
        <sz val="14"/>
        <color theme="1"/>
        <rFont val="Aptos Narrow"/>
        <family val="2"/>
        <scheme val="minor"/>
      </rPr>
      <t>Lp</t>
    </r>
    <r>
      <rPr>
        <sz val="14"/>
        <color theme="1"/>
        <rFont val="Aptos Narrow"/>
        <family val="2"/>
        <scheme val="minor"/>
      </rPr>
      <t xml:space="preserve"> ist ein sortiertes RSF</t>
    </r>
    <r>
      <rPr>
        <vertAlign val="subscript"/>
        <sz val="14"/>
        <color theme="1"/>
        <rFont val="Aptos Narrow"/>
        <family val="2"/>
        <scheme val="minor"/>
      </rPr>
      <t>L</t>
    </r>
    <r>
      <rPr>
        <sz val="14"/>
        <color theme="1"/>
        <rFont val="Aptos Narrow"/>
        <family val="2"/>
        <scheme val="minor"/>
      </rPr>
      <t xml:space="preserve"> </t>
    </r>
  </si>
  <si>
    <r>
      <rPr>
        <b/>
        <sz val="14"/>
        <color theme="1"/>
        <rFont val="Aptos Narrow"/>
        <family val="2"/>
        <scheme val="minor"/>
      </rPr>
      <t xml:space="preserve">Memory Permutation: </t>
    </r>
    <r>
      <rPr>
        <sz val="14"/>
        <color theme="1"/>
        <rFont val="Aptos Narrow"/>
        <family val="2"/>
        <scheme val="minor"/>
      </rPr>
      <t>Beim ersten vorkommen eines wertes in RSFLp  hat RSF</t>
    </r>
    <r>
      <rPr>
        <vertAlign val="subscript"/>
        <sz val="14"/>
        <color theme="1"/>
        <rFont val="Aptos Narrow"/>
        <family val="2"/>
        <scheme val="minor"/>
      </rPr>
      <t xml:space="preserve">Mp </t>
    </r>
    <r>
      <rPr>
        <sz val="14"/>
        <color theme="1"/>
        <rFont val="Aptos Narrow"/>
        <family val="2"/>
        <scheme val="minor"/>
      </rPr>
      <t>den selben wert und die position der restlichen werte ist irrelevant.</t>
    </r>
  </si>
  <si>
    <t>3b) Subsetconstraints</t>
  </si>
  <si>
    <r>
      <rPr>
        <b/>
        <sz val="14"/>
        <color theme="1"/>
        <rFont val="Aptos Narrow"/>
        <family val="2"/>
        <scheme val="minor"/>
      </rPr>
      <t>Schritt 3:</t>
    </r>
    <r>
      <rPr>
        <sz val="14"/>
        <color theme="1"/>
        <rFont val="Aptos Narrow"/>
        <family val="2"/>
        <scheme val="minor"/>
      </rPr>
      <t xml:space="preserve"> Definieren von Subset Constraints und einer Permutation der beiden Spalten welche diese Erfüllen kann.</t>
    </r>
  </si>
  <si>
    <r>
      <t>Anders ausgedrück stellen wir sicher dass wann immer RSF</t>
    </r>
    <r>
      <rPr>
        <vertAlign val="subscript"/>
        <sz val="14"/>
        <color theme="1"/>
        <rFont val="Aptos Narrow"/>
        <family val="2"/>
        <scheme val="minor"/>
      </rPr>
      <t>Lp</t>
    </r>
    <r>
      <rPr>
        <sz val="14"/>
        <color theme="1"/>
        <rFont val="Aptos Narrow"/>
        <family val="2"/>
        <scheme val="minor"/>
      </rPr>
      <t xml:space="preserve"> seinen Wert ändert der neue Wert in  RSF</t>
    </r>
    <r>
      <rPr>
        <vertAlign val="subscript"/>
        <sz val="14"/>
        <color theme="1"/>
        <rFont val="Aptos Narrow"/>
        <family val="2"/>
        <scheme val="minor"/>
      </rPr>
      <t>Mp</t>
    </r>
    <r>
      <rPr>
        <sz val="14"/>
        <color theme="1"/>
        <rFont val="Aptos Narrow"/>
        <family val="2"/>
        <scheme val="minor"/>
      </rPr>
      <t xml:space="preserve"> auf der selben Zeile ist.</t>
    </r>
  </si>
  <si>
    <r>
      <t>Dies stellt sicher das RSF</t>
    </r>
    <r>
      <rPr>
        <vertAlign val="subscript"/>
        <sz val="14"/>
        <color theme="1"/>
        <rFont val="Aptos Narrow"/>
        <family val="2"/>
        <scheme val="minor"/>
      </rPr>
      <t>Lp</t>
    </r>
    <r>
      <rPr>
        <sz val="14"/>
        <color theme="1"/>
        <rFont val="Aptos Narrow"/>
        <family val="2"/>
        <scheme val="minor"/>
      </rPr>
      <t xml:space="preserve"> und somit RSF</t>
    </r>
    <r>
      <rPr>
        <vertAlign val="subscript"/>
        <sz val="14"/>
        <color theme="1"/>
        <rFont val="Aptos Narrow"/>
        <family val="2"/>
        <scheme val="minor"/>
      </rPr>
      <t>L</t>
    </r>
    <r>
      <rPr>
        <sz val="14"/>
        <color theme="1"/>
        <rFont val="Aptos Narrow"/>
        <family val="2"/>
        <scheme val="minor"/>
      </rPr>
      <t xml:space="preserve"> nur Werte die auch in RSF</t>
    </r>
    <r>
      <rPr>
        <vertAlign val="subscript"/>
        <sz val="14"/>
        <color theme="1"/>
        <rFont val="Aptos Narrow"/>
        <family val="2"/>
        <scheme val="minor"/>
      </rPr>
      <t>Mp</t>
    </r>
    <r>
      <rPr>
        <sz val="14"/>
        <color theme="1"/>
        <rFont val="Aptos Narrow"/>
        <family val="2"/>
        <scheme val="minor"/>
      </rPr>
      <t xml:space="preserve"> respektive RSF</t>
    </r>
    <r>
      <rPr>
        <vertAlign val="subscript"/>
        <sz val="14"/>
        <color theme="1"/>
        <rFont val="Aptos Narrow"/>
        <family val="2"/>
        <scheme val="minor"/>
      </rPr>
      <t>M</t>
    </r>
    <r>
      <rPr>
        <sz val="14"/>
        <color theme="1"/>
        <rFont val="Aptos Narrow"/>
        <family val="2"/>
        <scheme val="minor"/>
      </rPr>
      <t xml:space="preserve"> vorkommen</t>
    </r>
  </si>
  <si>
    <r>
      <t>Mithilfe eines transitiven Constraints prüfen wir das entweder RSF</t>
    </r>
    <r>
      <rPr>
        <vertAlign val="subscript"/>
        <sz val="14"/>
        <color theme="1"/>
        <rFont val="Aptos Narrow"/>
        <family val="2"/>
        <scheme val="minor"/>
      </rPr>
      <t>Lp</t>
    </r>
    <r>
      <rPr>
        <sz val="14"/>
        <color theme="1"/>
        <rFont val="Aptos Narrow"/>
        <family val="2"/>
        <scheme val="minor"/>
      </rPr>
      <t>(X) = RSF</t>
    </r>
    <r>
      <rPr>
        <vertAlign val="subscript"/>
        <sz val="14"/>
        <color theme="1"/>
        <rFont val="Aptos Narrow"/>
        <family val="2"/>
        <scheme val="minor"/>
      </rPr>
      <t>Mp</t>
    </r>
    <r>
      <rPr>
        <sz val="14"/>
        <color theme="1"/>
        <rFont val="Aptos Narrow"/>
        <family val="2"/>
        <scheme val="minor"/>
      </rPr>
      <t>(X) oder RSF</t>
    </r>
    <r>
      <rPr>
        <vertAlign val="subscript"/>
        <sz val="14"/>
        <color theme="1"/>
        <rFont val="Aptos Narrow"/>
        <family val="2"/>
        <scheme val="minor"/>
      </rPr>
      <t>Lp</t>
    </r>
    <r>
      <rPr>
        <sz val="14"/>
        <color theme="1"/>
        <rFont val="Aptos Narrow"/>
        <family val="2"/>
        <scheme val="minor"/>
      </rPr>
      <t>(X) =  RSF</t>
    </r>
    <r>
      <rPr>
        <vertAlign val="subscript"/>
        <sz val="14"/>
        <color theme="1"/>
        <rFont val="Aptos Narrow"/>
        <family val="2"/>
        <scheme val="minor"/>
      </rPr>
      <t>Lp</t>
    </r>
    <r>
      <rPr>
        <sz val="14"/>
        <color theme="1"/>
        <rFont val="Aptos Narrow"/>
        <family val="2"/>
        <scheme val="minor"/>
      </rPr>
      <t>(X/g) hält</t>
    </r>
  </si>
  <si>
    <t>Memory Bus</t>
  </si>
  <si>
    <t>Grand Product</t>
  </si>
  <si>
    <r>
      <t>RSF</t>
    </r>
    <r>
      <rPr>
        <vertAlign val="subscript"/>
        <sz val="14"/>
        <rFont val="Aptos Narrow"/>
        <family val="2"/>
        <scheme val="minor"/>
      </rPr>
      <t>Lg</t>
    </r>
  </si>
  <si>
    <r>
      <t>RSF</t>
    </r>
    <r>
      <rPr>
        <vertAlign val="subscript"/>
        <sz val="14"/>
        <rFont val="Aptos Narrow"/>
        <family val="2"/>
        <scheme val="minor"/>
      </rPr>
      <t>Mg</t>
    </r>
  </si>
  <si>
    <r>
      <rPr>
        <b/>
        <sz val="14"/>
        <color theme="1"/>
        <rFont val="Aptos Narrow"/>
        <family val="2"/>
        <scheme val="minor"/>
      </rPr>
      <t>Schritt 4:</t>
    </r>
    <r>
      <rPr>
        <sz val="14"/>
        <color theme="1"/>
        <rFont val="Aptos Narrow"/>
        <family val="2"/>
        <scheme val="minor"/>
      </rPr>
      <t xml:space="preserve"> Definieren von Spalten und Constraints um sicherzustellen das RSF</t>
    </r>
    <r>
      <rPr>
        <vertAlign val="subscript"/>
        <sz val="14"/>
        <color theme="1"/>
        <rFont val="Aptos Narrow"/>
        <family val="2"/>
        <scheme val="minor"/>
      </rPr>
      <t>Lp</t>
    </r>
    <r>
      <rPr>
        <sz val="14"/>
        <color theme="1"/>
        <rFont val="Aptos Narrow"/>
        <family val="2"/>
        <scheme val="minor"/>
      </rPr>
      <t xml:space="preserve"> eine Permutation von RSF</t>
    </r>
    <r>
      <rPr>
        <vertAlign val="subscript"/>
        <sz val="14"/>
        <color theme="1"/>
        <rFont val="Aptos Narrow"/>
        <family val="2"/>
        <scheme val="minor"/>
      </rPr>
      <t>L</t>
    </r>
    <r>
      <rPr>
        <sz val="14"/>
        <color theme="1"/>
        <rFont val="Aptos Narrow"/>
        <family val="2"/>
        <scheme val="minor"/>
      </rPr>
      <t xml:space="preserve"> ist und RSF</t>
    </r>
    <r>
      <rPr>
        <vertAlign val="subscript"/>
        <sz val="14"/>
        <color theme="1"/>
        <rFont val="Aptos Narrow"/>
        <family val="2"/>
        <scheme val="minor"/>
      </rPr>
      <t>Mp</t>
    </r>
    <r>
      <rPr>
        <sz val="14"/>
        <color theme="1"/>
        <rFont val="Aptos Narrow"/>
        <family val="2"/>
        <scheme val="minor"/>
      </rPr>
      <t xml:space="preserve"> von RSF</t>
    </r>
    <r>
      <rPr>
        <vertAlign val="subscript"/>
        <sz val="14"/>
        <color theme="1"/>
        <rFont val="Aptos Narrow"/>
        <family val="2"/>
        <scheme val="minor"/>
      </rPr>
      <t>M</t>
    </r>
  </si>
  <si>
    <t>Sendet die Zeilen für die erhaltenen x werte</t>
  </si>
  <si>
    <r>
      <t>Beweiser: Macht ein Commit zu den nötigen evaluationen von F</t>
    </r>
    <r>
      <rPr>
        <vertAlign val="subscript"/>
        <sz val="16"/>
        <color theme="1"/>
        <rFont val="Aptos Narrow"/>
        <family val="2"/>
        <scheme val="minor"/>
      </rPr>
      <t>i-1</t>
    </r>
  </si>
  <si>
    <r>
      <t>β</t>
    </r>
    <r>
      <rPr>
        <vertAlign val="subscript"/>
        <sz val="16"/>
        <color theme="1"/>
        <rFont val="Aptos Narrow"/>
        <family val="2"/>
        <scheme val="minor"/>
      </rPr>
      <t>1</t>
    </r>
    <r>
      <rPr>
        <sz val="16"/>
        <color theme="1"/>
        <rFont val="Aptos Narrow"/>
        <family val="2"/>
        <scheme val="minor"/>
      </rPr>
      <t xml:space="preserve"> ist eine Zufallszahl vom Verifizierer, welche erst nach dem commit  zu den Auswertungen von F</t>
    </r>
    <r>
      <rPr>
        <vertAlign val="subscript"/>
        <sz val="16"/>
        <color theme="1"/>
        <rFont val="Aptos Narrow"/>
        <family val="2"/>
        <scheme val="minor"/>
      </rPr>
      <t>0</t>
    </r>
    <r>
      <rPr>
        <sz val="16"/>
        <color theme="1"/>
        <rFont val="Aptos Narrow"/>
        <family val="2"/>
        <scheme val="minor"/>
      </rPr>
      <t xml:space="preserve"> erstellt wird</t>
    </r>
  </si>
  <si>
    <t>= 1</t>
  </si>
  <si>
    <r>
      <t>Dies wird über das sogenannte Grand Product sichergestellt, das folgendermassen aussieht für RSF</t>
    </r>
    <r>
      <rPr>
        <vertAlign val="subscript"/>
        <sz val="14"/>
        <color theme="1"/>
        <rFont val="Aptos Narrow"/>
        <family val="2"/>
        <scheme val="minor"/>
      </rPr>
      <t>L</t>
    </r>
    <r>
      <rPr>
        <sz val="14"/>
        <color theme="1"/>
        <rFont val="Aptos Narrow"/>
        <family val="2"/>
        <scheme val="minor"/>
      </rPr>
      <t xml:space="preserve"> und RSF</t>
    </r>
    <r>
      <rPr>
        <vertAlign val="subscript"/>
        <sz val="14"/>
        <color theme="1"/>
        <rFont val="Aptos Narrow"/>
        <family val="2"/>
        <scheme val="minor"/>
      </rPr>
      <t>Lp</t>
    </r>
  </si>
  <si>
    <r>
      <t xml:space="preserve">∏
</t>
    </r>
    <r>
      <rPr>
        <sz val="12"/>
        <color theme="1"/>
        <rFont val="Abadi"/>
        <family val="2"/>
      </rPr>
      <t>x∈X</t>
    </r>
  </si>
  <si>
    <t>Transitive Berechnung</t>
  </si>
  <si>
    <r>
      <t>RSF</t>
    </r>
    <r>
      <rPr>
        <vertAlign val="subscript"/>
        <sz val="14"/>
        <color theme="1"/>
        <rFont val="Aptos Narrow"/>
        <family val="2"/>
        <scheme val="minor"/>
      </rPr>
      <t>Lg</t>
    </r>
    <r>
      <rPr>
        <sz val="14"/>
        <color theme="1"/>
        <rFont val="Aptos Narrow"/>
        <family val="2"/>
        <scheme val="minor"/>
      </rPr>
      <t>(X) = RSF</t>
    </r>
    <r>
      <rPr>
        <vertAlign val="subscript"/>
        <sz val="14"/>
        <color theme="1"/>
        <rFont val="Aptos Narrow"/>
        <family val="2"/>
        <scheme val="minor"/>
      </rPr>
      <t>Lg</t>
    </r>
    <r>
      <rPr>
        <sz val="14"/>
        <color theme="1"/>
        <rFont val="Aptos Narrow"/>
        <family val="2"/>
        <scheme val="minor"/>
      </rPr>
      <t xml:space="preserve">(X/g) *  </t>
    </r>
  </si>
  <si>
    <r>
      <t>RSF</t>
    </r>
    <r>
      <rPr>
        <vertAlign val="subscript"/>
        <sz val="14"/>
        <color theme="1"/>
        <rFont val="Aptos Narrow"/>
        <family val="2"/>
        <scheme val="minor"/>
      </rPr>
      <t>L</t>
    </r>
    <r>
      <rPr>
        <sz val="14"/>
        <color theme="1"/>
        <rFont val="Aptos Narrow"/>
        <family val="2"/>
        <scheme val="minor"/>
      </rPr>
      <t>(X)</t>
    </r>
  </si>
  <si>
    <r>
      <t>RSF</t>
    </r>
    <r>
      <rPr>
        <vertAlign val="subscript"/>
        <sz val="14"/>
        <color theme="1"/>
        <rFont val="Aptos Narrow"/>
        <family val="2"/>
        <scheme val="minor"/>
      </rPr>
      <t>Lp</t>
    </r>
    <r>
      <rPr>
        <sz val="14"/>
        <color theme="1"/>
        <rFont val="Aptos Narrow"/>
        <family val="2"/>
        <scheme val="minor"/>
      </rPr>
      <t>(X)</t>
    </r>
  </si>
  <si>
    <t>&amp;</t>
  </si>
  <si>
    <t>Transitiver Constraint</t>
  </si>
  <si>
    <t>Spezifischer Constraint</t>
  </si>
  <si>
    <t>Das Grand Product kann iterative über eine Zusätzliche spalte und zwei Constraints berechnet/forciert werden:</t>
  </si>
  <si>
    <t>Die neuen Spalten heissen RSF, was für Reed Solomon Fingerprinting steht und der name dieses Ansatztes ist.</t>
  </si>
  <si>
    <r>
      <rPr>
        <b/>
        <sz val="14"/>
        <color theme="1"/>
        <rFont val="Aptos Narrow"/>
        <family val="2"/>
        <scheme val="minor"/>
      </rPr>
      <t>Schritt 2:</t>
    </r>
    <r>
      <rPr>
        <sz val="14"/>
        <color theme="1"/>
        <rFont val="Aptos Narrow"/>
        <family val="2"/>
        <scheme val="minor"/>
      </rPr>
      <t xml:space="preserve"> Reduktion der zwei spalten auf eine. Es wird der gleiche  Ansatz wie beim Kombinieren der Constraints verwendet, wobei der gleiche zuffalswert verwendet wird.</t>
    </r>
  </si>
  <si>
    <r>
      <t>Die beiden RSF spalten und der berechnungs Constraintsfür RSF</t>
    </r>
    <r>
      <rPr>
        <vertAlign val="subscript"/>
        <sz val="14"/>
        <color theme="1"/>
        <rFont val="Aptos Narrow"/>
        <family val="2"/>
        <scheme val="minor"/>
      </rPr>
      <t>L</t>
    </r>
    <r>
      <rPr>
        <sz val="14"/>
        <color theme="1"/>
        <rFont val="Aptos Narrow"/>
        <family val="2"/>
        <scheme val="minor"/>
      </rPr>
      <t xml:space="preserve"> werdem dem Trace/Constraint System hinzugefügt. 
</t>
    </r>
    <r>
      <rPr>
        <sz val="12"/>
        <color theme="1"/>
        <rFont val="Aptos Narrow"/>
        <family val="2"/>
        <scheme val="minor"/>
      </rPr>
      <t>(RSF</t>
    </r>
    <r>
      <rPr>
        <vertAlign val="subscript"/>
        <sz val="12"/>
        <color theme="1"/>
        <rFont val="Aptos Narrow"/>
        <family val="2"/>
        <scheme val="minor"/>
      </rPr>
      <t>M</t>
    </r>
    <r>
      <rPr>
        <sz val="12"/>
        <color theme="1"/>
        <rFont val="Aptos Narrow"/>
        <family val="2"/>
        <scheme val="minor"/>
      </rPr>
      <t xml:space="preserve"> ist öffentlich berechenbar)</t>
    </r>
  </si>
  <si>
    <r>
      <t>α - RSF</t>
    </r>
    <r>
      <rPr>
        <vertAlign val="subscript"/>
        <sz val="14"/>
        <color theme="1"/>
        <rFont val="Aptos Narrow"/>
        <family val="2"/>
        <scheme val="minor"/>
      </rPr>
      <t>L</t>
    </r>
    <r>
      <rPr>
        <sz val="14"/>
        <color theme="1"/>
        <rFont val="Aptos Narrow"/>
        <family val="2"/>
        <scheme val="minor"/>
      </rPr>
      <t>(x)</t>
    </r>
  </si>
  <si>
    <r>
      <t>α - RSF</t>
    </r>
    <r>
      <rPr>
        <vertAlign val="subscript"/>
        <sz val="14"/>
        <color theme="1"/>
        <rFont val="Aptos Narrow"/>
        <family val="2"/>
        <scheme val="minor"/>
      </rPr>
      <t>Lp</t>
    </r>
    <r>
      <rPr>
        <sz val="14"/>
        <color theme="1"/>
        <rFont val="Aptos Narrow"/>
        <family val="2"/>
        <scheme val="minor"/>
      </rPr>
      <t>(x)</t>
    </r>
  </si>
  <si>
    <t>α ist ein Zufallswert, der vom Verifeier nach dem Commit zu den RSF spalten bereitgestellt wird</t>
  </si>
  <si>
    <r>
      <t>RSF</t>
    </r>
    <r>
      <rPr>
        <vertAlign val="subscript"/>
        <sz val="14"/>
        <color theme="1"/>
        <rFont val="Aptos Narrow"/>
        <family val="2"/>
        <scheme val="minor"/>
      </rPr>
      <t>Lg</t>
    </r>
    <r>
      <rPr>
        <sz val="14"/>
        <color theme="1"/>
        <rFont val="Aptos Narrow"/>
        <family val="2"/>
        <scheme val="minor"/>
      </rPr>
      <t>(x</t>
    </r>
    <r>
      <rPr>
        <vertAlign val="subscript"/>
        <sz val="14"/>
        <color theme="1"/>
        <rFont val="Aptos Narrow"/>
        <family val="2"/>
        <scheme val="minor"/>
      </rPr>
      <t>n</t>
    </r>
    <r>
      <rPr>
        <sz val="14"/>
        <color theme="1"/>
        <rFont val="Aptos Narrow"/>
        <family val="2"/>
        <scheme val="minor"/>
      </rPr>
      <t xml:space="preserve">) = 1
</t>
    </r>
    <r>
      <rPr>
        <sz val="11"/>
        <color theme="1"/>
        <rFont val="Aptos Narrow"/>
        <family val="2"/>
        <scheme val="minor"/>
      </rPr>
      <t>(letzte nicht padding Zeile)</t>
    </r>
  </si>
  <si>
    <t>Grand
Product
Memory</t>
  </si>
  <si>
    <t>Grand
Product
Reads</t>
  </si>
  <si>
    <t>Memory
Product
Check</t>
  </si>
  <si>
    <t>Read
Product
Check</t>
  </si>
  <si>
    <t>Memory
Result
Check</t>
  </si>
  <si>
    <t>Read
Result
Check</t>
  </si>
  <si>
    <r>
      <t>-- c</t>
    </r>
    <r>
      <rPr>
        <vertAlign val="subscript"/>
        <sz val="14"/>
        <color theme="1"/>
        <rFont val="Aptos Narrow"/>
        <family val="2"/>
        <scheme val="minor"/>
      </rPr>
      <t>x</t>
    </r>
    <r>
      <rPr>
        <sz val="14"/>
        <color theme="1"/>
        <rFont val="Aptos Narrow"/>
        <family val="2"/>
        <scheme val="minor"/>
      </rPr>
      <t>,n --&gt;</t>
    </r>
  </si>
  <si>
    <r>
      <t>-- c</t>
    </r>
    <r>
      <rPr>
        <vertAlign val="subscript"/>
        <sz val="14"/>
        <color theme="1"/>
        <rFont val="Aptos Narrow"/>
        <family val="2"/>
        <scheme val="minor"/>
      </rPr>
      <t>y</t>
    </r>
    <r>
      <rPr>
        <sz val="14"/>
        <color theme="1"/>
        <rFont val="Aptos Narrow"/>
        <family val="2"/>
        <scheme val="minor"/>
      </rPr>
      <t>,s --&gt;</t>
    </r>
  </si>
  <si>
    <r>
      <t>&lt;-- Q</t>
    </r>
    <r>
      <rPr>
        <vertAlign val="subscript"/>
        <sz val="14"/>
        <color theme="1"/>
        <rFont val="Aptos Narrow"/>
        <family val="2"/>
        <scheme val="minor"/>
      </rPr>
      <t>x</t>
    </r>
    <r>
      <rPr>
        <sz val="14"/>
        <color theme="1"/>
        <rFont val="Aptos Narrow"/>
        <family val="2"/>
        <scheme val="minor"/>
      </rPr>
      <t xml:space="preserve"> --</t>
    </r>
  </si>
  <si>
    <r>
      <t>-- R</t>
    </r>
    <r>
      <rPr>
        <vertAlign val="subscript"/>
        <sz val="14"/>
        <color theme="1"/>
        <rFont val="Aptos Narrow"/>
        <family val="2"/>
        <scheme val="minor"/>
      </rPr>
      <t>x</t>
    </r>
    <r>
      <rPr>
        <sz val="14"/>
        <color theme="1"/>
        <rFont val="Aptos Narrow"/>
        <family val="2"/>
        <scheme val="minor"/>
      </rPr>
      <t>,P</t>
    </r>
    <r>
      <rPr>
        <vertAlign val="subscript"/>
        <sz val="14"/>
        <color theme="1"/>
        <rFont val="Aptos Narrow"/>
        <family val="2"/>
        <scheme val="minor"/>
      </rPr>
      <t>x</t>
    </r>
    <r>
      <rPr>
        <sz val="14"/>
        <color theme="1"/>
        <rFont val="Aptos Narrow"/>
        <family val="2"/>
        <scheme val="minor"/>
      </rPr>
      <t>--&gt;</t>
    </r>
  </si>
  <si>
    <r>
      <t>&lt;-- Q</t>
    </r>
    <r>
      <rPr>
        <vertAlign val="subscript"/>
        <sz val="14"/>
        <color theme="1"/>
        <rFont val="Aptos Narrow"/>
        <family val="2"/>
        <scheme val="minor"/>
      </rPr>
      <t>y</t>
    </r>
    <r>
      <rPr>
        <sz val="14"/>
        <color theme="1"/>
        <rFont val="Aptos Narrow"/>
        <family val="2"/>
        <scheme val="minor"/>
      </rPr>
      <t xml:space="preserve"> --</t>
    </r>
  </si>
  <si>
    <r>
      <t>-- R</t>
    </r>
    <r>
      <rPr>
        <vertAlign val="subscript"/>
        <sz val="14"/>
        <color theme="1"/>
        <rFont val="Aptos Narrow"/>
        <family val="2"/>
        <scheme val="minor"/>
      </rPr>
      <t>y</t>
    </r>
    <r>
      <rPr>
        <sz val="14"/>
        <color theme="1"/>
        <rFont val="Aptos Narrow"/>
        <family val="2"/>
        <scheme val="minor"/>
      </rPr>
      <t>,P</t>
    </r>
    <r>
      <rPr>
        <vertAlign val="subscript"/>
        <sz val="14"/>
        <color theme="1"/>
        <rFont val="Aptos Narrow"/>
        <family val="2"/>
        <scheme val="minor"/>
      </rPr>
      <t>y</t>
    </r>
    <r>
      <rPr>
        <sz val="14"/>
        <color theme="1"/>
        <rFont val="Aptos Narrow"/>
        <family val="2"/>
        <scheme val="minor"/>
      </rPr>
      <t>--&gt;</t>
    </r>
  </si>
  <si>
    <r>
      <t>Es wurde ein kleines Feld gewählt (F</t>
    </r>
    <r>
      <rPr>
        <vertAlign val="subscript"/>
        <sz val="14"/>
        <color theme="1"/>
        <rFont val="Aptos Narrow"/>
        <family val="2"/>
        <scheme val="minor"/>
      </rPr>
      <t>257</t>
    </r>
    <r>
      <rPr>
        <sz val="14"/>
        <color theme="1"/>
        <rFont val="Aptos Narrow"/>
        <family val="2"/>
        <scheme val="minor"/>
      </rPr>
      <t>)</t>
    </r>
  </si>
  <si>
    <r>
      <rPr>
        <i/>
        <sz val="11"/>
        <color theme="1"/>
        <rFont val="Aptos Narrow"/>
        <family val="2"/>
        <scheme val="minor"/>
      </rPr>
      <t>p = 2</t>
    </r>
    <r>
      <rPr>
        <i/>
        <vertAlign val="superscript"/>
        <sz val="11"/>
        <color theme="1"/>
        <rFont val="Aptos Narrow"/>
        <family val="2"/>
        <scheme val="minor"/>
      </rPr>
      <t>k</t>
    </r>
    <r>
      <rPr>
        <i/>
        <sz val="11"/>
        <color theme="1"/>
        <rFont val="Aptos Narrow"/>
        <family val="2"/>
        <scheme val="minor"/>
      </rPr>
      <t xml:space="preserve"> +1, p</t>
    </r>
    <r>
      <rPr>
        <sz val="11"/>
        <color theme="1"/>
        <rFont val="Aptos Narrow"/>
        <family val="2"/>
        <scheme val="minor"/>
      </rPr>
      <t xml:space="preserve"> ∈ P (is prime)</t>
    </r>
  </si>
  <si>
    <r>
      <t>∃l. 2</t>
    </r>
    <r>
      <rPr>
        <vertAlign val="superscript"/>
        <sz val="11"/>
        <color theme="1"/>
        <rFont val="Aptos Narrow"/>
        <family val="2"/>
        <scheme val="minor"/>
      </rPr>
      <t>l</t>
    </r>
    <r>
      <rPr>
        <sz val="11"/>
        <color theme="1"/>
        <rFont val="Aptos Narrow"/>
        <family val="2"/>
        <scheme val="minor"/>
      </rPr>
      <t>*</t>
    </r>
    <r>
      <rPr>
        <i/>
        <sz val="11"/>
        <color theme="1"/>
        <rFont val="Aptos Narrow"/>
        <family val="2"/>
        <scheme val="minor"/>
      </rPr>
      <t xml:space="preserve">c </t>
    </r>
    <r>
      <rPr>
        <sz val="11"/>
        <color theme="1"/>
        <rFont val="Aptos Narrow"/>
        <family val="2"/>
        <scheme val="minor"/>
      </rPr>
      <t>=</t>
    </r>
    <r>
      <rPr>
        <i/>
        <sz val="11"/>
        <color theme="1"/>
        <rFont val="Aptos Narrow"/>
        <family val="2"/>
        <scheme val="minor"/>
      </rPr>
      <t xml:space="preserve"> p - </t>
    </r>
    <r>
      <rPr>
        <sz val="11"/>
        <color theme="1"/>
        <rFont val="Aptos Narrow"/>
        <family val="2"/>
        <scheme val="minor"/>
      </rPr>
      <t>1</t>
    </r>
  </si>
  <si>
    <r>
      <t>in</t>
    </r>
    <r>
      <rPr>
        <vertAlign val="subscript"/>
        <sz val="11"/>
        <color theme="1"/>
        <rFont val="Aptos Narrow"/>
        <family val="2"/>
        <scheme val="minor"/>
      </rPr>
      <t>p</t>
    </r>
    <r>
      <rPr>
        <sz val="11"/>
        <color theme="1"/>
        <rFont val="Aptos Narrow"/>
        <family val="2"/>
        <scheme val="minor"/>
      </rPr>
      <t xml:space="preserve"> ∈ F</t>
    </r>
    <r>
      <rPr>
        <vertAlign val="subscript"/>
        <sz val="11"/>
        <color theme="1"/>
        <rFont val="Aptos Narrow"/>
        <family val="2"/>
        <scheme val="minor"/>
      </rPr>
      <t>p</t>
    </r>
  </si>
  <si>
    <r>
      <t>in</t>
    </r>
    <r>
      <rPr>
        <vertAlign val="subscript"/>
        <sz val="11"/>
        <color theme="1"/>
        <rFont val="Aptos Narrow"/>
        <family val="2"/>
        <scheme val="minor"/>
      </rPr>
      <t>s,0</t>
    </r>
    <r>
      <rPr>
        <sz val="11"/>
        <color theme="1"/>
        <rFont val="Aptos Narrow"/>
        <family val="2"/>
        <scheme val="minor"/>
      </rPr>
      <t xml:space="preserve"> ∈ F</t>
    </r>
    <r>
      <rPr>
        <vertAlign val="subscript"/>
        <sz val="11"/>
        <color theme="1"/>
        <rFont val="Aptos Narrow"/>
        <family val="2"/>
        <scheme val="minor"/>
      </rPr>
      <t>p</t>
    </r>
  </si>
  <si>
    <r>
      <t>in</t>
    </r>
    <r>
      <rPr>
        <vertAlign val="subscript"/>
        <sz val="11"/>
        <color theme="1"/>
        <rFont val="Aptos Narrow"/>
        <family val="2"/>
        <scheme val="minor"/>
      </rPr>
      <t>s,1</t>
    </r>
    <r>
      <rPr>
        <sz val="11"/>
        <color theme="1"/>
        <rFont val="Aptos Narrow"/>
        <family val="2"/>
        <scheme val="minor"/>
      </rPr>
      <t xml:space="preserve"> ∈ F</t>
    </r>
    <r>
      <rPr>
        <vertAlign val="subscript"/>
        <sz val="11"/>
        <color theme="1"/>
        <rFont val="Aptos Narrow"/>
        <family val="2"/>
        <scheme val="minor"/>
      </rPr>
      <t>p</t>
    </r>
  </si>
  <si>
    <r>
      <t>out</t>
    </r>
    <r>
      <rPr>
        <vertAlign val="subscript"/>
        <sz val="11"/>
        <color theme="1"/>
        <rFont val="Aptos Narrow"/>
        <family val="2"/>
        <scheme val="minor"/>
      </rPr>
      <t>p</t>
    </r>
    <r>
      <rPr>
        <sz val="11"/>
        <color theme="1"/>
        <rFont val="Aptos Narrow"/>
        <family val="2"/>
        <scheme val="minor"/>
      </rPr>
      <t xml:space="preserve"> ∈ F</t>
    </r>
    <r>
      <rPr>
        <vertAlign val="subscript"/>
        <sz val="11"/>
        <color theme="1"/>
        <rFont val="Aptos Narrow"/>
        <family val="2"/>
        <scheme val="minor"/>
      </rPr>
      <t>p</t>
    </r>
  </si>
  <si>
    <r>
      <t>out</t>
    </r>
    <r>
      <rPr>
        <vertAlign val="subscript"/>
        <sz val="11"/>
        <color theme="1"/>
        <rFont val="Aptos Narrow"/>
        <family val="2"/>
        <scheme val="minor"/>
      </rPr>
      <t>s</t>
    </r>
    <r>
      <rPr>
        <sz val="11"/>
        <color theme="1"/>
        <rFont val="Aptos Narrow"/>
        <family val="2"/>
        <scheme val="minor"/>
      </rPr>
      <t>,</t>
    </r>
    <r>
      <rPr>
        <vertAlign val="subscript"/>
        <sz val="11"/>
        <color theme="1"/>
        <rFont val="Aptos Narrow"/>
        <family val="2"/>
        <scheme val="minor"/>
      </rPr>
      <t>0</t>
    </r>
    <r>
      <rPr>
        <sz val="11"/>
        <color theme="1"/>
        <rFont val="Aptos Narrow"/>
        <family val="2"/>
        <scheme val="minor"/>
      </rPr>
      <t xml:space="preserve"> ∈ F</t>
    </r>
    <r>
      <rPr>
        <vertAlign val="subscript"/>
        <sz val="11"/>
        <color theme="1"/>
        <rFont val="Aptos Narrow"/>
        <family val="2"/>
        <scheme val="minor"/>
      </rPr>
      <t>p</t>
    </r>
  </si>
  <si>
    <r>
      <t>out</t>
    </r>
    <r>
      <rPr>
        <vertAlign val="subscript"/>
        <sz val="11"/>
        <color theme="1"/>
        <rFont val="Aptos Narrow"/>
        <family val="2"/>
        <scheme val="minor"/>
      </rPr>
      <t>s</t>
    </r>
    <r>
      <rPr>
        <sz val="11"/>
        <color theme="1"/>
        <rFont val="Aptos Narrow"/>
        <family val="2"/>
        <scheme val="minor"/>
      </rPr>
      <t>,</t>
    </r>
    <r>
      <rPr>
        <vertAlign val="subscript"/>
        <sz val="11"/>
        <color theme="1"/>
        <rFont val="Aptos Narrow"/>
        <family val="2"/>
        <scheme val="minor"/>
      </rPr>
      <t>1</t>
    </r>
    <r>
      <rPr>
        <sz val="11"/>
        <color theme="1"/>
        <rFont val="Aptos Narrow"/>
        <family val="2"/>
        <scheme val="minor"/>
      </rPr>
      <t xml:space="preserve"> ∈ F</t>
    </r>
    <r>
      <rPr>
        <vertAlign val="subscript"/>
        <sz val="11"/>
        <color theme="1"/>
        <rFont val="Aptos Narrow"/>
        <family val="2"/>
        <scheme val="minor"/>
      </rPr>
      <t>p</t>
    </r>
  </si>
  <si>
    <r>
      <t>n</t>
    </r>
    <r>
      <rPr>
        <vertAlign val="subscript"/>
        <sz val="11"/>
        <color theme="1"/>
        <rFont val="Aptos Narrow"/>
        <family val="2"/>
        <scheme val="minor"/>
      </rPr>
      <t>cpu,o</t>
    </r>
    <r>
      <rPr>
        <sz val="11"/>
        <color theme="1"/>
        <rFont val="Aptos Narrow"/>
        <family val="2"/>
        <scheme val="minor"/>
      </rPr>
      <t xml:space="preserve"> ∈ F</t>
    </r>
    <r>
      <rPr>
        <vertAlign val="subscript"/>
        <sz val="11"/>
        <color theme="1"/>
        <rFont val="Aptos Narrow"/>
        <family val="2"/>
        <scheme val="minor"/>
      </rPr>
      <t>p</t>
    </r>
  </si>
  <si>
    <r>
      <rPr>
        <i/>
        <sz val="11"/>
        <color theme="1"/>
        <rFont val="Aptos Narrow"/>
        <family val="2"/>
        <scheme val="minor"/>
      </rPr>
      <t xml:space="preserve"> </t>
    </r>
    <r>
      <rPr>
        <sz val="11"/>
        <color theme="1"/>
        <rFont val="Aptos Narrow"/>
        <family val="2"/>
        <scheme val="minor"/>
      </rPr>
      <t xml:space="preserve"> n</t>
    </r>
    <r>
      <rPr>
        <vertAlign val="subscript"/>
        <sz val="11"/>
        <color theme="1"/>
        <rFont val="Aptos Narrow"/>
        <family val="2"/>
        <scheme val="minor"/>
      </rPr>
      <t>cpu</t>
    </r>
    <r>
      <rPr>
        <sz val="11"/>
        <color theme="1"/>
        <rFont val="Aptos Narrow"/>
        <family val="2"/>
        <scheme val="minor"/>
      </rPr>
      <t xml:space="preserve"> = c* n</t>
    </r>
    <r>
      <rPr>
        <vertAlign val="subscript"/>
        <sz val="11"/>
        <color theme="1"/>
        <rFont val="Aptos Narrow"/>
        <family val="2"/>
        <scheme val="minor"/>
      </rPr>
      <t xml:space="preserve">cpu,p </t>
    </r>
    <r>
      <rPr>
        <i/>
        <sz val="11"/>
        <color theme="1"/>
        <rFont val="Aptos Narrow"/>
        <family val="2"/>
        <scheme val="minor"/>
      </rPr>
      <t>, p</t>
    </r>
    <r>
      <rPr>
        <sz val="11"/>
        <color theme="1"/>
        <rFont val="Aptos Narrow"/>
        <family val="2"/>
        <scheme val="minor"/>
      </rPr>
      <t xml:space="preserve"> = 1 mod  n</t>
    </r>
    <r>
      <rPr>
        <vertAlign val="subscript"/>
        <sz val="11"/>
        <color theme="1"/>
        <rFont val="Aptos Narrow"/>
        <family val="2"/>
        <scheme val="minor"/>
      </rPr>
      <t>cpu</t>
    </r>
  </si>
  <si>
    <r>
      <t xml:space="preserve">Als dividend verwenden wir das polynom Z(X), welches ausschlieslich an denjenigen stellen wo wir ein 0 erwarten auch 0 ist
</t>
    </r>
    <r>
      <rPr>
        <sz val="14"/>
        <color theme="1"/>
        <rFont val="Aptos Narrow"/>
        <family val="2"/>
        <scheme val="minor"/>
      </rPr>
      <t>(Z(X</t>
    </r>
    <r>
      <rPr>
        <vertAlign val="subscript"/>
        <sz val="14"/>
        <color theme="1"/>
        <rFont val="Aptos Narrow"/>
        <family val="2"/>
        <scheme val="minor"/>
      </rPr>
      <t>o</t>
    </r>
    <r>
      <rPr>
        <sz val="14"/>
        <color theme="1"/>
        <rFont val="Aptos Narrow"/>
        <family val="2"/>
        <scheme val="minor"/>
      </rPr>
      <t>) = 0  wobei X</t>
    </r>
    <r>
      <rPr>
        <vertAlign val="subscript"/>
        <sz val="14"/>
        <color theme="1"/>
        <rFont val="Aptos Narrow"/>
        <family val="2"/>
        <scheme val="minor"/>
      </rPr>
      <t>o</t>
    </r>
    <r>
      <rPr>
        <sz val="14"/>
        <color theme="1"/>
        <rFont val="Aptos Narrow"/>
        <family val="2"/>
        <scheme val="minor"/>
      </rPr>
      <t xml:space="preserve"> den Originalen/Padded Koordinaten entspricht)</t>
    </r>
  </si>
</sst>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83" x14ac:knownFonts="1">
    <font>
      <sz val="11"/>
      <color theme="1"/>
      <name val="Aptos Narrow"/>
      <family val="2"/>
      <scheme val="minor"/>
    </font>
    <font>
      <sz val="11"/>
      <color theme="0"/>
      <name val="Aptos Narrow"/>
      <family val="2"/>
      <scheme val="minor"/>
    </font>
    <font>
      <b/>
      <sz val="11"/>
      <color theme="1"/>
      <name val="Aptos Narrow"/>
      <family val="2"/>
      <scheme val="minor"/>
    </font>
    <font>
      <vertAlign val="subscript"/>
      <sz val="11"/>
      <color theme="1"/>
      <name val="Aptos Narrow"/>
      <family val="2"/>
      <scheme val="minor"/>
    </font>
    <font>
      <i/>
      <sz val="11"/>
      <color theme="1"/>
      <name val="Aptos Narrow"/>
      <family val="2"/>
      <scheme val="minor"/>
    </font>
    <font>
      <vertAlign val="superscript"/>
      <sz val="11"/>
      <color theme="1"/>
      <name val="Aptos Narrow"/>
      <family val="2"/>
      <scheme val="minor"/>
    </font>
    <font>
      <sz val="11"/>
      <name val="Aptos Narrow"/>
      <family val="2"/>
      <scheme val="minor"/>
    </font>
    <font>
      <sz val="10"/>
      <color theme="0"/>
      <name val="Aptos Narrow"/>
      <family val="2"/>
      <scheme val="minor"/>
    </font>
    <font>
      <sz val="12"/>
      <color theme="0"/>
      <name val="Aptos Narrow"/>
      <family val="2"/>
      <scheme val="minor"/>
    </font>
    <font>
      <sz val="14"/>
      <color theme="0"/>
      <name val="Aptos Narrow"/>
      <family val="2"/>
      <scheme val="minor"/>
    </font>
    <font>
      <sz val="11"/>
      <color theme="2" tint="-9.9978637043366805E-2"/>
      <name val="Aptos Narrow"/>
      <family val="2"/>
      <scheme val="minor"/>
    </font>
    <font>
      <sz val="18"/>
      <color theme="0"/>
      <name val="Aptos Narrow"/>
      <family val="2"/>
      <scheme val="minor"/>
    </font>
    <font>
      <sz val="12"/>
      <color theme="1"/>
      <name val="Aptos Narrow"/>
      <family val="2"/>
      <scheme val="minor"/>
    </font>
    <font>
      <sz val="14"/>
      <color theme="1"/>
      <name val="Aptos Narrow"/>
      <family val="2"/>
      <scheme val="minor"/>
    </font>
    <font>
      <sz val="16"/>
      <color theme="1"/>
      <name val="Aptos Narrow"/>
      <family val="2"/>
      <scheme val="minor"/>
    </font>
    <font>
      <sz val="18"/>
      <color theme="1"/>
      <name val="Aptos Narrow"/>
      <family val="2"/>
      <scheme val="minor"/>
    </font>
    <font>
      <sz val="24"/>
      <color theme="1"/>
      <name val="Aptos Narrow"/>
      <family val="2"/>
      <scheme val="minor"/>
    </font>
    <font>
      <sz val="36"/>
      <color theme="1"/>
      <name val="Aptos Narrow"/>
      <family val="2"/>
      <scheme val="minor"/>
    </font>
    <font>
      <i/>
      <sz val="14"/>
      <color theme="1"/>
      <name val="Aptos Narrow"/>
      <family val="2"/>
      <scheme val="minor"/>
    </font>
    <font>
      <b/>
      <sz val="16"/>
      <color rgb="FF000000"/>
      <name val="Calibri"/>
      <family val="2"/>
    </font>
    <font>
      <b/>
      <sz val="18"/>
      <color rgb="FFFFFFFF"/>
      <name val="Calibri"/>
      <family val="2"/>
    </font>
    <font>
      <b/>
      <sz val="14"/>
      <color rgb="FF000000"/>
      <name val="Calibri"/>
      <family val="2"/>
    </font>
    <font>
      <sz val="14"/>
      <color rgb="FF000000"/>
      <name val="Calibri"/>
      <family val="2"/>
    </font>
    <font>
      <i/>
      <sz val="14"/>
      <color rgb="FF000000"/>
      <name val="Calibri"/>
      <family val="2"/>
    </font>
    <font>
      <b/>
      <sz val="16"/>
      <color theme="1"/>
      <name val="Aptos Narrow"/>
      <family val="2"/>
      <scheme val="minor"/>
    </font>
    <font>
      <b/>
      <i/>
      <sz val="14"/>
      <color theme="1"/>
      <name val="Aptos Narrow"/>
      <family val="2"/>
      <scheme val="minor"/>
    </font>
    <font>
      <b/>
      <sz val="12"/>
      <color theme="1"/>
      <name val="Aptos Narrow"/>
      <family val="2"/>
      <scheme val="minor"/>
    </font>
    <font>
      <sz val="20"/>
      <color theme="1"/>
      <name val="Aptos Narrow"/>
      <family val="2"/>
      <scheme val="minor"/>
    </font>
    <font>
      <i/>
      <sz val="12"/>
      <color theme="1"/>
      <name val="Aptos Narrow"/>
      <family val="2"/>
      <scheme val="minor"/>
    </font>
    <font>
      <b/>
      <sz val="20"/>
      <color theme="1"/>
      <name val="Aptos Narrow"/>
      <family val="2"/>
      <scheme val="minor"/>
    </font>
    <font>
      <sz val="22"/>
      <color theme="1"/>
      <name val="Aptos Narrow"/>
      <family val="2"/>
      <scheme val="minor"/>
    </font>
    <font>
      <i/>
      <sz val="10"/>
      <color theme="1"/>
      <name val="Aptos Narrow"/>
      <family val="2"/>
      <scheme val="minor"/>
    </font>
    <font>
      <b/>
      <sz val="14"/>
      <color theme="1"/>
      <name val="Aptos Narrow"/>
      <family val="2"/>
      <scheme val="minor"/>
    </font>
    <font>
      <vertAlign val="superscript"/>
      <sz val="14"/>
      <color theme="1"/>
      <name val="Aptos Narrow"/>
      <family val="2"/>
      <scheme val="minor"/>
    </font>
    <font>
      <vertAlign val="subscript"/>
      <sz val="24"/>
      <color theme="1"/>
      <name val="Aptos Narrow"/>
      <family val="2"/>
      <scheme val="minor"/>
    </font>
    <font>
      <vertAlign val="subscript"/>
      <sz val="14"/>
      <color theme="1"/>
      <name val="Aptos Narrow"/>
      <family val="2"/>
      <scheme val="minor"/>
    </font>
    <font>
      <i/>
      <vertAlign val="subscript"/>
      <sz val="14"/>
      <color theme="1"/>
      <name val="Aptos Narrow"/>
      <family val="2"/>
      <scheme val="minor"/>
    </font>
    <font>
      <i/>
      <vertAlign val="superscript"/>
      <sz val="14"/>
      <color theme="1"/>
      <name val="Aptos Narrow"/>
      <family val="2"/>
      <scheme val="minor"/>
    </font>
    <font>
      <b/>
      <vertAlign val="subscript"/>
      <sz val="16"/>
      <color rgb="FF000000"/>
      <name val="Calibri"/>
      <family val="2"/>
    </font>
    <font>
      <sz val="22"/>
      <color theme="0"/>
      <name val="Aptos Narrow"/>
      <family val="2"/>
      <scheme val="minor"/>
    </font>
    <font>
      <vertAlign val="subscript"/>
      <sz val="16"/>
      <color theme="1"/>
      <name val="Aptos Narrow"/>
      <family val="2"/>
      <scheme val="minor"/>
    </font>
    <font>
      <sz val="22"/>
      <name val="Aptos Narrow"/>
      <family val="2"/>
      <scheme val="minor"/>
    </font>
    <font>
      <sz val="20"/>
      <color theme="0"/>
      <name val="Aptos Narrow"/>
      <family val="2"/>
      <scheme val="minor"/>
    </font>
    <font>
      <b/>
      <sz val="11"/>
      <color rgb="FFFF0000"/>
      <name val="Aptos Narrow"/>
      <family val="2"/>
      <scheme val="minor"/>
    </font>
    <font>
      <vertAlign val="subscript"/>
      <sz val="11"/>
      <color theme="0"/>
      <name val="Aptos Narrow"/>
      <family val="2"/>
      <scheme val="minor"/>
    </font>
    <font>
      <sz val="16"/>
      <color theme="0"/>
      <name val="Aptos Narrow"/>
      <family val="2"/>
      <scheme val="minor"/>
    </font>
    <font>
      <vertAlign val="subscript"/>
      <sz val="18"/>
      <color theme="0"/>
      <name val="Aptos Narrow"/>
      <family val="2"/>
      <scheme val="minor"/>
    </font>
    <font>
      <i/>
      <sz val="16"/>
      <color theme="1"/>
      <name val="Aptos Narrow"/>
      <family val="2"/>
      <scheme val="minor"/>
    </font>
    <font>
      <b/>
      <i/>
      <sz val="16"/>
      <color theme="1"/>
      <name val="Aptos Narrow"/>
      <family val="2"/>
      <scheme val="minor"/>
    </font>
    <font>
      <sz val="13"/>
      <color theme="1"/>
      <name val="Aptos Narrow"/>
      <family val="2"/>
      <scheme val="minor"/>
    </font>
    <font>
      <sz val="12"/>
      <name val="Aptos Narrow"/>
      <family val="2"/>
      <scheme val="minor"/>
    </font>
    <font>
      <vertAlign val="subscript"/>
      <sz val="12"/>
      <name val="Aptos Narrow"/>
      <family val="2"/>
      <scheme val="minor"/>
    </font>
    <font>
      <vertAlign val="superscript"/>
      <sz val="16"/>
      <color theme="1"/>
      <name val="Aptos Narrow"/>
      <family val="2"/>
      <scheme val="minor"/>
    </font>
    <font>
      <sz val="72"/>
      <color theme="1"/>
      <name val="Aptos Narrow"/>
      <family val="2"/>
      <scheme val="minor"/>
    </font>
    <font>
      <vertAlign val="subscript"/>
      <sz val="16"/>
      <color theme="0"/>
      <name val="Aptos Narrow"/>
      <family val="2"/>
      <scheme val="minor"/>
    </font>
    <font>
      <i/>
      <sz val="18"/>
      <color theme="1"/>
      <name val="Aptos Narrow"/>
      <family val="2"/>
      <scheme val="minor"/>
    </font>
    <font>
      <vertAlign val="subscript"/>
      <sz val="12"/>
      <color theme="0"/>
      <name val="Aptos Narrow"/>
      <family val="2"/>
      <scheme val="minor"/>
    </font>
    <font>
      <vertAlign val="superscript"/>
      <sz val="12"/>
      <color theme="0"/>
      <name val="Aptos Narrow"/>
      <family val="2"/>
      <scheme val="minor"/>
    </font>
    <font>
      <b/>
      <i/>
      <sz val="16"/>
      <color rgb="FFC00000"/>
      <name val="Aptos Narrow"/>
      <family val="2"/>
      <scheme val="minor"/>
    </font>
    <font>
      <i/>
      <vertAlign val="subscript"/>
      <sz val="16"/>
      <color theme="1"/>
      <name val="Aptos Narrow"/>
      <family val="2"/>
      <scheme val="minor"/>
    </font>
    <font>
      <sz val="15"/>
      <color theme="0"/>
      <name val="Aptos Narrow"/>
      <family val="2"/>
      <scheme val="minor"/>
    </font>
    <font>
      <b/>
      <sz val="16"/>
      <color rgb="FFFF0000"/>
      <name val="Aptos Narrow"/>
      <family val="2"/>
      <scheme val="minor"/>
    </font>
    <font>
      <b/>
      <i/>
      <sz val="16"/>
      <color theme="9"/>
      <name val="Aptos Narrow"/>
      <family val="2"/>
      <scheme val="minor"/>
    </font>
    <font>
      <b/>
      <sz val="16"/>
      <color theme="9"/>
      <name val="Aptos Narrow"/>
      <family val="2"/>
      <scheme val="minor"/>
    </font>
    <font>
      <b/>
      <sz val="16"/>
      <color rgb="FF92D050"/>
      <name val="Aptos Narrow"/>
      <family val="2"/>
      <scheme val="minor"/>
    </font>
    <font>
      <u/>
      <sz val="16"/>
      <color theme="5"/>
      <name val="Aptos Narrow"/>
      <family val="2"/>
      <scheme val="minor"/>
    </font>
    <font>
      <b/>
      <sz val="16"/>
      <color theme="0"/>
      <name val="Aptos Narrow"/>
      <family val="2"/>
      <scheme val="minor"/>
    </font>
    <font>
      <sz val="26"/>
      <color theme="0"/>
      <name val="Aptos Narrow"/>
      <family val="2"/>
      <scheme val="minor"/>
    </font>
    <font>
      <b/>
      <sz val="22"/>
      <color theme="1"/>
      <name val="Aptos Narrow"/>
      <family val="2"/>
      <scheme val="minor"/>
    </font>
    <font>
      <b/>
      <vertAlign val="subscript"/>
      <sz val="16"/>
      <color theme="1"/>
      <name val="Aptos Narrow"/>
      <family val="2"/>
      <scheme val="minor"/>
    </font>
    <font>
      <vertAlign val="superscript"/>
      <sz val="16"/>
      <color theme="0"/>
      <name val="Aptos Narrow"/>
      <family val="2"/>
      <scheme val="minor"/>
    </font>
    <font>
      <vertAlign val="superscript"/>
      <sz val="18"/>
      <color theme="0"/>
      <name val="Aptos Narrow"/>
      <family val="2"/>
      <scheme val="minor"/>
    </font>
    <font>
      <b/>
      <u/>
      <sz val="16"/>
      <color theme="1"/>
      <name val="Aptos Narrow"/>
      <family val="2"/>
      <scheme val="minor"/>
    </font>
    <font>
      <vertAlign val="superscript"/>
      <sz val="11"/>
      <name val="Aptos Narrow"/>
      <family val="2"/>
      <scheme val="minor"/>
    </font>
    <font>
      <vertAlign val="subscript"/>
      <sz val="12"/>
      <color theme="1"/>
      <name val="Aptos Narrow"/>
      <family val="2"/>
      <scheme val="minor"/>
    </font>
    <font>
      <b/>
      <sz val="14"/>
      <color theme="6" tint="-0.249977111117893"/>
      <name val="Aptos Narrow"/>
      <family val="2"/>
      <scheme val="minor"/>
    </font>
    <font>
      <b/>
      <sz val="14"/>
      <color theme="8" tint="-0.499984740745262"/>
      <name val="Aptos Narrow"/>
      <family val="2"/>
      <scheme val="minor"/>
    </font>
    <font>
      <b/>
      <sz val="14"/>
      <color theme="3" tint="0.249977111117893"/>
      <name val="Aptos Narrow"/>
      <family val="2"/>
      <scheme val="minor"/>
    </font>
    <font>
      <sz val="14"/>
      <name val="Aptos Narrow"/>
      <family val="2"/>
      <scheme val="minor"/>
    </font>
    <font>
      <vertAlign val="subscript"/>
      <sz val="14"/>
      <name val="Aptos Narrow"/>
      <family val="2"/>
      <scheme val="minor"/>
    </font>
    <font>
      <sz val="26"/>
      <color theme="1"/>
      <name val="Abadi"/>
      <family val="2"/>
    </font>
    <font>
      <sz val="12"/>
      <color theme="1"/>
      <name val="Abadi"/>
      <family val="2"/>
    </font>
    <font>
      <i/>
      <vertAlign val="superscript"/>
      <sz val="11"/>
      <color theme="1"/>
      <name val="Aptos Narrow"/>
      <family val="2"/>
      <scheme val="minor"/>
    </font>
  </fonts>
  <fills count="67">
    <fill>
      <patternFill patternType="none"/>
    </fill>
    <fill>
      <patternFill patternType="gray125"/>
    </fill>
    <fill>
      <patternFill patternType="solid">
        <fgColor theme="1"/>
        <bgColor indexed="64"/>
      </patternFill>
    </fill>
    <fill>
      <patternFill patternType="solid">
        <fgColor theme="8" tint="-0.499984740745262"/>
        <bgColor indexed="64"/>
      </patternFill>
    </fill>
    <fill>
      <patternFill patternType="solid">
        <fgColor theme="3" tint="0.89999084444715716"/>
        <bgColor indexed="64"/>
      </patternFill>
    </fill>
    <fill>
      <patternFill patternType="solid">
        <fgColor theme="9" tint="0.79998168889431442"/>
        <bgColor indexed="64"/>
      </patternFill>
    </fill>
    <fill>
      <patternFill patternType="solid">
        <fgColor theme="5" tint="0.79998168889431442"/>
        <bgColor indexed="64"/>
      </patternFill>
    </fill>
    <fill>
      <patternFill patternType="solid">
        <fgColor theme="2"/>
        <bgColor indexed="64"/>
      </patternFill>
    </fill>
    <fill>
      <patternFill patternType="solid">
        <fgColor theme="3"/>
        <bgColor indexed="64"/>
      </patternFill>
    </fill>
    <fill>
      <patternFill patternType="solid">
        <fgColor theme="9" tint="-0.499984740745262"/>
        <bgColor indexed="64"/>
      </patternFill>
    </fill>
    <fill>
      <patternFill patternType="solid">
        <fgColor theme="5" tint="-0.499984740745262"/>
        <bgColor indexed="64"/>
      </patternFill>
    </fill>
    <fill>
      <patternFill patternType="solid">
        <fgColor theme="1" tint="0.249977111117893"/>
        <bgColor indexed="64"/>
      </patternFill>
    </fill>
    <fill>
      <patternFill patternType="solid">
        <fgColor theme="2" tint="-0.749992370372631"/>
        <bgColor indexed="64"/>
      </patternFill>
    </fill>
    <fill>
      <patternFill patternType="solid">
        <fgColor theme="0" tint="-0.14999847407452621"/>
        <bgColor indexed="64"/>
      </patternFill>
    </fill>
    <fill>
      <patternFill patternType="solid">
        <fgColor rgb="FFFFFF00"/>
        <bgColor indexed="64"/>
      </patternFill>
    </fill>
    <fill>
      <patternFill patternType="solid">
        <fgColor theme="8" tint="0.79998168889431442"/>
        <bgColor indexed="64"/>
      </patternFill>
    </fill>
    <fill>
      <patternFill patternType="solid">
        <fgColor theme="6" tint="-0.499984740745262"/>
        <bgColor indexed="64"/>
      </patternFill>
    </fill>
    <fill>
      <patternFill patternType="solid">
        <fgColor theme="4" tint="-0.499984740745262"/>
        <bgColor indexed="64"/>
      </patternFill>
    </fill>
    <fill>
      <patternFill patternType="solid">
        <fgColor theme="3" tint="0.249977111117893"/>
        <bgColor indexed="64"/>
      </patternFill>
    </fill>
    <fill>
      <patternFill patternType="solid">
        <fgColor rgb="FFCCCCFF"/>
        <bgColor indexed="64"/>
      </patternFill>
    </fill>
    <fill>
      <patternFill patternType="solid">
        <fgColor rgb="FF002060"/>
        <bgColor indexed="64"/>
      </patternFill>
    </fill>
    <fill>
      <patternFill patternType="solid">
        <fgColor theme="4" tint="-0.249977111117893"/>
        <bgColor indexed="64"/>
      </patternFill>
    </fill>
    <fill>
      <patternFill patternType="solid">
        <fgColor rgb="FFFFFF99"/>
        <bgColor indexed="64"/>
      </patternFill>
    </fill>
    <fill>
      <patternFill patternType="solid">
        <fgColor rgb="FFCCFFCC"/>
        <bgColor indexed="64"/>
      </patternFill>
    </fill>
    <fill>
      <patternFill patternType="solid">
        <fgColor rgb="FF418AB3"/>
        <bgColor indexed="64"/>
      </patternFill>
    </fill>
    <fill>
      <patternFill patternType="solid">
        <fgColor rgb="FFCFDAE5"/>
        <bgColor indexed="64"/>
      </patternFill>
    </fill>
    <fill>
      <patternFill patternType="solid">
        <fgColor rgb="FFE8EDF2"/>
        <bgColor indexed="64"/>
      </patternFill>
    </fill>
    <fill>
      <patternFill patternType="solid">
        <fgColor theme="6" tint="0.79998168889431442"/>
        <bgColor indexed="64"/>
      </patternFill>
    </fill>
    <fill>
      <patternFill patternType="solid">
        <fgColor theme="4" tint="0.79998168889431442"/>
        <bgColor indexed="64"/>
      </patternFill>
    </fill>
    <fill>
      <patternFill patternType="solid">
        <fgColor rgb="FFCCECFF"/>
        <bgColor indexed="64"/>
      </patternFill>
    </fill>
    <fill>
      <patternFill patternType="solid">
        <fgColor rgb="FF66CCFF"/>
        <bgColor indexed="64"/>
      </patternFill>
    </fill>
    <fill>
      <patternFill patternType="solid">
        <fgColor theme="6" tint="0.59999389629810485"/>
        <bgColor indexed="64"/>
      </patternFill>
    </fill>
    <fill>
      <patternFill patternType="solid">
        <fgColor theme="4" tint="0.59999389629810485"/>
        <bgColor indexed="64"/>
      </patternFill>
    </fill>
    <fill>
      <patternFill patternType="solid">
        <fgColor rgb="FFCCFFFF"/>
        <bgColor indexed="64"/>
      </patternFill>
    </fill>
    <fill>
      <patternFill patternType="solid">
        <fgColor theme="7" tint="0.79998168889431442"/>
        <bgColor indexed="64"/>
      </patternFill>
    </fill>
    <fill>
      <patternFill patternType="solid">
        <fgColor rgb="FF7030A0"/>
        <bgColor indexed="64"/>
      </patternFill>
    </fill>
    <fill>
      <patternFill patternType="solid">
        <fgColor rgb="FF00B050"/>
        <bgColor indexed="64"/>
      </patternFill>
    </fill>
    <fill>
      <patternFill patternType="solid">
        <fgColor theme="0" tint="-4.9989318521683403E-2"/>
        <bgColor indexed="64"/>
      </patternFill>
    </fill>
    <fill>
      <patternFill patternType="solid">
        <fgColor rgb="FFFFCC66"/>
        <bgColor indexed="64"/>
      </patternFill>
    </fill>
    <fill>
      <patternFill patternType="solid">
        <fgColor theme="3" tint="0.499984740745262"/>
        <bgColor indexed="64"/>
      </patternFill>
    </fill>
    <fill>
      <patternFill patternType="solid">
        <fgColor theme="8" tint="0.39997558519241921"/>
        <bgColor indexed="64"/>
      </patternFill>
    </fill>
    <fill>
      <patternFill patternType="solid">
        <fgColor theme="3" tint="0.749992370372631"/>
        <bgColor indexed="64"/>
      </patternFill>
    </fill>
    <fill>
      <patternFill patternType="solid">
        <fgColor theme="6" tint="-0.249977111117893"/>
        <bgColor indexed="64"/>
      </patternFill>
    </fill>
    <fill>
      <patternFill patternType="solid">
        <fgColor theme="9" tint="0.59999389629810485"/>
        <bgColor indexed="64"/>
      </patternFill>
    </fill>
    <fill>
      <patternFill patternType="solid">
        <fgColor theme="8" tint="-0.249977111117893"/>
        <bgColor indexed="64"/>
      </patternFill>
    </fill>
    <fill>
      <patternFill patternType="solid">
        <fgColor rgb="FFFFCCCC"/>
        <bgColor indexed="64"/>
      </patternFill>
    </fill>
    <fill>
      <patternFill patternType="solid">
        <fgColor theme="9" tint="-0.249977111117893"/>
        <bgColor indexed="64"/>
      </patternFill>
    </fill>
    <fill>
      <patternFill patternType="solid">
        <fgColor theme="0" tint="-0.499984740745262"/>
        <bgColor indexed="64"/>
      </patternFill>
    </fill>
    <fill>
      <patternFill patternType="solid">
        <fgColor theme="5" tint="0.39997558519241921"/>
        <bgColor indexed="64"/>
      </patternFill>
    </fill>
    <fill>
      <patternFill patternType="solid">
        <fgColor theme="4" tint="0.39997558519241921"/>
        <bgColor indexed="64"/>
      </patternFill>
    </fill>
    <fill>
      <patternFill patternType="solid">
        <fgColor theme="7" tint="-0.499984740745262"/>
        <bgColor indexed="64"/>
      </patternFill>
    </fill>
    <fill>
      <patternFill patternType="solid">
        <fgColor theme="5" tint="-0.249977111117893"/>
        <bgColor indexed="64"/>
      </patternFill>
    </fill>
    <fill>
      <patternFill patternType="solid">
        <fgColor theme="5" tint="0.59999389629810485"/>
        <bgColor indexed="64"/>
      </patternFill>
    </fill>
    <fill>
      <patternFill patternType="solid">
        <fgColor theme="6" tint="0.39997558519241921"/>
        <bgColor indexed="64"/>
      </patternFill>
    </fill>
    <fill>
      <patternFill patternType="solid">
        <fgColor theme="8"/>
        <bgColor indexed="64"/>
      </patternFill>
    </fill>
    <fill>
      <patternFill patternType="solid">
        <fgColor rgb="FFFFCC99"/>
        <bgColor indexed="64"/>
      </patternFill>
    </fill>
    <fill>
      <patternFill patternType="solid">
        <fgColor theme="3" tint="9.9978637043366805E-2"/>
        <bgColor indexed="64"/>
      </patternFill>
    </fill>
    <fill>
      <patternFill patternType="solid">
        <fgColor theme="7" tint="-0.249977111117893"/>
        <bgColor indexed="64"/>
      </patternFill>
    </fill>
    <fill>
      <patternFill patternType="solid">
        <fgColor rgb="FFFFCC00"/>
        <bgColor indexed="64"/>
      </patternFill>
    </fill>
    <fill>
      <patternFill patternType="solid">
        <fgColor theme="7" tint="0.59999389629810485"/>
        <bgColor indexed="64"/>
      </patternFill>
    </fill>
    <fill>
      <patternFill patternType="solid">
        <fgColor theme="0" tint="-0.249977111117893"/>
        <bgColor indexed="64"/>
      </patternFill>
    </fill>
    <fill>
      <patternFill patternType="solid">
        <fgColor theme="8" tint="0.59999389629810485"/>
        <bgColor indexed="64"/>
      </patternFill>
    </fill>
    <fill>
      <patternFill patternType="solid">
        <fgColor theme="7" tint="0.39997558519241921"/>
        <bgColor indexed="64"/>
      </patternFill>
    </fill>
    <fill>
      <patternFill patternType="solid">
        <fgColor theme="1" tint="0.499984740745262"/>
        <bgColor indexed="64"/>
      </patternFill>
    </fill>
    <fill>
      <patternFill patternType="solid">
        <fgColor theme="1" tint="0.34998626667073579"/>
        <bgColor indexed="64"/>
      </patternFill>
    </fill>
    <fill>
      <patternFill patternType="solid">
        <fgColor rgb="FFFF9900"/>
        <bgColor indexed="64"/>
      </patternFill>
    </fill>
    <fill>
      <patternFill patternType="solid">
        <fgColor theme="9" tint="0.39997558519241921"/>
        <bgColor indexed="64"/>
      </patternFill>
    </fill>
  </fills>
  <borders count="56">
    <border>
      <left/>
      <right/>
      <top/>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
      <left/>
      <right/>
      <top/>
      <bottom style="thin">
        <color indexed="64"/>
      </bottom>
      <diagonal/>
    </border>
    <border>
      <left style="thin">
        <color indexed="64"/>
      </left>
      <right/>
      <top/>
      <bottom/>
      <diagonal/>
    </border>
    <border>
      <left style="thin">
        <color indexed="64"/>
      </left>
      <right/>
      <top style="thin">
        <color indexed="64"/>
      </top>
      <bottom/>
      <diagonal/>
    </border>
    <border>
      <left/>
      <right style="thin">
        <color indexed="64"/>
      </right>
      <top style="thin">
        <color indexed="64"/>
      </top>
      <bottom/>
      <diagonal/>
    </border>
    <border>
      <left style="thin">
        <color indexed="64"/>
      </left>
      <right style="thin">
        <color indexed="64"/>
      </right>
      <top style="thin">
        <color indexed="64"/>
      </top>
      <bottom/>
      <diagonal/>
    </border>
    <border>
      <left style="thin">
        <color indexed="64"/>
      </left>
      <right style="thin">
        <color indexed="64"/>
      </right>
      <top/>
      <bottom style="thin">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style="thin">
        <color indexed="64"/>
      </left>
      <right/>
      <top style="medium">
        <color indexed="64"/>
      </top>
      <bottom style="medium">
        <color indexed="64"/>
      </bottom>
      <diagonal/>
    </border>
    <border>
      <left style="medium">
        <color indexed="64"/>
      </left>
      <right/>
      <top style="medium">
        <color indexed="64"/>
      </top>
      <bottom style="medium">
        <color indexed="64"/>
      </bottom>
      <diagonal/>
    </border>
    <border>
      <left style="thin">
        <color indexed="64"/>
      </left>
      <right style="medium">
        <color indexed="64"/>
      </right>
      <top style="thin">
        <color indexed="64"/>
      </top>
      <bottom style="thin">
        <color indexed="64"/>
      </bottom>
      <diagonal/>
    </border>
    <border>
      <left style="thin">
        <color indexed="64"/>
      </left>
      <right style="medium">
        <color indexed="64"/>
      </right>
      <top style="thin">
        <color indexed="64"/>
      </top>
      <bottom style="medium">
        <color indexed="64"/>
      </bottom>
      <diagonal/>
    </border>
    <border>
      <left style="thin">
        <color indexed="64"/>
      </left>
      <right style="medium">
        <color indexed="64"/>
      </right>
      <top/>
      <bottom style="thin">
        <color indexed="64"/>
      </bottom>
      <diagonal/>
    </border>
    <border>
      <left style="medium">
        <color indexed="64"/>
      </left>
      <right style="thin">
        <color indexed="64"/>
      </right>
      <top style="medium">
        <color indexed="64"/>
      </top>
      <bottom style="medium">
        <color indexed="64"/>
      </bottom>
      <diagonal/>
    </border>
    <border>
      <left style="thin">
        <color indexed="64"/>
      </left>
      <right style="medium">
        <color indexed="64"/>
      </right>
      <top style="medium">
        <color indexed="64"/>
      </top>
      <bottom style="medium">
        <color indexed="64"/>
      </bottom>
      <diagonal/>
    </border>
    <border>
      <left style="thin">
        <color indexed="64"/>
      </left>
      <right style="thin">
        <color indexed="64"/>
      </right>
      <top style="medium">
        <color indexed="64"/>
      </top>
      <bottom style="medium">
        <color indexed="64"/>
      </bottom>
      <diagonal/>
    </border>
    <border>
      <left style="medium">
        <color indexed="64"/>
      </left>
      <right/>
      <top style="medium">
        <color indexed="64"/>
      </top>
      <bottom/>
      <diagonal/>
    </border>
    <border>
      <left/>
      <right/>
      <top style="medium">
        <color indexed="64"/>
      </top>
      <bottom/>
      <diagonal/>
    </border>
    <border>
      <left/>
      <right style="medium">
        <color indexed="64"/>
      </right>
      <top style="medium">
        <color indexed="64"/>
      </top>
      <bottom/>
      <diagonal/>
    </border>
    <border>
      <left style="medium">
        <color indexed="64"/>
      </left>
      <right/>
      <top/>
      <bottom/>
      <diagonal/>
    </border>
    <border>
      <left/>
      <right style="medium">
        <color indexed="64"/>
      </right>
      <top/>
      <bottom/>
      <diagonal/>
    </border>
    <border>
      <left style="medium">
        <color indexed="64"/>
      </left>
      <right style="thin">
        <color indexed="64"/>
      </right>
      <top style="thin">
        <color indexed="64"/>
      </top>
      <bottom style="thin">
        <color indexed="64"/>
      </bottom>
      <diagonal/>
    </border>
    <border>
      <left style="medium">
        <color indexed="64"/>
      </left>
      <right style="thin">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style="medium">
        <color rgb="FFFFFFFF"/>
      </left>
      <right/>
      <top/>
      <bottom/>
      <diagonal/>
    </border>
    <border>
      <left style="medium">
        <color indexed="64"/>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style="thin">
        <color indexed="64"/>
      </left>
      <right/>
      <top/>
      <bottom style="thin">
        <color indexed="64"/>
      </bottom>
      <diagonal/>
    </border>
    <border>
      <left/>
      <right style="thin">
        <color indexed="64"/>
      </right>
      <top/>
      <bottom style="thin">
        <color indexed="64"/>
      </bottom>
      <diagonal/>
    </border>
    <border>
      <left/>
      <right/>
      <top style="thin">
        <color indexed="64"/>
      </top>
      <bottom/>
      <diagonal/>
    </border>
    <border>
      <left style="thin">
        <color indexed="64"/>
      </left>
      <right/>
      <top/>
      <bottom style="medium">
        <color indexed="64"/>
      </bottom>
      <diagonal/>
    </border>
    <border>
      <left/>
      <right/>
      <top/>
      <bottom style="medium">
        <color indexed="64"/>
      </bottom>
      <diagonal/>
    </border>
    <border>
      <left/>
      <right style="thin">
        <color indexed="64"/>
      </right>
      <top/>
      <bottom style="medium">
        <color indexed="64"/>
      </bottom>
      <diagonal/>
    </border>
    <border>
      <left style="thin">
        <color indexed="64"/>
      </left>
      <right/>
      <top style="medium">
        <color indexed="64"/>
      </top>
      <bottom style="thin">
        <color indexed="64"/>
      </bottom>
      <diagonal/>
    </border>
    <border>
      <left style="thin">
        <color indexed="64"/>
      </left>
      <right style="thin">
        <color indexed="64"/>
      </right>
      <top/>
      <bottom/>
      <diagonal/>
    </border>
    <border>
      <left/>
      <right style="thin">
        <color indexed="64"/>
      </right>
      <top/>
      <bottom/>
      <diagonal/>
    </border>
    <border>
      <left style="medium">
        <color indexed="64"/>
      </left>
      <right/>
      <top/>
      <bottom style="medium">
        <color indexed="64"/>
      </bottom>
      <diagonal/>
    </border>
    <border>
      <left/>
      <right style="medium">
        <color indexed="64"/>
      </right>
      <top/>
      <bottom style="medium">
        <color indexed="64"/>
      </bottom>
      <diagonal/>
    </border>
    <border>
      <left style="medium">
        <color indexed="64"/>
      </left>
      <right/>
      <top style="medium">
        <color indexed="64"/>
      </top>
      <bottom style="thin">
        <color indexed="64"/>
      </bottom>
      <diagonal/>
    </border>
    <border>
      <left/>
      <right/>
      <top style="medium">
        <color indexed="64"/>
      </top>
      <bottom style="thin">
        <color indexed="64"/>
      </bottom>
      <diagonal/>
    </border>
    <border>
      <left/>
      <right style="medium">
        <color indexed="64"/>
      </right>
      <top style="medium">
        <color indexed="64"/>
      </top>
      <bottom style="thin">
        <color indexed="64"/>
      </bottom>
      <diagonal/>
    </border>
    <border>
      <left/>
      <right style="medium">
        <color indexed="64"/>
      </right>
      <top/>
      <bottom style="thin">
        <color indexed="64"/>
      </bottom>
      <diagonal/>
    </border>
    <border>
      <left/>
      <right/>
      <top style="thin">
        <color indexed="64"/>
      </top>
      <bottom style="thin">
        <color indexed="64"/>
      </bottom>
      <diagonal/>
    </border>
    <border>
      <left/>
      <right style="medium">
        <color indexed="64"/>
      </right>
      <top style="thin">
        <color indexed="64"/>
      </top>
      <bottom/>
      <diagonal/>
    </border>
    <border>
      <left style="medium">
        <color indexed="64"/>
      </left>
      <right style="medium">
        <color indexed="64"/>
      </right>
      <top style="thin">
        <color indexed="64"/>
      </top>
      <bottom style="medium">
        <color indexed="64"/>
      </bottom>
      <diagonal/>
    </border>
    <border>
      <left style="medium">
        <color indexed="64"/>
      </left>
      <right style="medium">
        <color indexed="64"/>
      </right>
      <top style="medium">
        <color indexed="64"/>
      </top>
      <bottom/>
      <diagonal/>
    </border>
    <border>
      <left style="medium">
        <color indexed="64"/>
      </left>
      <right style="medium">
        <color indexed="64"/>
      </right>
      <top/>
      <bottom/>
      <diagonal/>
    </border>
    <border>
      <left style="medium">
        <color indexed="64"/>
      </left>
      <right style="medium">
        <color indexed="64"/>
      </right>
      <top style="thin">
        <color indexed="64"/>
      </top>
      <bottom style="thin">
        <color indexed="64"/>
      </bottom>
      <diagonal/>
    </border>
    <border>
      <left/>
      <right style="thin">
        <color indexed="64"/>
      </right>
      <top style="medium">
        <color indexed="64"/>
      </top>
      <bottom style="medium">
        <color indexed="64"/>
      </bottom>
      <diagonal/>
    </border>
    <border>
      <left/>
      <right/>
      <top style="thick">
        <color auto="1"/>
      </top>
      <bottom/>
      <diagonal/>
    </border>
    <border>
      <left/>
      <right/>
      <top/>
      <bottom style="thick">
        <color auto="1"/>
      </bottom>
      <diagonal/>
    </border>
  </borders>
  <cellStyleXfs count="1">
    <xf numFmtId="0" fontId="0" fillId="0" borderId="0"/>
  </cellStyleXfs>
  <cellXfs count="635">
    <xf numFmtId="0" fontId="0" fillId="0" borderId="0" xfId="0"/>
    <xf numFmtId="0" fontId="0" fillId="0" borderId="0" xfId="0" applyAlignment="1">
      <alignment horizontal="center"/>
    </xf>
    <xf numFmtId="0" fontId="1" fillId="2" borderId="1" xfId="0" applyFont="1" applyFill="1" applyBorder="1" applyAlignment="1">
      <alignment horizontal="center"/>
    </xf>
    <xf numFmtId="0" fontId="0" fillId="0" borderId="0" xfId="0" applyAlignment="1">
      <alignment horizontal="left"/>
    </xf>
    <xf numFmtId="0" fontId="1" fillId="2" borderId="0" xfId="0" applyFont="1" applyFill="1" applyAlignment="1">
      <alignment horizontal="center"/>
    </xf>
    <xf numFmtId="0" fontId="0" fillId="0" borderId="0" xfId="0" applyAlignment="1">
      <alignment horizontal="center" vertical="center"/>
    </xf>
    <xf numFmtId="0" fontId="1" fillId="3" borderId="0" xfId="0" applyFont="1" applyFill="1" applyAlignment="1">
      <alignment horizontal="center"/>
    </xf>
    <xf numFmtId="0" fontId="0" fillId="3" borderId="0" xfId="0" applyFill="1"/>
    <xf numFmtId="0" fontId="0" fillId="5" borderId="0" xfId="0" applyFill="1" applyAlignment="1">
      <alignment horizontal="center"/>
    </xf>
    <xf numFmtId="0" fontId="0" fillId="5" borderId="0" xfId="0" applyFill="1"/>
    <xf numFmtId="0" fontId="0" fillId="0" borderId="0" xfId="0" applyAlignment="1">
      <alignment horizontal="center" vertical="center" wrapText="1"/>
    </xf>
    <xf numFmtId="0" fontId="1" fillId="8" borderId="0" xfId="0" applyFont="1" applyFill="1" applyAlignment="1">
      <alignment horizontal="center"/>
    </xf>
    <xf numFmtId="0" fontId="1" fillId="10" borderId="0" xfId="0" applyFont="1" applyFill="1"/>
    <xf numFmtId="0" fontId="1" fillId="10" borderId="0" xfId="0" applyFont="1" applyFill="1" applyAlignment="1">
      <alignment horizontal="center"/>
    </xf>
    <xf numFmtId="0" fontId="0" fillId="11" borderId="0" xfId="0" applyFill="1"/>
    <xf numFmtId="0" fontId="1" fillId="11" borderId="0" xfId="0" applyFont="1" applyFill="1" applyAlignment="1">
      <alignment horizontal="center"/>
    </xf>
    <xf numFmtId="0" fontId="1" fillId="8" borderId="0" xfId="0" applyFont="1" applyFill="1"/>
    <xf numFmtId="0" fontId="1" fillId="12" borderId="0" xfId="0" applyFont="1" applyFill="1" applyAlignment="1">
      <alignment horizontal="center"/>
    </xf>
    <xf numFmtId="0" fontId="0" fillId="13" borderId="1" xfId="0" applyFill="1" applyBorder="1" applyAlignment="1">
      <alignment horizontal="center"/>
    </xf>
    <xf numFmtId="0" fontId="0" fillId="5" borderId="1" xfId="0" applyFill="1" applyBorder="1" applyAlignment="1">
      <alignment horizontal="center"/>
    </xf>
    <xf numFmtId="0" fontId="0" fillId="5" borderId="0" xfId="0" applyFill="1" applyAlignment="1">
      <alignment horizontal="left"/>
    </xf>
    <xf numFmtId="0" fontId="0" fillId="2" borderId="0" xfId="0" applyFill="1"/>
    <xf numFmtId="0" fontId="1" fillId="2" borderId="0" xfId="0" applyFont="1" applyFill="1"/>
    <xf numFmtId="0" fontId="0" fillId="6" borderId="1" xfId="0" applyFill="1" applyBorder="1" applyAlignment="1">
      <alignment horizontal="center"/>
    </xf>
    <xf numFmtId="0" fontId="0" fillId="3" borderId="0" xfId="0" applyFill="1" applyAlignment="1">
      <alignment horizontal="center"/>
    </xf>
    <xf numFmtId="0" fontId="1" fillId="2" borderId="0" xfId="0" applyFont="1" applyFill="1" applyAlignment="1">
      <alignment horizontal="left"/>
    </xf>
    <xf numFmtId="0" fontId="1" fillId="0" borderId="0" xfId="0" applyFont="1" applyAlignment="1">
      <alignment horizontal="center"/>
    </xf>
    <xf numFmtId="0" fontId="1" fillId="3" borderId="0" xfId="0" applyFont="1" applyFill="1"/>
    <xf numFmtId="0" fontId="1" fillId="0" borderId="0" xfId="0" applyFont="1"/>
    <xf numFmtId="0" fontId="0" fillId="14" borderId="0" xfId="0" applyFill="1" applyAlignment="1">
      <alignment horizontal="center"/>
    </xf>
    <xf numFmtId="0" fontId="0" fillId="0" borderId="0" xfId="0" applyAlignment="1">
      <alignment horizontal="left" vertical="center"/>
    </xf>
    <xf numFmtId="0" fontId="1" fillId="9" borderId="0" xfId="0" applyFont="1" applyFill="1" applyAlignment="1">
      <alignment horizontal="center"/>
    </xf>
    <xf numFmtId="0" fontId="1" fillId="9" borderId="0" xfId="0" applyFont="1" applyFill="1" applyAlignment="1">
      <alignment horizontal="center" vertical="center"/>
    </xf>
    <xf numFmtId="0" fontId="1" fillId="2" borderId="8" xfId="0" applyFont="1" applyFill="1" applyBorder="1" applyAlignment="1">
      <alignment horizontal="center" vertical="center"/>
    </xf>
    <xf numFmtId="0" fontId="0" fillId="5" borderId="9" xfId="0" applyFill="1" applyBorder="1" applyAlignment="1">
      <alignment horizontal="center" vertical="center"/>
    </xf>
    <xf numFmtId="0" fontId="0" fillId="6" borderId="1" xfId="0" applyFill="1" applyBorder="1" applyAlignment="1">
      <alignment horizontal="center" vertical="center"/>
    </xf>
    <xf numFmtId="0" fontId="0" fillId="5" borderId="1" xfId="0" applyFill="1" applyBorder="1" applyAlignment="1">
      <alignment horizontal="center" vertical="center"/>
    </xf>
    <xf numFmtId="0" fontId="0" fillId="5" borderId="0" xfId="0" applyFill="1" applyAlignment="1">
      <alignment horizontal="center" vertical="center"/>
    </xf>
    <xf numFmtId="0" fontId="0" fillId="3" borderId="0" xfId="0" applyFill="1" applyAlignment="1">
      <alignment horizontal="center" vertical="center"/>
    </xf>
    <xf numFmtId="0" fontId="1" fillId="9" borderId="0" xfId="0" applyFont="1" applyFill="1" applyAlignment="1">
      <alignment horizontal="center" vertical="center" textRotation="180"/>
    </xf>
    <xf numFmtId="0" fontId="1" fillId="0" borderId="0" xfId="0" applyFont="1" applyAlignment="1">
      <alignment horizontal="center" vertical="center"/>
    </xf>
    <xf numFmtId="0" fontId="0" fillId="7" borderId="1" xfId="0" applyFill="1" applyBorder="1" applyAlignment="1">
      <alignment horizontal="center"/>
    </xf>
    <xf numFmtId="0" fontId="0" fillId="4" borderId="1" xfId="0" applyFill="1" applyBorder="1" applyAlignment="1">
      <alignment horizontal="center"/>
    </xf>
    <xf numFmtId="0" fontId="0" fillId="15" borderId="1" xfId="0" applyFill="1" applyBorder="1" applyAlignment="1">
      <alignment horizontal="center"/>
    </xf>
    <xf numFmtId="0" fontId="0" fillId="10" borderId="0" xfId="0" applyFill="1"/>
    <xf numFmtId="0" fontId="10" fillId="3" borderId="0" xfId="0" applyFont="1" applyFill="1"/>
    <xf numFmtId="0" fontId="0" fillId="18" borderId="0" xfId="0" applyFill="1" applyAlignment="1">
      <alignment horizontal="center" vertical="center"/>
    </xf>
    <xf numFmtId="0" fontId="6" fillId="0" borderId="0" xfId="0" applyFont="1" applyAlignment="1">
      <alignment horizontal="center"/>
    </xf>
    <xf numFmtId="0" fontId="6" fillId="3" borderId="0" xfId="0" applyFont="1" applyFill="1" applyAlignment="1">
      <alignment horizontal="center"/>
    </xf>
    <xf numFmtId="0" fontId="0" fillId="4" borderId="1" xfId="0" applyFill="1" applyBorder="1" applyAlignment="1">
      <alignment horizontal="center" vertical="center"/>
    </xf>
    <xf numFmtId="0" fontId="0" fillId="11" borderId="0" xfId="0" applyFill="1" applyAlignment="1">
      <alignment horizontal="center"/>
    </xf>
    <xf numFmtId="0" fontId="0" fillId="2" borderId="0" xfId="0" applyFill="1" applyAlignment="1">
      <alignment horizontal="center"/>
    </xf>
    <xf numFmtId="0" fontId="11" fillId="2" borderId="0" xfId="0" applyFont="1" applyFill="1"/>
    <xf numFmtId="0" fontId="9" fillId="2" borderId="0" xfId="0" applyFont="1" applyFill="1"/>
    <xf numFmtId="0" fontId="0" fillId="0" borderId="0" xfId="0" applyAlignment="1">
      <alignment vertical="center"/>
    </xf>
    <xf numFmtId="0" fontId="0" fillId="19" borderId="16" xfId="0" applyFill="1" applyBorder="1" applyAlignment="1">
      <alignment horizontal="center"/>
    </xf>
    <xf numFmtId="0" fontId="0" fillId="19" borderId="14" xfId="0" applyFill="1" applyBorder="1" applyAlignment="1">
      <alignment horizontal="center"/>
    </xf>
    <xf numFmtId="0" fontId="0" fillId="19" borderId="15" xfId="0" applyFill="1" applyBorder="1" applyAlignment="1">
      <alignment horizontal="center"/>
    </xf>
    <xf numFmtId="0" fontId="0" fillId="5" borderId="16" xfId="0" applyFill="1" applyBorder="1" applyAlignment="1">
      <alignment horizontal="center"/>
    </xf>
    <xf numFmtId="0" fontId="0" fillId="5" borderId="14" xfId="0" applyFill="1" applyBorder="1" applyAlignment="1">
      <alignment horizontal="center"/>
    </xf>
    <xf numFmtId="0" fontId="0" fillId="5" borderId="15" xfId="0" applyFill="1" applyBorder="1" applyAlignment="1">
      <alignment horizontal="center"/>
    </xf>
    <xf numFmtId="0" fontId="0" fillId="4" borderId="14" xfId="0" applyFill="1" applyBorder="1" applyAlignment="1">
      <alignment horizontal="center"/>
    </xf>
    <xf numFmtId="0" fontId="0" fillId="4" borderId="15" xfId="0" applyFill="1" applyBorder="1" applyAlignment="1">
      <alignment horizontal="center"/>
    </xf>
    <xf numFmtId="0" fontId="0" fillId="6" borderId="16" xfId="0" applyFill="1" applyBorder="1" applyAlignment="1">
      <alignment horizontal="center"/>
    </xf>
    <xf numFmtId="0" fontId="0" fillId="6" borderId="14" xfId="0" applyFill="1" applyBorder="1" applyAlignment="1">
      <alignment horizontal="center"/>
    </xf>
    <xf numFmtId="0" fontId="0" fillId="6" borderId="15" xfId="0" applyFill="1" applyBorder="1" applyAlignment="1">
      <alignment horizontal="center"/>
    </xf>
    <xf numFmtId="0" fontId="0" fillId="22" borderId="0" xfId="0" applyFill="1"/>
    <xf numFmtId="0" fontId="0" fillId="23" borderId="0" xfId="0" applyFill="1"/>
    <xf numFmtId="0" fontId="0" fillId="23" borderId="0" xfId="0" applyFill="1" applyAlignment="1">
      <alignment horizontal="center"/>
    </xf>
    <xf numFmtId="0" fontId="0" fillId="23" borderId="0" xfId="0" applyFill="1" applyAlignment="1">
      <alignment horizontal="left"/>
    </xf>
    <xf numFmtId="0" fontId="0" fillId="23" borderId="0" xfId="0" applyFill="1" applyAlignment="1">
      <alignment horizontal="center" vertical="center"/>
    </xf>
    <xf numFmtId="0" fontId="4" fillId="23" borderId="0" xfId="0" applyFont="1" applyFill="1" applyAlignment="1">
      <alignment horizontal="center"/>
    </xf>
    <xf numFmtId="0" fontId="0" fillId="13" borderId="0" xfId="0" applyFill="1" applyAlignment="1">
      <alignment horizontal="center"/>
    </xf>
    <xf numFmtId="0" fontId="0" fillId="13" borderId="0" xfId="0" applyFill="1" applyAlignment="1">
      <alignment horizontal="left"/>
    </xf>
    <xf numFmtId="0" fontId="0" fillId="6" borderId="0" xfId="0" applyFill="1" applyAlignment="1">
      <alignment horizontal="left"/>
    </xf>
    <xf numFmtId="0" fontId="0" fillId="6" borderId="0" xfId="0" applyFill="1" applyAlignment="1">
      <alignment horizontal="center"/>
    </xf>
    <xf numFmtId="0" fontId="0" fillId="6" borderId="0" xfId="0" applyFill="1"/>
    <xf numFmtId="0" fontId="0" fillId="15" borderId="0" xfId="0" applyFill="1"/>
    <xf numFmtId="0" fontId="0" fillId="4" borderId="0" xfId="0" applyFill="1"/>
    <xf numFmtId="0" fontId="0" fillId="4" borderId="2" xfId="0" applyFill="1" applyBorder="1" applyAlignment="1">
      <alignment horizontal="center" vertical="center"/>
    </xf>
    <xf numFmtId="0" fontId="0" fillId="4" borderId="3" xfId="0" applyFill="1" applyBorder="1" applyAlignment="1">
      <alignment horizontal="center"/>
    </xf>
    <xf numFmtId="0" fontId="1" fillId="10" borderId="20" xfId="0" applyFont="1" applyFill="1" applyBorder="1"/>
    <xf numFmtId="0" fontId="1" fillId="10" borderId="21" xfId="0" applyFont="1" applyFill="1" applyBorder="1"/>
    <xf numFmtId="0" fontId="1" fillId="10" borderId="22" xfId="0" applyFont="1" applyFill="1" applyBorder="1"/>
    <xf numFmtId="0" fontId="1" fillId="10" borderId="23" xfId="0" applyFont="1" applyFill="1" applyBorder="1"/>
    <xf numFmtId="0" fontId="1" fillId="10" borderId="24" xfId="0" applyFont="1" applyFill="1" applyBorder="1" applyAlignment="1">
      <alignment horizontal="center"/>
    </xf>
    <xf numFmtId="0" fontId="1" fillId="10" borderId="23" xfId="0" applyFont="1" applyFill="1" applyBorder="1" applyAlignment="1">
      <alignment horizontal="center"/>
    </xf>
    <xf numFmtId="0" fontId="0" fillId="4" borderId="25" xfId="0" applyFill="1" applyBorder="1" applyAlignment="1">
      <alignment horizontal="center"/>
    </xf>
    <xf numFmtId="0" fontId="0" fillId="4" borderId="26" xfId="0" applyFill="1" applyBorder="1" applyAlignment="1">
      <alignment horizontal="center"/>
    </xf>
    <xf numFmtId="0" fontId="0" fillId="4" borderId="27" xfId="0" applyFill="1" applyBorder="1" applyAlignment="1">
      <alignment horizontal="center"/>
    </xf>
    <xf numFmtId="0" fontId="0" fillId="6" borderId="2" xfId="0" applyFill="1" applyBorder="1" applyAlignment="1">
      <alignment horizontal="center" vertical="center"/>
    </xf>
    <xf numFmtId="0" fontId="0" fillId="6" borderId="25" xfId="0" applyFill="1" applyBorder="1" applyAlignment="1">
      <alignment horizontal="center"/>
    </xf>
    <xf numFmtId="0" fontId="0" fillId="6" borderId="3" xfId="0" applyFill="1" applyBorder="1" applyAlignment="1">
      <alignment horizontal="center"/>
    </xf>
    <xf numFmtId="0" fontId="0" fillId="6" borderId="26" xfId="0" applyFill="1" applyBorder="1" applyAlignment="1">
      <alignment horizontal="center"/>
    </xf>
    <xf numFmtId="0" fontId="0" fillId="6" borderId="27" xfId="0" applyFill="1" applyBorder="1" applyAlignment="1">
      <alignment horizontal="center"/>
    </xf>
    <xf numFmtId="0" fontId="0" fillId="19" borderId="0" xfId="0" applyFill="1"/>
    <xf numFmtId="0" fontId="2" fillId="6" borderId="1" xfId="0" applyFont="1" applyFill="1" applyBorder="1" applyAlignment="1">
      <alignment horizontal="center"/>
    </xf>
    <xf numFmtId="0" fontId="2" fillId="6" borderId="1" xfId="0" applyFont="1" applyFill="1" applyBorder="1" applyAlignment="1">
      <alignment horizontal="center" vertical="center"/>
    </xf>
    <xf numFmtId="0" fontId="2" fillId="5" borderId="1" xfId="0" applyFont="1" applyFill="1" applyBorder="1" applyAlignment="1">
      <alignment horizontal="center"/>
    </xf>
    <xf numFmtId="0" fontId="0" fillId="22" borderId="0" xfId="0" applyFill="1" applyAlignment="1">
      <alignment horizontal="center"/>
    </xf>
    <xf numFmtId="0" fontId="0" fillId="15" borderId="16" xfId="0" applyFill="1" applyBorder="1" applyAlignment="1">
      <alignment horizontal="center"/>
    </xf>
    <xf numFmtId="0" fontId="0" fillId="15" borderId="14" xfId="0" applyFill="1" applyBorder="1" applyAlignment="1">
      <alignment horizontal="center"/>
    </xf>
    <xf numFmtId="0" fontId="0" fillId="15" borderId="15" xfId="0" applyFill="1" applyBorder="1" applyAlignment="1">
      <alignment horizontal="center"/>
    </xf>
    <xf numFmtId="0" fontId="2" fillId="2" borderId="0" xfId="0" applyFont="1" applyFill="1"/>
    <xf numFmtId="0" fontId="2" fillId="15" borderId="1" xfId="0" applyFont="1" applyFill="1" applyBorder="1" applyAlignment="1">
      <alignment horizontal="center"/>
    </xf>
    <xf numFmtId="0" fontId="0" fillId="15" borderId="0" xfId="0" applyFill="1" applyAlignment="1">
      <alignment horizontal="center"/>
    </xf>
    <xf numFmtId="0" fontId="0" fillId="4" borderId="0" xfId="0" applyFill="1" applyAlignment="1">
      <alignment horizontal="center"/>
    </xf>
    <xf numFmtId="0" fontId="0" fillId="6" borderId="0" xfId="0" applyFill="1" applyAlignment="1">
      <alignment horizontal="center" vertical="center"/>
    </xf>
    <xf numFmtId="0" fontId="15" fillId="0" borderId="0" xfId="0" applyFont="1" applyAlignment="1">
      <alignment horizontal="left"/>
    </xf>
    <xf numFmtId="0" fontId="15" fillId="0" borderId="0" xfId="0" applyFont="1"/>
    <xf numFmtId="0" fontId="15" fillId="2" borderId="0" xfId="0" applyFont="1" applyFill="1"/>
    <xf numFmtId="0" fontId="15" fillId="2" borderId="0" xfId="0" applyFont="1" applyFill="1" applyAlignment="1">
      <alignment horizontal="left"/>
    </xf>
    <xf numFmtId="0" fontId="22" fillId="0" borderId="0" xfId="0" applyFont="1" applyAlignment="1">
      <alignment horizontal="left" vertical="center" readingOrder="1"/>
    </xf>
    <xf numFmtId="0" fontId="13" fillId="19" borderId="39" xfId="0" applyFont="1" applyFill="1" applyBorder="1" applyAlignment="1">
      <alignment vertical="center" wrapText="1"/>
    </xf>
    <xf numFmtId="0" fontId="19" fillId="0" borderId="0" xfId="0" applyFont="1" applyAlignment="1">
      <alignment vertical="center" readingOrder="1"/>
    </xf>
    <xf numFmtId="0" fontId="0" fillId="19" borderId="0" xfId="0" applyFill="1" applyAlignment="1">
      <alignment horizontal="center"/>
    </xf>
    <xf numFmtId="0" fontId="14" fillId="41" borderId="0" xfId="0" applyFont="1" applyFill="1" applyAlignment="1">
      <alignment horizontal="center"/>
    </xf>
    <xf numFmtId="0" fontId="16" fillId="20" borderId="0" xfId="0" applyFont="1" applyFill="1" applyAlignment="1">
      <alignment horizontal="center"/>
    </xf>
    <xf numFmtId="0" fontId="0" fillId="20" borderId="0" xfId="0" applyFill="1"/>
    <xf numFmtId="0" fontId="0" fillId="43" borderId="0" xfId="0" applyFill="1"/>
    <xf numFmtId="0" fontId="0" fillId="20" borderId="0" xfId="0" applyFill="1" applyAlignment="1">
      <alignment horizontal="center"/>
    </xf>
    <xf numFmtId="0" fontId="0" fillId="18" borderId="0" xfId="0" applyFill="1"/>
    <xf numFmtId="0" fontId="16" fillId="18" borderId="0" xfId="0" applyFont="1" applyFill="1" applyAlignment="1">
      <alignment horizontal="center"/>
    </xf>
    <xf numFmtId="0" fontId="24" fillId="40" borderId="0" xfId="0" applyFont="1" applyFill="1" applyAlignment="1">
      <alignment horizontal="center"/>
    </xf>
    <xf numFmtId="0" fontId="13" fillId="45" borderId="0" xfId="0" applyFont="1" applyFill="1" applyAlignment="1">
      <alignment horizontal="center"/>
    </xf>
    <xf numFmtId="0" fontId="13" fillId="45" borderId="0" xfId="0" applyFont="1" applyFill="1" applyAlignment="1">
      <alignment horizontal="left"/>
    </xf>
    <xf numFmtId="0" fontId="43" fillId="2" borderId="0" xfId="0" applyFont="1" applyFill="1"/>
    <xf numFmtId="0" fontId="13" fillId="43" borderId="0" xfId="0" applyFont="1" applyFill="1"/>
    <xf numFmtId="0" fontId="32" fillId="43" borderId="0" xfId="0" applyFont="1" applyFill="1"/>
    <xf numFmtId="0" fontId="13" fillId="43" borderId="0" xfId="0" applyFont="1" applyFill="1" applyAlignment="1">
      <alignment horizontal="left"/>
    </xf>
    <xf numFmtId="0" fontId="14" fillId="41" borderId="0" xfId="0" applyFont="1" applyFill="1" applyAlignment="1">
      <alignment horizontal="left"/>
    </xf>
    <xf numFmtId="0" fontId="13" fillId="41" borderId="0" xfId="0" applyFont="1" applyFill="1" applyAlignment="1">
      <alignment horizontal="left"/>
    </xf>
    <xf numFmtId="0" fontId="0" fillId="13" borderId="0" xfId="0" applyFill="1"/>
    <xf numFmtId="0" fontId="0" fillId="47" borderId="0" xfId="0" applyFill="1" applyAlignment="1">
      <alignment horizontal="center"/>
    </xf>
    <xf numFmtId="0" fontId="0" fillId="47" borderId="0" xfId="0" applyFill="1"/>
    <xf numFmtId="0" fontId="0" fillId="0" borderId="0" xfId="0" applyAlignment="1">
      <alignment vertical="top" wrapText="1"/>
    </xf>
    <xf numFmtId="0" fontId="0" fillId="0" borderId="0" xfId="0" applyAlignment="1">
      <alignment vertical="top"/>
    </xf>
    <xf numFmtId="0" fontId="9" fillId="2" borderId="0" xfId="0" applyFont="1" applyFill="1" applyAlignment="1">
      <alignment horizontal="center"/>
    </xf>
    <xf numFmtId="0" fontId="13" fillId="6" borderId="1" xfId="0" applyFont="1" applyFill="1" applyBorder="1" applyAlignment="1">
      <alignment horizontal="center"/>
    </xf>
    <xf numFmtId="0" fontId="32" fillId="13" borderId="0" xfId="0" applyFont="1" applyFill="1" applyAlignment="1">
      <alignment horizontal="left"/>
    </xf>
    <xf numFmtId="0" fontId="32" fillId="13" borderId="0" xfId="0" applyFont="1" applyFill="1"/>
    <xf numFmtId="0" fontId="32" fillId="13" borderId="0" xfId="0" applyFont="1" applyFill="1" applyAlignment="1">
      <alignment horizontal="center"/>
    </xf>
    <xf numFmtId="0" fontId="13" fillId="45" borderId="0" xfId="0" applyFont="1" applyFill="1"/>
    <xf numFmtId="0" fontId="0" fillId="45" borderId="0" xfId="0" applyFill="1"/>
    <xf numFmtId="0" fontId="14" fillId="43" borderId="0" xfId="0" applyFont="1" applyFill="1" applyAlignment="1">
      <alignment horizontal="center"/>
    </xf>
    <xf numFmtId="0" fontId="11" fillId="21" borderId="0" xfId="0" applyFont="1" applyFill="1" applyAlignment="1">
      <alignment vertical="center"/>
    </xf>
    <xf numFmtId="0" fontId="2" fillId="3" borderId="0" xfId="0" applyFont="1" applyFill="1"/>
    <xf numFmtId="0" fontId="0" fillId="51" borderId="1" xfId="0" applyFill="1" applyBorder="1" applyAlignment="1">
      <alignment horizontal="center"/>
    </xf>
    <xf numFmtId="0" fontId="14" fillId="4" borderId="0" xfId="0" applyFont="1" applyFill="1" applyAlignment="1">
      <alignment horizontal="center"/>
    </xf>
    <xf numFmtId="0" fontId="28" fillId="4" borderId="0" xfId="0" applyFont="1" applyFill="1" applyAlignment="1">
      <alignment horizontal="center"/>
    </xf>
    <xf numFmtId="0" fontId="28" fillId="4" borderId="0" xfId="0" applyFont="1" applyFill="1"/>
    <xf numFmtId="0" fontId="28" fillId="4" borderId="0" xfId="0" quotePrefix="1" applyFont="1" applyFill="1" applyAlignment="1">
      <alignment horizontal="left"/>
    </xf>
    <xf numFmtId="0" fontId="14" fillId="4" borderId="0" xfId="0" applyFont="1" applyFill="1"/>
    <xf numFmtId="0" fontId="1" fillId="9" borderId="23" xfId="0" applyFont="1" applyFill="1" applyBorder="1" applyAlignment="1">
      <alignment horizontal="center"/>
    </xf>
    <xf numFmtId="0" fontId="1" fillId="9" borderId="24" xfId="0" applyFont="1" applyFill="1" applyBorder="1" applyAlignment="1">
      <alignment horizontal="center"/>
    </xf>
    <xf numFmtId="0" fontId="0" fillId="51" borderId="25" xfId="0" applyFill="1" applyBorder="1" applyAlignment="1">
      <alignment horizontal="center"/>
    </xf>
    <xf numFmtId="0" fontId="0" fillId="51" borderId="26" xfId="0" applyFill="1" applyBorder="1" applyAlignment="1">
      <alignment horizontal="center"/>
    </xf>
    <xf numFmtId="0" fontId="0" fillId="51" borderId="27" xfId="0" applyFill="1" applyBorder="1" applyAlignment="1">
      <alignment horizontal="center"/>
    </xf>
    <xf numFmtId="0" fontId="0" fillId="5" borderId="25" xfId="0" applyFill="1" applyBorder="1" applyAlignment="1">
      <alignment horizontal="center"/>
    </xf>
    <xf numFmtId="0" fontId="0" fillId="5" borderId="26" xfId="0" applyFill="1" applyBorder="1" applyAlignment="1">
      <alignment horizontal="center"/>
    </xf>
    <xf numFmtId="0" fontId="0" fillId="5" borderId="27" xfId="0" applyFill="1" applyBorder="1" applyAlignment="1">
      <alignment horizontal="center"/>
    </xf>
    <xf numFmtId="0" fontId="1" fillId="8" borderId="23" xfId="0" applyFont="1" applyFill="1" applyBorder="1" applyAlignment="1">
      <alignment horizontal="center"/>
    </xf>
    <xf numFmtId="0" fontId="1" fillId="8" borderId="24" xfId="0" applyFont="1" applyFill="1" applyBorder="1" applyAlignment="1">
      <alignment horizontal="center"/>
    </xf>
    <xf numFmtId="0" fontId="1" fillId="8" borderId="51" xfId="0" applyFont="1" applyFill="1" applyBorder="1" applyAlignment="1">
      <alignment horizontal="center"/>
    </xf>
    <xf numFmtId="0" fontId="0" fillId="6" borderId="52" xfId="0" applyFill="1" applyBorder="1" applyAlignment="1">
      <alignment horizontal="center"/>
    </xf>
    <xf numFmtId="0" fontId="0" fillId="6" borderId="49" xfId="0" applyFill="1" applyBorder="1" applyAlignment="1">
      <alignment horizontal="center"/>
    </xf>
    <xf numFmtId="0" fontId="1" fillId="11" borderId="51" xfId="0" applyFont="1" applyFill="1" applyBorder="1" applyAlignment="1">
      <alignment horizontal="center"/>
    </xf>
    <xf numFmtId="0" fontId="0" fillId="5" borderId="52" xfId="0" applyFill="1" applyBorder="1" applyAlignment="1">
      <alignment horizontal="center"/>
    </xf>
    <xf numFmtId="0" fontId="0" fillId="5" borderId="49" xfId="0" applyFill="1" applyBorder="1" applyAlignment="1">
      <alignment horizontal="center"/>
    </xf>
    <xf numFmtId="0" fontId="13" fillId="5" borderId="0" xfId="0" applyFont="1" applyFill="1" applyAlignment="1">
      <alignment horizontal="center"/>
    </xf>
    <xf numFmtId="0" fontId="13" fillId="19" borderId="0" xfId="0" applyFont="1" applyFill="1"/>
    <xf numFmtId="0" fontId="11" fillId="2" borderId="0" xfId="0" applyFont="1" applyFill="1" applyAlignment="1">
      <alignment vertical="center"/>
    </xf>
    <xf numFmtId="0" fontId="14" fillId="2" borderId="0" xfId="0" applyFont="1" applyFill="1"/>
    <xf numFmtId="0" fontId="14" fillId="13" borderId="0" xfId="0" applyFont="1" applyFill="1"/>
    <xf numFmtId="0" fontId="13" fillId="28" borderId="0" xfId="0" applyFont="1" applyFill="1" applyAlignment="1">
      <alignment horizontal="center" vertical="center"/>
    </xf>
    <xf numFmtId="0" fontId="14" fillId="15" borderId="0" xfId="0" applyFont="1" applyFill="1" applyAlignment="1">
      <alignment horizontal="center" vertical="center"/>
    </xf>
    <xf numFmtId="0" fontId="13" fillId="6" borderId="0" xfId="0" applyFont="1" applyFill="1" applyAlignment="1">
      <alignment horizontal="center" vertical="center"/>
    </xf>
    <xf numFmtId="0" fontId="0" fillId="2" borderId="0" xfId="0" applyFill="1" applyAlignment="1">
      <alignment horizontal="center" vertical="center"/>
    </xf>
    <xf numFmtId="0" fontId="13" fillId="5" borderId="0" xfId="0" applyFont="1" applyFill="1" applyAlignment="1">
      <alignment horizontal="center" vertical="center"/>
    </xf>
    <xf numFmtId="0" fontId="14" fillId="27" borderId="0" xfId="0" applyFont="1" applyFill="1" applyAlignment="1">
      <alignment horizontal="center" vertical="center"/>
    </xf>
    <xf numFmtId="0" fontId="13" fillId="48" borderId="0" xfId="0" applyFont="1" applyFill="1" applyAlignment="1">
      <alignment vertical="center"/>
    </xf>
    <xf numFmtId="0" fontId="14" fillId="52" borderId="0" xfId="0" applyFont="1" applyFill="1" applyAlignment="1">
      <alignment horizontal="center" vertical="center"/>
    </xf>
    <xf numFmtId="0" fontId="0" fillId="2" borderId="0" xfId="0" applyFill="1" applyAlignment="1">
      <alignment vertical="center"/>
    </xf>
    <xf numFmtId="0" fontId="14" fillId="32" borderId="0" xfId="0" applyFont="1" applyFill="1" applyAlignment="1">
      <alignment horizontal="center" vertical="center"/>
    </xf>
    <xf numFmtId="0" fontId="13" fillId="53" borderId="0" xfId="0" applyFont="1" applyFill="1" applyAlignment="1">
      <alignment vertical="center"/>
    </xf>
    <xf numFmtId="0" fontId="14" fillId="43" borderId="0" xfId="0" applyFont="1" applyFill="1" applyAlignment="1">
      <alignment horizontal="center" vertical="center"/>
    </xf>
    <xf numFmtId="0" fontId="0" fillId="37" borderId="0" xfId="0" applyFill="1"/>
    <xf numFmtId="0" fontId="15" fillId="37" borderId="0" xfId="0" applyFont="1" applyFill="1" applyAlignment="1">
      <alignment horizontal="center" vertical="center"/>
    </xf>
    <xf numFmtId="0" fontId="15" fillId="54" borderId="0" xfId="0" applyFont="1" applyFill="1" applyAlignment="1">
      <alignment vertical="center"/>
    </xf>
    <xf numFmtId="0" fontId="0" fillId="54" borderId="0" xfId="0" applyFill="1"/>
    <xf numFmtId="0" fontId="15" fillId="54" borderId="0" xfId="0" quotePrefix="1" applyFont="1" applyFill="1" applyAlignment="1">
      <alignment vertical="center"/>
    </xf>
    <xf numFmtId="0" fontId="14" fillId="5" borderId="0" xfId="0" applyFont="1" applyFill="1" applyAlignment="1">
      <alignment horizontal="center"/>
    </xf>
    <xf numFmtId="0" fontId="14" fillId="49" borderId="0" xfId="0" applyFont="1" applyFill="1"/>
    <xf numFmtId="0" fontId="53" fillId="2" borderId="0" xfId="0" applyFont="1" applyFill="1" applyAlignment="1">
      <alignment horizontal="center" vertical="center"/>
    </xf>
    <xf numFmtId="0" fontId="12" fillId="0" borderId="0" xfId="0" applyFont="1"/>
    <xf numFmtId="0" fontId="14" fillId="0" borderId="0" xfId="0" applyFont="1"/>
    <xf numFmtId="0" fontId="14" fillId="57" borderId="1" xfId="0" applyFont="1" applyFill="1" applyBorder="1" applyAlignment="1">
      <alignment horizontal="center"/>
    </xf>
    <xf numFmtId="0" fontId="14" fillId="43" borderId="1" xfId="0" applyFont="1" applyFill="1" applyBorder="1" applyAlignment="1">
      <alignment horizontal="center"/>
    </xf>
    <xf numFmtId="0" fontId="14" fillId="58" borderId="1" xfId="0" applyFont="1" applyFill="1" applyBorder="1" applyAlignment="1">
      <alignment horizontal="center"/>
    </xf>
    <xf numFmtId="0" fontId="14" fillId="22" borderId="1" xfId="0" applyFont="1" applyFill="1" applyBorder="1"/>
    <xf numFmtId="0" fontId="8" fillId="8" borderId="0" xfId="0" applyFont="1" applyFill="1" applyAlignment="1">
      <alignment horizontal="center"/>
    </xf>
    <xf numFmtId="0" fontId="12" fillId="3" borderId="0" xfId="0" applyFont="1" applyFill="1"/>
    <xf numFmtId="0" fontId="12" fillId="20" borderId="0" xfId="0" applyFont="1" applyFill="1"/>
    <xf numFmtId="0" fontId="14" fillId="4" borderId="1" xfId="0" applyFont="1" applyFill="1" applyBorder="1" applyAlignment="1">
      <alignment horizontal="center"/>
    </xf>
    <xf numFmtId="0" fontId="14" fillId="4" borderId="8" xfId="0" applyFont="1" applyFill="1" applyBorder="1" applyAlignment="1">
      <alignment horizontal="center"/>
    </xf>
    <xf numFmtId="0" fontId="32" fillId="15" borderId="1" xfId="0" applyFont="1" applyFill="1" applyBorder="1"/>
    <xf numFmtId="0" fontId="24" fillId="57" borderId="1" xfId="0" applyFont="1" applyFill="1" applyBorder="1" applyAlignment="1">
      <alignment horizontal="center"/>
    </xf>
    <xf numFmtId="0" fontId="13" fillId="15" borderId="1" xfId="0" applyFont="1" applyFill="1" applyBorder="1"/>
    <xf numFmtId="0" fontId="14" fillId="6" borderId="1" xfId="0" applyFont="1" applyFill="1" applyBorder="1" applyAlignment="1">
      <alignment horizontal="center" vertical="center"/>
    </xf>
    <xf numFmtId="0" fontId="14" fillId="6" borderId="8" xfId="0" applyFont="1" applyFill="1" applyBorder="1" applyAlignment="1">
      <alignment horizontal="center" vertical="center"/>
    </xf>
    <xf numFmtId="0" fontId="24" fillId="51" borderId="1" xfId="0" applyFont="1" applyFill="1" applyBorder="1" applyAlignment="1">
      <alignment horizontal="center" vertical="center"/>
    </xf>
    <xf numFmtId="0" fontId="60" fillId="10" borderId="1" xfId="0" applyFont="1" applyFill="1" applyBorder="1" applyAlignment="1">
      <alignment horizontal="center"/>
    </xf>
    <xf numFmtId="0" fontId="60" fillId="56" borderId="1" xfId="0" applyFont="1" applyFill="1" applyBorder="1" applyAlignment="1">
      <alignment horizontal="center"/>
    </xf>
    <xf numFmtId="0" fontId="61" fillId="4" borderId="1" xfId="0" applyFont="1" applyFill="1" applyBorder="1" applyAlignment="1">
      <alignment horizontal="center"/>
    </xf>
    <xf numFmtId="0" fontId="62" fillId="4" borderId="1" xfId="0" applyFont="1" applyFill="1" applyBorder="1" applyAlignment="1">
      <alignment horizontal="center"/>
    </xf>
    <xf numFmtId="0" fontId="63" fillId="4" borderId="1" xfId="0" applyFont="1" applyFill="1" applyBorder="1" applyAlignment="1">
      <alignment horizontal="center"/>
    </xf>
    <xf numFmtId="0" fontId="61" fillId="6" borderId="1" xfId="0" applyFont="1" applyFill="1" applyBorder="1" applyAlignment="1">
      <alignment horizontal="center" vertical="center"/>
    </xf>
    <xf numFmtId="0" fontId="64" fillId="6" borderId="1" xfId="0" applyFont="1" applyFill="1" applyBorder="1" applyAlignment="1">
      <alignment horizontal="center" vertical="center"/>
    </xf>
    <xf numFmtId="0" fontId="64" fillId="6" borderId="8" xfId="0" applyFont="1" applyFill="1" applyBorder="1" applyAlignment="1">
      <alignment horizontal="center" vertical="center"/>
    </xf>
    <xf numFmtId="0" fontId="0" fillId="37" borderId="16" xfId="0" applyFill="1" applyBorder="1" applyAlignment="1">
      <alignment horizontal="center"/>
    </xf>
    <xf numFmtId="0" fontId="0" fillId="37" borderId="14" xfId="0" applyFill="1" applyBorder="1" applyAlignment="1">
      <alignment horizontal="center"/>
    </xf>
    <xf numFmtId="0" fontId="0" fillId="37" borderId="15" xfId="0" applyFill="1" applyBorder="1" applyAlignment="1">
      <alignment horizontal="center"/>
    </xf>
    <xf numFmtId="0" fontId="14" fillId="38" borderId="0" xfId="0" applyFont="1" applyFill="1"/>
    <xf numFmtId="0" fontId="0" fillId="38" borderId="0" xfId="0" applyFill="1"/>
    <xf numFmtId="0" fontId="14" fillId="38" borderId="0" xfId="0" quotePrefix="1" applyFont="1" applyFill="1"/>
    <xf numFmtId="0" fontId="18" fillId="38" borderId="0" xfId="0" applyFont="1" applyFill="1"/>
    <xf numFmtId="0" fontId="14" fillId="19" borderId="0" xfId="0" applyFont="1" applyFill="1"/>
    <xf numFmtId="0" fontId="14" fillId="19" borderId="0" xfId="0" quotePrefix="1" applyFont="1" applyFill="1"/>
    <xf numFmtId="0" fontId="14" fillId="19" borderId="0" xfId="0" applyFont="1" applyFill="1" applyAlignment="1">
      <alignment horizontal="left" wrapText="1"/>
    </xf>
    <xf numFmtId="0" fontId="18" fillId="19" borderId="0" xfId="0" applyFont="1" applyFill="1"/>
    <xf numFmtId="0" fontId="14" fillId="19" borderId="0" xfId="0" applyFont="1" applyFill="1" applyAlignment="1">
      <alignment wrapText="1"/>
    </xf>
    <xf numFmtId="0" fontId="14" fillId="2" borderId="0" xfId="0" quotePrefix="1" applyFont="1" applyFill="1"/>
    <xf numFmtId="0" fontId="0" fillId="60" borderId="1" xfId="0" applyFill="1" applyBorder="1" applyAlignment="1">
      <alignment horizontal="center" vertical="center"/>
    </xf>
    <xf numFmtId="0" fontId="14" fillId="0" borderId="0" xfId="0" applyFont="1" applyAlignment="1">
      <alignment wrapText="1"/>
    </xf>
    <xf numFmtId="0" fontId="0" fillId="60" borderId="0" xfId="0" applyFill="1"/>
    <xf numFmtId="0" fontId="14" fillId="62" borderId="0" xfId="0" applyFont="1" applyFill="1" applyAlignment="1">
      <alignment horizontal="center"/>
    </xf>
    <xf numFmtId="0" fontId="14" fillId="40" borderId="0" xfId="0" applyFont="1" applyFill="1" applyAlignment="1">
      <alignment horizontal="center"/>
    </xf>
    <xf numFmtId="0" fontId="14" fillId="60" borderId="0" xfId="0" applyFont="1" applyFill="1" applyAlignment="1">
      <alignment horizontal="center"/>
    </xf>
    <xf numFmtId="0" fontId="0" fillId="63" borderId="0" xfId="0" applyFill="1"/>
    <xf numFmtId="0" fontId="0" fillId="64" borderId="0" xfId="0" applyFill="1"/>
    <xf numFmtId="0" fontId="14" fillId="64" borderId="0" xfId="0" applyFont="1" applyFill="1"/>
    <xf numFmtId="0" fontId="45" fillId="35" borderId="0" xfId="0" applyFont="1" applyFill="1" applyAlignment="1">
      <alignment horizontal="center"/>
    </xf>
    <xf numFmtId="0" fontId="14" fillId="2" borderId="0" xfId="0" applyFont="1" applyFill="1" applyAlignment="1">
      <alignment horizontal="center" vertical="center"/>
    </xf>
    <xf numFmtId="0" fontId="14" fillId="2" borderId="0" xfId="0" applyFont="1" applyFill="1" applyAlignment="1">
      <alignment horizontal="center"/>
    </xf>
    <xf numFmtId="0" fontId="13" fillId="2" borderId="0" xfId="0" applyFont="1" applyFill="1" applyAlignment="1">
      <alignment horizontal="center" wrapText="1"/>
    </xf>
    <xf numFmtId="0" fontId="0" fillId="21" borderId="0" xfId="0" applyFill="1"/>
    <xf numFmtId="0" fontId="0" fillId="5" borderId="16" xfId="0" applyFill="1" applyBorder="1" applyAlignment="1">
      <alignment horizontal="center" vertical="center"/>
    </xf>
    <xf numFmtId="0" fontId="6" fillId="6" borderId="53" xfId="0" applyFont="1" applyFill="1" applyBorder="1" applyAlignment="1">
      <alignment horizontal="center" vertical="center"/>
    </xf>
    <xf numFmtId="0" fontId="6" fillId="5" borderId="19" xfId="0" applyFont="1" applyFill="1" applyBorder="1" applyAlignment="1">
      <alignment horizontal="center" vertical="center"/>
    </xf>
    <xf numFmtId="0" fontId="0" fillId="15" borderId="18" xfId="0" applyFill="1" applyBorder="1" applyAlignment="1">
      <alignment horizontal="center" vertical="center"/>
    </xf>
    <xf numFmtId="0" fontId="0" fillId="3" borderId="0" xfId="0" applyFill="1" applyAlignment="1">
      <alignment vertical="center"/>
    </xf>
    <xf numFmtId="0" fontId="6" fillId="6" borderId="17" xfId="0" applyFont="1" applyFill="1" applyBorder="1" applyAlignment="1">
      <alignment horizontal="center" vertical="center"/>
    </xf>
    <xf numFmtId="0" fontId="0" fillId="19" borderId="18" xfId="0" applyFill="1" applyBorder="1" applyAlignment="1">
      <alignment horizontal="center" vertical="center"/>
    </xf>
    <xf numFmtId="0" fontId="0" fillId="17" borderId="0" xfId="0" applyFill="1"/>
    <xf numFmtId="0" fontId="0" fillId="17" borderId="0" xfId="0" applyFill="1" applyAlignment="1">
      <alignment horizontal="center"/>
    </xf>
    <xf numFmtId="0" fontId="13" fillId="21" borderId="0" xfId="0" applyFont="1" applyFill="1" applyAlignment="1">
      <alignment wrapText="1"/>
    </xf>
    <xf numFmtId="0" fontId="13" fillId="2" borderId="0" xfId="0" applyFont="1" applyFill="1" applyAlignment="1">
      <alignment horizontal="center" vertical="center" wrapText="1"/>
    </xf>
    <xf numFmtId="0" fontId="13" fillId="2" borderId="0" xfId="0" applyFont="1" applyFill="1" applyAlignment="1">
      <alignment vertical="center" wrapText="1"/>
    </xf>
    <xf numFmtId="0" fontId="45" fillId="9" borderId="0" xfId="0" applyFont="1" applyFill="1" applyAlignment="1">
      <alignment vertical="center" wrapText="1"/>
    </xf>
    <xf numFmtId="0" fontId="9" fillId="8" borderId="0" xfId="0" applyFont="1" applyFill="1" applyAlignment="1">
      <alignment horizontal="center" vertical="center"/>
    </xf>
    <xf numFmtId="0" fontId="15" fillId="0" borderId="0" xfId="0" applyFont="1" applyAlignment="1">
      <alignment horizontal="left"/>
    </xf>
    <xf numFmtId="0" fontId="17" fillId="0" borderId="0" xfId="0" applyFont="1" applyAlignment="1">
      <alignment horizontal="center"/>
    </xf>
    <xf numFmtId="0" fontId="16" fillId="0" borderId="0" xfId="0" applyFont="1" applyAlignment="1">
      <alignment horizontal="center"/>
    </xf>
    <xf numFmtId="0" fontId="24" fillId="0" borderId="0" xfId="0" applyFont="1"/>
    <xf numFmtId="0" fontId="14" fillId="0" borderId="0" xfId="0" applyFont="1" applyAlignment="1">
      <alignment horizontal="center"/>
    </xf>
    <xf numFmtId="0" fontId="20" fillId="24" borderId="28" xfId="0" applyFont="1" applyFill="1" applyBorder="1" applyAlignment="1">
      <alignment horizontal="left" vertical="center" wrapText="1" readingOrder="1"/>
    </xf>
    <xf numFmtId="0" fontId="20" fillId="24" borderId="0" xfId="0" applyFont="1" applyFill="1" applyAlignment="1">
      <alignment horizontal="left" vertical="center" wrapText="1" readingOrder="1"/>
    </xf>
    <xf numFmtId="0" fontId="21" fillId="25" borderId="28" xfId="0" applyFont="1" applyFill="1" applyBorder="1" applyAlignment="1">
      <alignment horizontal="left" vertical="center" wrapText="1" readingOrder="1"/>
    </xf>
    <xf numFmtId="0" fontId="21" fillId="25" borderId="0" xfId="0" applyFont="1" applyFill="1" applyAlignment="1">
      <alignment horizontal="left" vertical="center" wrapText="1" readingOrder="1"/>
    </xf>
    <xf numFmtId="0" fontId="22" fillId="25" borderId="0" xfId="0" applyFont="1" applyFill="1" applyAlignment="1">
      <alignment horizontal="left" vertical="center" wrapText="1" readingOrder="1"/>
    </xf>
    <xf numFmtId="0" fontId="21" fillId="26" borderId="28" xfId="0" applyFont="1" applyFill="1" applyBorder="1" applyAlignment="1">
      <alignment horizontal="left" vertical="center" wrapText="1" readingOrder="1"/>
    </xf>
    <xf numFmtId="0" fontId="21" fillId="26" borderId="0" xfId="0" applyFont="1" applyFill="1" applyAlignment="1">
      <alignment horizontal="left" vertical="center" wrapText="1" readingOrder="1"/>
    </xf>
    <xf numFmtId="0" fontId="22" fillId="26" borderId="0" xfId="0" applyFont="1" applyFill="1" applyAlignment="1">
      <alignment horizontal="left" vertical="center" wrapText="1" readingOrder="1"/>
    </xf>
    <xf numFmtId="0" fontId="22" fillId="25" borderId="28" xfId="0" applyFont="1" applyFill="1" applyBorder="1" applyAlignment="1">
      <alignment horizontal="left" vertical="center" wrapText="1" readingOrder="1"/>
    </xf>
    <xf numFmtId="0" fontId="25" fillId="15" borderId="0" xfId="0" applyFont="1" applyFill="1" applyAlignment="1">
      <alignment horizontal="center" wrapText="1"/>
    </xf>
    <xf numFmtId="0" fontId="13" fillId="0" borderId="0" xfId="0" applyFont="1" applyAlignment="1">
      <alignment wrapText="1"/>
    </xf>
    <xf numFmtId="0" fontId="12" fillId="13" borderId="0" xfId="0" applyFont="1" applyFill="1" applyAlignment="1">
      <alignment horizontal="center" vertical="center" wrapText="1"/>
    </xf>
    <xf numFmtId="0" fontId="13" fillId="13" borderId="0" xfId="0" applyFont="1" applyFill="1" applyAlignment="1">
      <alignment horizontal="center" vertical="center" wrapText="1"/>
    </xf>
    <xf numFmtId="0" fontId="19" fillId="0" borderId="0" xfId="0" applyFont="1" applyAlignment="1">
      <alignment horizontal="left" vertical="center" readingOrder="1"/>
    </xf>
    <xf numFmtId="0" fontId="13" fillId="0" borderId="0" xfId="0" applyFont="1"/>
    <xf numFmtId="0" fontId="0" fillId="0" borderId="0" xfId="0"/>
    <xf numFmtId="0" fontId="18" fillId="0" borderId="0" xfId="0" applyFont="1" applyAlignment="1">
      <alignment horizontal="center" wrapText="1"/>
    </xf>
    <xf numFmtId="0" fontId="27" fillId="27" borderId="29" xfId="0" applyFont="1" applyFill="1" applyBorder="1" applyAlignment="1">
      <alignment horizontal="center" vertical="center"/>
    </xf>
    <xf numFmtId="0" fontId="27" fillId="27" borderId="30" xfId="0" applyFont="1" applyFill="1" applyBorder="1" applyAlignment="1">
      <alignment horizontal="center" vertical="center"/>
    </xf>
    <xf numFmtId="0" fontId="27" fillId="27" borderId="25" xfId="0" applyFont="1" applyFill="1" applyBorder="1" applyAlignment="1">
      <alignment horizontal="center" vertical="center"/>
    </xf>
    <xf numFmtId="0" fontId="27" fillId="27" borderId="1" xfId="0" applyFont="1" applyFill="1" applyBorder="1" applyAlignment="1">
      <alignment horizontal="center" vertical="center"/>
    </xf>
    <xf numFmtId="0" fontId="13" fillId="28" borderId="30" xfId="0" applyFont="1" applyFill="1" applyBorder="1" applyAlignment="1">
      <alignment horizontal="center" vertical="center" wrapText="1"/>
    </xf>
    <xf numFmtId="0" fontId="13" fillId="28" borderId="31" xfId="0" applyFont="1" applyFill="1" applyBorder="1" applyAlignment="1">
      <alignment horizontal="center" vertical="center" wrapText="1"/>
    </xf>
    <xf numFmtId="0" fontId="13" fillId="28" borderId="1" xfId="0" applyFont="1" applyFill="1" applyBorder="1" applyAlignment="1">
      <alignment horizontal="center" vertical="center" wrapText="1"/>
    </xf>
    <xf numFmtId="0" fontId="13" fillId="28" borderId="14" xfId="0" applyFont="1" applyFill="1" applyBorder="1" applyAlignment="1">
      <alignment horizontal="center" vertical="center" wrapText="1"/>
    </xf>
    <xf numFmtId="0" fontId="18" fillId="0" borderId="0" xfId="0" applyFont="1" applyAlignment="1">
      <alignment horizontal="center" vertical="center" wrapText="1"/>
    </xf>
    <xf numFmtId="0" fontId="27" fillId="27" borderId="26" xfId="0" applyFont="1" applyFill="1" applyBorder="1" applyAlignment="1">
      <alignment horizontal="center" vertical="center"/>
    </xf>
    <xf numFmtId="0" fontId="27" fillId="27" borderId="27" xfId="0" applyFont="1" applyFill="1" applyBorder="1" applyAlignment="1">
      <alignment horizontal="center" vertical="center"/>
    </xf>
    <xf numFmtId="0" fontId="13" fillId="28" borderId="27" xfId="0" applyFont="1" applyFill="1" applyBorder="1" applyAlignment="1">
      <alignment horizontal="center" vertical="center" wrapText="1"/>
    </xf>
    <xf numFmtId="0" fontId="13" fillId="28" borderId="15" xfId="0" applyFont="1" applyFill="1" applyBorder="1" applyAlignment="1">
      <alignment horizontal="center" vertical="center" wrapText="1"/>
    </xf>
    <xf numFmtId="0" fontId="30" fillId="0" borderId="21" xfId="0" applyFont="1" applyBorder="1" applyAlignment="1">
      <alignment horizontal="center"/>
    </xf>
    <xf numFmtId="0" fontId="30" fillId="0" borderId="0" xfId="0" applyFont="1" applyAlignment="1">
      <alignment horizontal="center"/>
    </xf>
    <xf numFmtId="0" fontId="15" fillId="22" borderId="29" xfId="0" applyFont="1" applyFill="1" applyBorder="1" applyAlignment="1">
      <alignment horizontal="center" vertical="center" wrapText="1"/>
    </xf>
    <xf numFmtId="0" fontId="15" fillId="22" borderId="30" xfId="0" applyFont="1" applyFill="1" applyBorder="1" applyAlignment="1">
      <alignment horizontal="center" vertical="center"/>
    </xf>
    <xf numFmtId="0" fontId="15" fillId="22" borderId="25" xfId="0" applyFont="1" applyFill="1" applyBorder="1" applyAlignment="1">
      <alignment horizontal="center" vertical="center"/>
    </xf>
    <xf numFmtId="0" fontId="15" fillId="22" borderId="1" xfId="0" applyFont="1" applyFill="1" applyBorder="1" applyAlignment="1">
      <alignment horizontal="center" vertical="center"/>
    </xf>
    <xf numFmtId="0" fontId="13" fillId="19" borderId="1" xfId="0" applyFont="1" applyFill="1" applyBorder="1" applyAlignment="1">
      <alignment horizontal="center" vertical="center" wrapText="1"/>
    </xf>
    <xf numFmtId="0" fontId="13" fillId="19" borderId="14" xfId="0" applyFont="1" applyFill="1" applyBorder="1" applyAlignment="1">
      <alignment horizontal="center" vertical="center" wrapText="1"/>
    </xf>
    <xf numFmtId="0" fontId="13" fillId="19" borderId="5" xfId="0" applyFont="1" applyFill="1" applyBorder="1" applyAlignment="1">
      <alignment horizontal="center" vertical="center" wrapText="1"/>
    </xf>
    <xf numFmtId="0" fontId="13" fillId="19" borderId="0" xfId="0" applyFont="1" applyFill="1" applyAlignment="1">
      <alignment horizontal="center" vertical="center" wrapText="1"/>
    </xf>
    <xf numFmtId="0" fontId="13" fillId="19" borderId="40" xfId="0" applyFont="1" applyFill="1" applyBorder="1" applyAlignment="1">
      <alignment horizontal="center" vertical="center" wrapText="1"/>
    </xf>
    <xf numFmtId="0" fontId="13" fillId="19" borderId="32" xfId="0" applyFont="1" applyFill="1" applyBorder="1" applyAlignment="1">
      <alignment horizontal="center" vertical="center" wrapText="1"/>
    </xf>
    <xf numFmtId="0" fontId="13" fillId="19" borderId="4" xfId="0" applyFont="1" applyFill="1" applyBorder="1" applyAlignment="1">
      <alignment horizontal="center" vertical="center" wrapText="1"/>
    </xf>
    <xf numFmtId="0" fontId="13" fillId="19" borderId="33" xfId="0" applyFont="1" applyFill="1" applyBorder="1" applyAlignment="1">
      <alignment horizontal="center" vertical="center" wrapText="1"/>
    </xf>
    <xf numFmtId="0" fontId="15" fillId="22" borderId="38" xfId="0" applyFont="1" applyFill="1" applyBorder="1" applyAlignment="1">
      <alignment horizontal="center" vertical="center"/>
    </xf>
    <xf numFmtId="0" fontId="15" fillId="22" borderId="2" xfId="0" applyFont="1" applyFill="1" applyBorder="1" applyAlignment="1">
      <alignment horizontal="center" vertical="center"/>
    </xf>
    <xf numFmtId="0" fontId="13" fillId="19" borderId="6" xfId="0" applyFont="1" applyFill="1" applyBorder="1" applyAlignment="1">
      <alignment horizontal="center" vertical="center" wrapText="1"/>
    </xf>
    <xf numFmtId="0" fontId="13" fillId="19" borderId="34" xfId="0" applyFont="1" applyFill="1" applyBorder="1" applyAlignment="1">
      <alignment horizontal="center" vertical="center" wrapText="1"/>
    </xf>
    <xf numFmtId="0" fontId="13" fillId="19" borderId="7" xfId="0" applyFont="1" applyFill="1" applyBorder="1" applyAlignment="1">
      <alignment horizontal="center" vertical="center" wrapText="1"/>
    </xf>
    <xf numFmtId="0" fontId="13" fillId="19" borderId="35" xfId="0" applyFont="1" applyFill="1" applyBorder="1" applyAlignment="1">
      <alignment horizontal="center" vertical="center" wrapText="1"/>
    </xf>
    <xf numFmtId="0" fontId="13" fillId="19" borderId="36" xfId="0" applyFont="1" applyFill="1" applyBorder="1" applyAlignment="1">
      <alignment horizontal="center" vertical="center" wrapText="1"/>
    </xf>
    <xf numFmtId="0" fontId="13" fillId="19" borderId="37" xfId="0" applyFont="1" applyFill="1" applyBorder="1" applyAlignment="1">
      <alignment horizontal="center" vertical="center" wrapText="1"/>
    </xf>
    <xf numFmtId="0" fontId="19" fillId="40" borderId="0" xfId="0" applyFont="1" applyFill="1" applyAlignment="1">
      <alignment horizontal="center" vertical="center" readingOrder="1"/>
    </xf>
    <xf numFmtId="0" fontId="18" fillId="15" borderId="0" xfId="0" applyFont="1" applyFill="1" applyAlignment="1">
      <alignment horizontal="center" vertical="center" wrapText="1"/>
    </xf>
    <xf numFmtId="0" fontId="19" fillId="0" borderId="0" xfId="0" applyFont="1" applyAlignment="1">
      <alignment horizontal="center" vertical="center" readingOrder="1"/>
    </xf>
    <xf numFmtId="0" fontId="18" fillId="22" borderId="0" xfId="0" applyFont="1" applyFill="1" applyAlignment="1">
      <alignment horizontal="center" vertical="center" wrapText="1"/>
    </xf>
    <xf numFmtId="0" fontId="18" fillId="6" borderId="0" xfId="0" applyFont="1" applyFill="1" applyAlignment="1">
      <alignment vertical="center" wrapText="1"/>
    </xf>
    <xf numFmtId="0" fontId="18" fillId="39" borderId="0" xfId="0" applyFont="1" applyFill="1" applyAlignment="1">
      <alignment horizontal="center" vertical="center" wrapText="1"/>
    </xf>
    <xf numFmtId="0" fontId="18" fillId="28" borderId="0" xfId="0" applyFont="1" applyFill="1" applyAlignment="1">
      <alignment vertical="center" wrapText="1"/>
    </xf>
    <xf numFmtId="0" fontId="18" fillId="38" borderId="0" xfId="0" applyFont="1" applyFill="1" applyAlignment="1">
      <alignment horizontal="center" vertical="center" wrapText="1"/>
    </xf>
    <xf numFmtId="0" fontId="18" fillId="37" borderId="0" xfId="0" applyFont="1" applyFill="1" applyAlignment="1">
      <alignment horizontal="center" vertical="center" wrapText="1"/>
    </xf>
    <xf numFmtId="0" fontId="19" fillId="36" borderId="0" xfId="0" applyFont="1" applyFill="1" applyAlignment="1">
      <alignment horizontal="center" vertical="center" readingOrder="1"/>
    </xf>
    <xf numFmtId="0" fontId="13" fillId="22" borderId="1" xfId="0" applyFont="1" applyFill="1" applyBorder="1" applyAlignment="1">
      <alignment horizontal="left"/>
    </xf>
    <xf numFmtId="0" fontId="19" fillId="0" borderId="36" xfId="0" applyFont="1" applyBorder="1" applyAlignment="1">
      <alignment horizontal="left" vertical="center" readingOrder="1"/>
    </xf>
    <xf numFmtId="0" fontId="13" fillId="29" borderId="43" xfId="0" applyFont="1" applyFill="1" applyBorder="1" applyAlignment="1">
      <alignment horizontal="left"/>
    </xf>
    <xf numFmtId="0" fontId="13" fillId="29" borderId="44" xfId="0" applyFont="1" applyFill="1" applyBorder="1" applyAlignment="1">
      <alignment horizontal="left"/>
    </xf>
    <xf numFmtId="0" fontId="13" fillId="29" borderId="45" xfId="0" applyFont="1" applyFill="1" applyBorder="1" applyAlignment="1">
      <alignment horizontal="left"/>
    </xf>
    <xf numFmtId="0" fontId="13" fillId="29" borderId="13" xfId="0" applyFont="1" applyFill="1" applyBorder="1" applyAlignment="1">
      <alignment horizontal="left"/>
    </xf>
    <xf numFmtId="0" fontId="13" fillId="29" borderId="10" xfId="0" applyFont="1" applyFill="1" applyBorder="1" applyAlignment="1">
      <alignment horizontal="left"/>
    </xf>
    <xf numFmtId="0" fontId="13" fillId="29" borderId="11" xfId="0" applyFont="1" applyFill="1" applyBorder="1" applyAlignment="1">
      <alignment horizontal="left"/>
    </xf>
    <xf numFmtId="0" fontId="32" fillId="15" borderId="1" xfId="0" applyFont="1" applyFill="1" applyBorder="1" applyAlignment="1">
      <alignment horizontal="left"/>
    </xf>
    <xf numFmtId="0" fontId="22" fillId="29" borderId="20" xfId="0" applyFont="1" applyFill="1" applyBorder="1" applyAlignment="1">
      <alignment horizontal="center" vertical="center" readingOrder="1"/>
    </xf>
    <xf numFmtId="0" fontId="22" fillId="29" borderId="22" xfId="0" applyFont="1" applyFill="1" applyBorder="1" applyAlignment="1">
      <alignment horizontal="center" vertical="center" readingOrder="1"/>
    </xf>
    <xf numFmtId="0" fontId="22" fillId="29" borderId="41" xfId="0" applyFont="1" applyFill="1" applyBorder="1" applyAlignment="1">
      <alignment horizontal="center" vertical="center" readingOrder="1"/>
    </xf>
    <xf numFmtId="0" fontId="22" fillId="29" borderId="42" xfId="0" applyFont="1" applyFill="1" applyBorder="1" applyAlignment="1">
      <alignment horizontal="center" vertical="center" readingOrder="1"/>
    </xf>
    <xf numFmtId="0" fontId="22" fillId="23" borderId="13" xfId="0" applyFont="1" applyFill="1" applyBorder="1" applyAlignment="1">
      <alignment horizontal="center" vertical="center" readingOrder="1"/>
    </xf>
    <xf numFmtId="0" fontId="22" fillId="23" borderId="11" xfId="0" applyFont="1" applyFill="1" applyBorder="1" applyAlignment="1">
      <alignment horizontal="center" vertical="center" readingOrder="1"/>
    </xf>
    <xf numFmtId="0" fontId="13" fillId="19" borderId="1" xfId="0" applyFont="1" applyFill="1" applyBorder="1" applyAlignment="1">
      <alignment horizontal="left"/>
    </xf>
    <xf numFmtId="0" fontId="13" fillId="30" borderId="20" xfId="0" applyFont="1" applyFill="1" applyBorder="1" applyAlignment="1">
      <alignment horizontal="center" vertical="center" wrapText="1"/>
    </xf>
    <xf numFmtId="0" fontId="13" fillId="30" borderId="21" xfId="0" applyFont="1" applyFill="1" applyBorder="1" applyAlignment="1">
      <alignment horizontal="center" vertical="center" wrapText="1"/>
    </xf>
    <xf numFmtId="0" fontId="13" fillId="30" borderId="22" xfId="0" applyFont="1" applyFill="1" applyBorder="1" applyAlignment="1">
      <alignment horizontal="center" vertical="center" wrapText="1"/>
    </xf>
    <xf numFmtId="0" fontId="13" fillId="30" borderId="23" xfId="0" applyFont="1" applyFill="1" applyBorder="1" applyAlignment="1">
      <alignment horizontal="center" vertical="center" wrapText="1"/>
    </xf>
    <xf numFmtId="0" fontId="13" fillId="30" borderId="0" xfId="0" applyFont="1" applyFill="1" applyAlignment="1">
      <alignment horizontal="center" vertical="center" wrapText="1"/>
    </xf>
    <xf numFmtId="0" fontId="13" fillId="30" borderId="24" xfId="0" applyFont="1" applyFill="1" applyBorder="1" applyAlignment="1">
      <alignment horizontal="center" vertical="center" wrapText="1"/>
    </xf>
    <xf numFmtId="0" fontId="13" fillId="30" borderId="41" xfId="0" applyFont="1" applyFill="1" applyBorder="1" applyAlignment="1">
      <alignment horizontal="center" vertical="center" wrapText="1"/>
    </xf>
    <xf numFmtId="0" fontId="13" fillId="30" borderId="36" xfId="0" applyFont="1" applyFill="1" applyBorder="1" applyAlignment="1">
      <alignment horizontal="center" vertical="center" wrapText="1"/>
    </xf>
    <xf numFmtId="0" fontId="13" fillId="30" borderId="42" xfId="0" applyFont="1" applyFill="1" applyBorder="1" applyAlignment="1">
      <alignment horizontal="center" vertical="center" wrapText="1"/>
    </xf>
    <xf numFmtId="0" fontId="13" fillId="32" borderId="1" xfId="0" applyFont="1" applyFill="1" applyBorder="1" applyAlignment="1">
      <alignment horizontal="center"/>
    </xf>
    <xf numFmtId="0" fontId="13" fillId="29" borderId="1" xfId="0" applyFont="1" applyFill="1" applyBorder="1" applyAlignment="1">
      <alignment horizontal="left"/>
    </xf>
    <xf numFmtId="0" fontId="13" fillId="19" borderId="1" xfId="0" quotePrefix="1" applyFont="1" applyFill="1" applyBorder="1" applyAlignment="1">
      <alignment horizontal="center"/>
    </xf>
    <xf numFmtId="0" fontId="13" fillId="31" borderId="1" xfId="0" applyFont="1" applyFill="1" applyBorder="1" applyAlignment="1">
      <alignment horizontal="center"/>
    </xf>
    <xf numFmtId="0" fontId="13" fillId="5" borderId="1" xfId="0" applyFont="1" applyFill="1" applyBorder="1" applyAlignment="1">
      <alignment horizontal="left"/>
    </xf>
    <xf numFmtId="0" fontId="13" fillId="32" borderId="6" xfId="0" applyFont="1" applyFill="1" applyBorder="1" applyAlignment="1">
      <alignment horizontal="center" vertical="center"/>
    </xf>
    <xf numFmtId="0" fontId="13" fillId="32" borderId="48" xfId="0" applyFont="1" applyFill="1" applyBorder="1" applyAlignment="1">
      <alignment horizontal="center" vertical="center"/>
    </xf>
    <xf numFmtId="0" fontId="13" fillId="32" borderId="32" xfId="0" applyFont="1" applyFill="1" applyBorder="1" applyAlignment="1">
      <alignment horizontal="center" vertical="center"/>
    </xf>
    <xf numFmtId="0" fontId="13" fillId="32" borderId="46" xfId="0" applyFont="1" applyFill="1" applyBorder="1" applyAlignment="1">
      <alignment horizontal="center" vertical="center"/>
    </xf>
    <xf numFmtId="0" fontId="13" fillId="19" borderId="1" xfId="0" applyFont="1" applyFill="1" applyBorder="1" applyAlignment="1">
      <alignment horizontal="center"/>
    </xf>
    <xf numFmtId="0" fontId="13" fillId="33" borderId="0" xfId="0" applyFont="1" applyFill="1" applyAlignment="1">
      <alignment horizontal="center"/>
    </xf>
    <xf numFmtId="0" fontId="0" fillId="5" borderId="2" xfId="0" applyFill="1" applyBorder="1" applyAlignment="1">
      <alignment horizontal="center"/>
    </xf>
    <xf numFmtId="0" fontId="0" fillId="5" borderId="47" xfId="0" applyFill="1" applyBorder="1" applyAlignment="1">
      <alignment horizontal="center"/>
    </xf>
    <xf numFmtId="0" fontId="0" fillId="5" borderId="34" xfId="0" applyFill="1" applyBorder="1" applyAlignment="1">
      <alignment horizontal="center"/>
    </xf>
    <xf numFmtId="0" fontId="0" fillId="5" borderId="7" xfId="0" applyFill="1" applyBorder="1" applyAlignment="1">
      <alignment horizontal="center"/>
    </xf>
    <xf numFmtId="0" fontId="0" fillId="5" borderId="4" xfId="0" applyFill="1" applyBorder="1" applyAlignment="1">
      <alignment horizontal="center"/>
    </xf>
    <xf numFmtId="0" fontId="0" fillId="5" borderId="33" xfId="0" applyFill="1" applyBorder="1" applyAlignment="1">
      <alignment horizontal="center"/>
    </xf>
    <xf numFmtId="0" fontId="13" fillId="31" borderId="6" xfId="0" applyFont="1" applyFill="1" applyBorder="1" applyAlignment="1">
      <alignment horizontal="center" vertical="center"/>
    </xf>
    <xf numFmtId="0" fontId="13" fillId="31" borderId="34" xfId="0" applyFont="1" applyFill="1" applyBorder="1" applyAlignment="1">
      <alignment horizontal="center" vertical="center"/>
    </xf>
    <xf numFmtId="0" fontId="13" fillId="31" borderId="32" xfId="0" applyFont="1" applyFill="1" applyBorder="1" applyAlignment="1">
      <alignment horizontal="center" vertical="center"/>
    </xf>
    <xf numFmtId="0" fontId="13" fillId="31" borderId="4" xfId="0" applyFont="1" applyFill="1" applyBorder="1" applyAlignment="1">
      <alignment horizontal="center" vertical="center"/>
    </xf>
    <xf numFmtId="0" fontId="13" fillId="5" borderId="1" xfId="0" applyFont="1" applyFill="1" applyBorder="1" applyAlignment="1">
      <alignment horizontal="left" vertical="center"/>
    </xf>
    <xf numFmtId="0" fontId="21" fillId="32" borderId="1" xfId="0" applyFont="1" applyFill="1" applyBorder="1" applyAlignment="1">
      <alignment horizontal="center" vertical="center" readingOrder="1"/>
    </xf>
    <xf numFmtId="0" fontId="21" fillId="31" borderId="1" xfId="0" applyFont="1" applyFill="1" applyBorder="1" applyAlignment="1">
      <alignment horizontal="center" vertical="center" readingOrder="1"/>
    </xf>
    <xf numFmtId="0" fontId="21" fillId="35" borderId="1" xfId="0" applyFont="1" applyFill="1" applyBorder="1" applyAlignment="1">
      <alignment horizontal="center" vertical="center" readingOrder="1"/>
    </xf>
    <xf numFmtId="0" fontId="13" fillId="13" borderId="0" xfId="0" applyFont="1" applyFill="1" applyAlignment="1">
      <alignment horizontal="center" wrapText="1"/>
    </xf>
    <xf numFmtId="0" fontId="0" fillId="19" borderId="1" xfId="0" applyFill="1" applyBorder="1" applyAlignment="1">
      <alignment horizontal="center"/>
    </xf>
    <xf numFmtId="0" fontId="0" fillId="34" borderId="1" xfId="0" applyFill="1" applyBorder="1" applyAlignment="1">
      <alignment horizontal="center"/>
    </xf>
    <xf numFmtId="0" fontId="18" fillId="5" borderId="2" xfId="0" applyFont="1" applyFill="1" applyBorder="1" applyAlignment="1">
      <alignment horizontal="center"/>
    </xf>
    <xf numFmtId="0" fontId="18" fillId="5" borderId="47" xfId="0" applyFont="1" applyFill="1" applyBorder="1" applyAlignment="1">
      <alignment horizontal="center"/>
    </xf>
    <xf numFmtId="0" fontId="18" fillId="5" borderId="3" xfId="0" applyFont="1" applyFill="1" applyBorder="1" applyAlignment="1">
      <alignment horizontal="center"/>
    </xf>
    <xf numFmtId="0" fontId="13" fillId="45" borderId="0" xfId="0" applyFont="1" applyFill="1" applyAlignment="1">
      <alignment horizontal="left"/>
    </xf>
    <xf numFmtId="0" fontId="41" fillId="19" borderId="0" xfId="0" applyFont="1" applyFill="1" applyAlignment="1">
      <alignment horizontal="center"/>
    </xf>
    <xf numFmtId="0" fontId="41" fillId="46" borderId="0" xfId="0" applyFont="1" applyFill="1" applyAlignment="1">
      <alignment horizontal="center"/>
    </xf>
    <xf numFmtId="0" fontId="13" fillId="45" borderId="0" xfId="0" applyFont="1" applyFill="1" applyAlignment="1">
      <alignment horizontal="center"/>
    </xf>
    <xf numFmtId="0" fontId="24" fillId="40" borderId="0" xfId="0" applyFont="1" applyFill="1" applyAlignment="1">
      <alignment horizontal="left"/>
    </xf>
    <xf numFmtId="0" fontId="24" fillId="40" borderId="0" xfId="0" applyFont="1" applyFill="1" applyAlignment="1">
      <alignment horizontal="center"/>
    </xf>
    <xf numFmtId="0" fontId="14" fillId="41" borderId="0" xfId="0" applyFont="1" applyFill="1" applyAlignment="1">
      <alignment horizontal="center"/>
    </xf>
    <xf numFmtId="0" fontId="14" fillId="15" borderId="0" xfId="0" applyFont="1" applyFill="1" applyAlignment="1">
      <alignment horizontal="center"/>
    </xf>
    <xf numFmtId="0" fontId="14" fillId="43" borderId="0" xfId="0" applyFont="1" applyFill="1" applyAlignment="1">
      <alignment horizontal="center"/>
    </xf>
    <xf numFmtId="0" fontId="14" fillId="41" borderId="0" xfId="0" applyFont="1" applyFill="1" applyAlignment="1">
      <alignment horizontal="left"/>
    </xf>
    <xf numFmtId="0" fontId="39" fillId="21" borderId="0" xfId="0" applyFont="1" applyFill="1" applyAlignment="1">
      <alignment horizontal="center"/>
    </xf>
    <xf numFmtId="0" fontId="39" fillId="42" borderId="0" xfId="0" applyFont="1" applyFill="1" applyAlignment="1">
      <alignment horizontal="center"/>
    </xf>
    <xf numFmtId="0" fontId="39" fillId="44" borderId="0" xfId="0" applyFont="1" applyFill="1" applyAlignment="1">
      <alignment horizontal="center"/>
    </xf>
    <xf numFmtId="0" fontId="42" fillId="21" borderId="0" xfId="0" applyFont="1" applyFill="1" applyAlignment="1">
      <alignment horizontal="center"/>
    </xf>
    <xf numFmtId="0" fontId="9" fillId="2" borderId="0" xfId="0" applyFont="1" applyFill="1" applyAlignment="1">
      <alignment horizontal="center"/>
    </xf>
    <xf numFmtId="0" fontId="24" fillId="38" borderId="0" xfId="0" applyFont="1" applyFill="1" applyAlignment="1">
      <alignment horizontal="center"/>
    </xf>
    <xf numFmtId="0" fontId="24" fillId="19" borderId="0" xfId="0" applyFont="1" applyFill="1" applyAlignment="1">
      <alignment horizontal="center"/>
    </xf>
    <xf numFmtId="0" fontId="13" fillId="34" borderId="0" xfId="0" applyFont="1" applyFill="1" applyAlignment="1">
      <alignment horizontal="center" wrapText="1"/>
    </xf>
    <xf numFmtId="0" fontId="13" fillId="34" borderId="0" xfId="0" applyFont="1" applyFill="1" applyAlignment="1">
      <alignment horizontal="center"/>
    </xf>
    <xf numFmtId="0" fontId="13" fillId="41" borderId="0" xfId="0" applyFont="1" applyFill="1" applyAlignment="1">
      <alignment horizontal="left" wrapText="1"/>
    </xf>
    <xf numFmtId="0" fontId="13" fillId="38" borderId="0" xfId="0" applyFont="1" applyFill="1" applyAlignment="1">
      <alignment horizontal="left" wrapText="1"/>
    </xf>
    <xf numFmtId="0" fontId="13" fillId="48" borderId="5" xfId="0" applyFont="1" applyFill="1" applyBorder="1" applyAlignment="1">
      <alignment horizontal="center"/>
    </xf>
    <xf numFmtId="0" fontId="13" fillId="48" borderId="0" xfId="0" applyFont="1" applyFill="1" applyAlignment="1">
      <alignment horizontal="center"/>
    </xf>
    <xf numFmtId="0" fontId="14" fillId="19" borderId="0" xfId="0" applyFont="1" applyFill="1" applyAlignment="1">
      <alignment horizontal="left"/>
    </xf>
    <xf numFmtId="0" fontId="12" fillId="13" borderId="0" xfId="0" applyFont="1" applyFill="1" applyAlignment="1">
      <alignment horizontal="center" wrapText="1"/>
    </xf>
    <xf numFmtId="0" fontId="12" fillId="13" borderId="0" xfId="0" applyFont="1" applyFill="1" applyAlignment="1">
      <alignment horizontal="center"/>
    </xf>
    <xf numFmtId="0" fontId="14" fillId="22" borderId="0" xfId="0" applyFont="1" applyFill="1" applyAlignment="1">
      <alignment horizontal="left"/>
    </xf>
    <xf numFmtId="0" fontId="1" fillId="2" borderId="4" xfId="0" applyFont="1" applyFill="1" applyBorder="1" applyAlignment="1">
      <alignment horizontal="center"/>
    </xf>
    <xf numFmtId="0" fontId="1" fillId="2" borderId="6" xfId="0" applyFont="1" applyFill="1" applyBorder="1" applyAlignment="1">
      <alignment horizontal="center"/>
    </xf>
    <xf numFmtId="0" fontId="1" fillId="2" borderId="7" xfId="0" applyFont="1" applyFill="1" applyBorder="1" applyAlignment="1">
      <alignment horizontal="center"/>
    </xf>
    <xf numFmtId="0" fontId="0" fillId="23" borderId="0" xfId="0" applyFill="1" applyAlignment="1">
      <alignment horizontal="left"/>
    </xf>
    <xf numFmtId="0" fontId="0" fillId="0" borderId="0" xfId="0" applyAlignment="1">
      <alignment horizontal="left"/>
    </xf>
    <xf numFmtId="0" fontId="1" fillId="2" borderId="0" xfId="0" applyFont="1" applyFill="1" applyAlignment="1">
      <alignment horizontal="center"/>
    </xf>
    <xf numFmtId="0" fontId="1" fillId="2" borderId="2" xfId="0" applyFont="1" applyFill="1" applyBorder="1" applyAlignment="1">
      <alignment horizontal="center"/>
    </xf>
    <xf numFmtId="0" fontId="1" fillId="2" borderId="3" xfId="0" applyFont="1" applyFill="1" applyBorder="1" applyAlignment="1">
      <alignment horizontal="center"/>
    </xf>
    <xf numFmtId="0" fontId="1" fillId="2" borderId="0" xfId="0" applyFont="1" applyFill="1" applyAlignment="1">
      <alignment horizontal="left"/>
    </xf>
    <xf numFmtId="0" fontId="1" fillId="12" borderId="5" xfId="0" applyFont="1" applyFill="1" applyBorder="1" applyAlignment="1">
      <alignment horizontal="center"/>
    </xf>
    <xf numFmtId="0" fontId="1" fillId="12" borderId="0" xfId="0" applyFont="1" applyFill="1" applyAlignment="1">
      <alignment horizontal="center"/>
    </xf>
    <xf numFmtId="0" fontId="1" fillId="9" borderId="0" xfId="0" applyFont="1" applyFill="1" applyAlignment="1">
      <alignment horizontal="center"/>
    </xf>
    <xf numFmtId="0" fontId="1" fillId="11" borderId="0" xfId="0" applyFont="1" applyFill="1" applyAlignment="1">
      <alignment horizontal="center"/>
    </xf>
    <xf numFmtId="0" fontId="1" fillId="10" borderId="23" xfId="0" applyFont="1" applyFill="1" applyBorder="1" applyAlignment="1">
      <alignment horizontal="center"/>
    </xf>
    <xf numFmtId="0" fontId="1" fillId="10" borderId="0" xfId="0" applyFont="1" applyFill="1" applyAlignment="1">
      <alignment horizontal="center"/>
    </xf>
    <xf numFmtId="0" fontId="1" fillId="10" borderId="24" xfId="0" applyFont="1" applyFill="1" applyBorder="1" applyAlignment="1">
      <alignment horizontal="center"/>
    </xf>
    <xf numFmtId="0" fontId="1" fillId="8" borderId="0" xfId="0" applyFont="1" applyFill="1" applyAlignment="1">
      <alignment horizontal="center"/>
    </xf>
    <xf numFmtId="0" fontId="45" fillId="3" borderId="0" xfId="0" applyFont="1" applyFill="1" applyAlignment="1">
      <alignment horizontal="center"/>
    </xf>
    <xf numFmtId="0" fontId="15" fillId="0" borderId="0" xfId="0" applyFont="1" applyAlignment="1">
      <alignment horizontal="center"/>
    </xf>
    <xf numFmtId="0" fontId="13" fillId="5" borderId="0" xfId="0" applyFont="1" applyFill="1" applyAlignment="1">
      <alignment horizontal="left"/>
    </xf>
    <xf numFmtId="0" fontId="13" fillId="5" borderId="0" xfId="0" applyFont="1" applyFill="1" applyAlignment="1">
      <alignment horizontal="center"/>
    </xf>
    <xf numFmtId="0" fontId="11" fillId="9" borderId="0" xfId="0" applyFont="1" applyFill="1" applyAlignment="1">
      <alignment horizontal="center" vertical="center"/>
    </xf>
    <xf numFmtId="0" fontId="13" fillId="19" borderId="0" xfId="0" applyFont="1" applyFill="1" applyAlignment="1">
      <alignment horizontal="center"/>
    </xf>
    <xf numFmtId="0" fontId="42" fillId="20" borderId="0" xfId="0" applyFont="1" applyFill="1" applyAlignment="1">
      <alignment horizontal="center"/>
    </xf>
    <xf numFmtId="0" fontId="11" fillId="50" borderId="20" xfId="0" applyFont="1" applyFill="1" applyBorder="1" applyAlignment="1">
      <alignment horizontal="center" vertical="center"/>
    </xf>
    <xf numFmtId="0" fontId="11" fillId="50" borderId="21" xfId="0" applyFont="1" applyFill="1" applyBorder="1" applyAlignment="1">
      <alignment horizontal="center" vertical="center"/>
    </xf>
    <xf numFmtId="0" fontId="11" fillId="50" borderId="22" xfId="0" applyFont="1" applyFill="1" applyBorder="1" applyAlignment="1">
      <alignment horizontal="center" vertical="center"/>
    </xf>
    <xf numFmtId="0" fontId="11" fillId="50" borderId="41" xfId="0" applyFont="1" applyFill="1" applyBorder="1" applyAlignment="1">
      <alignment horizontal="center" vertical="center"/>
    </xf>
    <xf numFmtId="0" fontId="11" fillId="50" borderId="36" xfId="0" applyFont="1" applyFill="1" applyBorder="1" applyAlignment="1">
      <alignment horizontal="center" vertical="center"/>
    </xf>
    <xf numFmtId="0" fontId="11" fillId="50" borderId="42" xfId="0" applyFont="1" applyFill="1" applyBorder="1" applyAlignment="1">
      <alignment horizontal="center" vertical="center"/>
    </xf>
    <xf numFmtId="0" fontId="13" fillId="4" borderId="0" xfId="0" applyFont="1" applyFill="1" applyAlignment="1">
      <alignment horizontal="center"/>
    </xf>
    <xf numFmtId="0" fontId="14" fillId="49" borderId="0" xfId="0" applyFont="1" applyFill="1" applyAlignment="1">
      <alignment horizontal="center"/>
    </xf>
    <xf numFmtId="0" fontId="14" fillId="49" borderId="0" xfId="0" applyFont="1" applyFill="1" applyAlignment="1">
      <alignment horizontal="left"/>
    </xf>
    <xf numFmtId="0" fontId="9" fillId="9" borderId="20" xfId="0" applyFont="1" applyFill="1" applyBorder="1" applyAlignment="1">
      <alignment horizontal="center" vertical="center"/>
    </xf>
    <xf numFmtId="0" fontId="9" fillId="9" borderId="22" xfId="0" applyFont="1" applyFill="1" applyBorder="1" applyAlignment="1">
      <alignment horizontal="center" vertical="center"/>
    </xf>
    <xf numFmtId="0" fontId="9" fillId="9" borderId="23" xfId="0" applyFont="1" applyFill="1" applyBorder="1" applyAlignment="1">
      <alignment horizontal="center" vertical="center"/>
    </xf>
    <xf numFmtId="0" fontId="9" fillId="9" borderId="24" xfId="0" applyFont="1" applyFill="1" applyBorder="1" applyAlignment="1">
      <alignment horizontal="center" vertical="center"/>
    </xf>
    <xf numFmtId="0" fontId="1" fillId="9" borderId="24" xfId="0" applyFont="1" applyFill="1" applyBorder="1" applyAlignment="1">
      <alignment horizontal="center"/>
    </xf>
    <xf numFmtId="0" fontId="0" fillId="6" borderId="1" xfId="0" applyFill="1" applyBorder="1" applyAlignment="1">
      <alignment horizontal="center"/>
    </xf>
    <xf numFmtId="0" fontId="0" fillId="6" borderId="14" xfId="0" applyFill="1" applyBorder="1" applyAlignment="1">
      <alignment horizontal="center"/>
    </xf>
    <xf numFmtId="0" fontId="1" fillId="8" borderId="20" xfId="0" applyFont="1" applyFill="1" applyBorder="1" applyAlignment="1">
      <alignment horizontal="center"/>
    </xf>
    <xf numFmtId="0" fontId="1" fillId="8" borderId="21" xfId="0" applyFont="1" applyFill="1" applyBorder="1" applyAlignment="1">
      <alignment horizontal="center"/>
    </xf>
    <xf numFmtId="0" fontId="1" fillId="8" borderId="22" xfId="0" applyFont="1" applyFill="1" applyBorder="1" applyAlignment="1">
      <alignment horizontal="center"/>
    </xf>
    <xf numFmtId="0" fontId="1" fillId="8" borderId="50" xfId="0" applyFont="1" applyFill="1" applyBorder="1" applyAlignment="1">
      <alignment horizontal="center" vertical="center"/>
    </xf>
    <xf numFmtId="0" fontId="1" fillId="8" borderId="51" xfId="0" applyFont="1" applyFill="1" applyBorder="1" applyAlignment="1">
      <alignment horizontal="center" vertical="center"/>
    </xf>
    <xf numFmtId="0" fontId="8" fillId="9" borderId="20" xfId="0" applyFont="1" applyFill="1" applyBorder="1" applyAlignment="1">
      <alignment horizontal="center" vertical="center"/>
    </xf>
    <xf numFmtId="0" fontId="8" fillId="9" borderId="21" xfId="0" applyFont="1" applyFill="1" applyBorder="1" applyAlignment="1">
      <alignment horizontal="center" vertical="center"/>
    </xf>
    <xf numFmtId="0" fontId="8" fillId="9" borderId="22" xfId="0" applyFont="1" applyFill="1" applyBorder="1" applyAlignment="1">
      <alignment horizontal="center" vertical="center"/>
    </xf>
    <xf numFmtId="0" fontId="8" fillId="9" borderId="23" xfId="0" applyFont="1" applyFill="1" applyBorder="1" applyAlignment="1">
      <alignment horizontal="center" vertical="center"/>
    </xf>
    <xf numFmtId="0" fontId="8" fillId="9" borderId="0" xfId="0" applyFont="1" applyFill="1" applyAlignment="1">
      <alignment horizontal="center" vertical="center"/>
    </xf>
    <xf numFmtId="0" fontId="8" fillId="9" borderId="24" xfId="0" applyFont="1" applyFill="1" applyBorder="1" applyAlignment="1">
      <alignment horizontal="center" vertical="center"/>
    </xf>
    <xf numFmtId="0" fontId="1" fillId="11" borderId="50" xfId="0" applyFont="1" applyFill="1" applyBorder="1" applyAlignment="1">
      <alignment horizontal="center" vertical="center"/>
    </xf>
    <xf numFmtId="0" fontId="1" fillId="11" borderId="51" xfId="0" applyFont="1" applyFill="1" applyBorder="1" applyAlignment="1">
      <alignment horizontal="center" vertical="center"/>
    </xf>
    <xf numFmtId="0" fontId="11" fillId="20" borderId="0" xfId="0" applyFont="1" applyFill="1" applyAlignment="1">
      <alignment horizontal="left"/>
    </xf>
    <xf numFmtId="0" fontId="14" fillId="4" borderId="0" xfId="0" applyFont="1" applyFill="1" applyAlignment="1">
      <alignment horizontal="center"/>
    </xf>
    <xf numFmtId="0" fontId="28" fillId="4" borderId="0" xfId="0" quotePrefix="1" applyFont="1" applyFill="1" applyAlignment="1">
      <alignment horizontal="center"/>
    </xf>
    <xf numFmtId="0" fontId="11" fillId="3" borderId="0" xfId="0" applyFont="1" applyFill="1" applyAlignment="1">
      <alignment horizontal="center" vertical="center"/>
    </xf>
    <xf numFmtId="0" fontId="45" fillId="51" borderId="0" xfId="0" applyFont="1" applyFill="1" applyAlignment="1">
      <alignment horizontal="center" vertical="center"/>
    </xf>
    <xf numFmtId="0" fontId="47" fillId="0" borderId="0" xfId="0" applyFont="1" applyAlignment="1">
      <alignment horizontal="center" vertical="center" wrapText="1"/>
    </xf>
    <xf numFmtId="0" fontId="14" fillId="4" borderId="0" xfId="0" applyFont="1" applyFill="1"/>
    <xf numFmtId="0" fontId="0" fillId="6" borderId="27" xfId="0" applyFill="1" applyBorder="1" applyAlignment="1">
      <alignment horizontal="center"/>
    </xf>
    <xf numFmtId="0" fontId="0" fillId="6" borderId="15" xfId="0" applyFill="1" applyBorder="1" applyAlignment="1">
      <alignment horizontal="center"/>
    </xf>
    <xf numFmtId="0" fontId="9" fillId="9" borderId="21" xfId="0" applyFont="1" applyFill="1" applyBorder="1" applyAlignment="1">
      <alignment horizontal="center" vertical="center"/>
    </xf>
    <xf numFmtId="0" fontId="9" fillId="9" borderId="0" xfId="0" applyFont="1" applyFill="1" applyAlignment="1">
      <alignment horizontal="center" vertical="center"/>
    </xf>
    <xf numFmtId="0" fontId="1" fillId="9" borderId="0" xfId="0" applyFont="1" applyFill="1" applyAlignment="1">
      <alignment horizontal="left" vertical="top" textRotation="180"/>
    </xf>
    <xf numFmtId="0" fontId="7" fillId="9" borderId="0" xfId="0" applyFont="1" applyFill="1" applyAlignment="1">
      <alignment horizontal="center" textRotation="180"/>
    </xf>
    <xf numFmtId="0" fontId="1" fillId="9" borderId="0" xfId="0" applyFont="1" applyFill="1" applyAlignment="1">
      <alignment horizontal="center" textRotation="180"/>
    </xf>
    <xf numFmtId="0" fontId="1" fillId="9" borderId="4" xfId="0" applyFont="1" applyFill="1" applyBorder="1" applyAlignment="1">
      <alignment horizontal="center" textRotation="180"/>
    </xf>
    <xf numFmtId="0" fontId="15" fillId="19" borderId="0" xfId="0" applyFont="1" applyFill="1" applyAlignment="1">
      <alignment horizontal="center" vertical="center" wrapText="1"/>
    </xf>
    <xf numFmtId="0" fontId="45" fillId="16" borderId="0" xfId="0" applyFont="1" applyFill="1" applyAlignment="1">
      <alignment horizontal="center" vertical="center"/>
    </xf>
    <xf numFmtId="0" fontId="45" fillId="3" borderId="0" xfId="0" applyFont="1" applyFill="1" applyAlignment="1">
      <alignment horizontal="center" vertical="center"/>
    </xf>
    <xf numFmtId="0" fontId="45" fillId="10" borderId="0" xfId="0" applyFont="1" applyFill="1" applyAlignment="1">
      <alignment horizontal="center" vertical="center"/>
    </xf>
    <xf numFmtId="0" fontId="11" fillId="17" borderId="0" xfId="0" applyFont="1" applyFill="1" applyAlignment="1">
      <alignment horizontal="center" vertical="center"/>
    </xf>
    <xf numFmtId="0" fontId="50" fillId="7" borderId="0" xfId="0" applyFont="1" applyFill="1" applyAlignment="1">
      <alignment horizontal="center" vertical="center" wrapText="1"/>
    </xf>
    <xf numFmtId="0" fontId="15" fillId="22" borderId="0" xfId="0" applyFont="1" applyFill="1" applyAlignment="1">
      <alignment horizontal="center" vertical="center" wrapText="1"/>
    </xf>
    <xf numFmtId="0" fontId="15" fillId="15" borderId="0" xfId="0" applyFont="1" applyFill="1" applyAlignment="1">
      <alignment horizontal="center" vertical="center" wrapText="1"/>
    </xf>
    <xf numFmtId="0" fontId="15" fillId="15" borderId="0" xfId="0" applyFont="1" applyFill="1" applyAlignment="1">
      <alignment horizontal="center" vertical="center"/>
    </xf>
    <xf numFmtId="0" fontId="14" fillId="13" borderId="0" xfId="0" applyFont="1" applyFill="1" applyAlignment="1">
      <alignment horizontal="left"/>
    </xf>
    <xf numFmtId="0" fontId="11" fillId="50" borderId="0" xfId="0" applyFont="1" applyFill="1" applyAlignment="1">
      <alignment horizontal="center" vertical="center"/>
    </xf>
    <xf numFmtId="0" fontId="13" fillId="28" borderId="0" xfId="0" applyFont="1" applyFill="1" applyAlignment="1">
      <alignment horizontal="center" vertical="center" wrapText="1"/>
    </xf>
    <xf numFmtId="0" fontId="13" fillId="28" borderId="0" xfId="0" applyFont="1" applyFill="1" applyAlignment="1">
      <alignment horizontal="center" vertical="center"/>
    </xf>
    <xf numFmtId="0" fontId="13" fillId="5" borderId="0" xfId="0" applyFont="1" applyFill="1" applyAlignment="1">
      <alignment horizontal="center" vertical="center" wrapText="1"/>
    </xf>
    <xf numFmtId="0" fontId="14" fillId="38" borderId="0" xfId="0" applyFont="1" applyFill="1" applyAlignment="1">
      <alignment horizontal="center"/>
    </xf>
    <xf numFmtId="0" fontId="13" fillId="22" borderId="0" xfId="0" applyFont="1" applyFill="1" applyAlignment="1">
      <alignment horizontal="center" vertical="center" wrapText="1"/>
    </xf>
    <xf numFmtId="0" fontId="47" fillId="7" borderId="0" xfId="0" applyFont="1" applyFill="1" applyAlignment="1">
      <alignment horizontal="center" wrapText="1"/>
    </xf>
    <xf numFmtId="0" fontId="14" fillId="7" borderId="0" xfId="0" applyFont="1" applyFill="1" applyAlignment="1">
      <alignment horizontal="center" wrapText="1"/>
    </xf>
    <xf numFmtId="0" fontId="14" fillId="52" borderId="0" xfId="0" applyFont="1" applyFill="1" applyAlignment="1">
      <alignment horizontal="center" vertical="center" wrapText="1"/>
    </xf>
    <xf numFmtId="0" fontId="49" fillId="4" borderId="0" xfId="0" applyFont="1" applyFill="1" applyAlignment="1">
      <alignment horizontal="center" vertical="center" wrapText="1"/>
    </xf>
    <xf numFmtId="0" fontId="14" fillId="48" borderId="0" xfId="0" applyFont="1" applyFill="1" applyAlignment="1">
      <alignment horizontal="center"/>
    </xf>
    <xf numFmtId="0" fontId="11" fillId="35" borderId="0" xfId="0" applyFont="1" applyFill="1" applyAlignment="1">
      <alignment horizontal="center" vertical="center"/>
    </xf>
    <xf numFmtId="0" fontId="55" fillId="7" borderId="0" xfId="0" applyFont="1" applyFill="1" applyAlignment="1">
      <alignment horizontal="center" vertical="center" wrapText="1"/>
    </xf>
    <xf numFmtId="0" fontId="15" fillId="7" borderId="0" xfId="0" applyFont="1" applyFill="1" applyAlignment="1">
      <alignment horizontal="center" vertical="center" wrapText="1"/>
    </xf>
    <xf numFmtId="0" fontId="11" fillId="42" borderId="0" xfId="0" applyFont="1" applyFill="1" applyAlignment="1">
      <alignment horizontal="center"/>
    </xf>
    <xf numFmtId="0" fontId="45" fillId="21" borderId="0" xfId="0" applyFont="1" applyFill="1" applyAlignment="1">
      <alignment horizontal="center"/>
    </xf>
    <xf numFmtId="0" fontId="47" fillId="37" borderId="0" xfId="0" applyFont="1" applyFill="1" applyAlignment="1">
      <alignment horizontal="center" vertical="center" wrapText="1"/>
    </xf>
    <xf numFmtId="0" fontId="47" fillId="15" borderId="0" xfId="0" applyFont="1" applyFill="1" applyAlignment="1">
      <alignment horizontal="center" vertical="center" wrapText="1"/>
    </xf>
    <xf numFmtId="0" fontId="15" fillId="37" borderId="0" xfId="0" applyFont="1" applyFill="1" applyAlignment="1">
      <alignment horizontal="center" vertical="center"/>
    </xf>
    <xf numFmtId="0" fontId="14" fillId="34" borderId="0" xfId="0" applyFont="1" applyFill="1" applyAlignment="1">
      <alignment horizontal="center" vertical="center" wrapText="1"/>
    </xf>
    <xf numFmtId="0" fontId="15" fillId="37" borderId="0" xfId="0" quotePrefix="1" applyFont="1" applyFill="1" applyAlignment="1">
      <alignment horizontal="center" vertical="center"/>
    </xf>
    <xf numFmtId="0" fontId="14" fillId="27" borderId="0" xfId="0" applyFont="1" applyFill="1" applyAlignment="1">
      <alignment horizontal="center" vertical="center" wrapText="1"/>
    </xf>
    <xf numFmtId="0" fontId="14" fillId="0" borderId="0" xfId="0" applyFont="1" applyAlignment="1">
      <alignment horizontal="center" vertical="center" wrapText="1"/>
    </xf>
    <xf numFmtId="0" fontId="14" fillId="55" borderId="0" xfId="0" applyFont="1" applyFill="1" applyAlignment="1">
      <alignment horizontal="center" wrapText="1"/>
    </xf>
    <xf numFmtId="0" fontId="14" fillId="4" borderId="0" xfId="0" applyFont="1" applyFill="1" applyAlignment="1">
      <alignment horizontal="center" vertical="center" wrapText="1"/>
    </xf>
    <xf numFmtId="0" fontId="14" fillId="19" borderId="0" xfId="0" applyFont="1" applyFill="1" applyAlignment="1">
      <alignment horizontal="center" wrapText="1"/>
    </xf>
    <xf numFmtId="0" fontId="15" fillId="37" borderId="0" xfId="0" applyFont="1" applyFill="1" applyAlignment="1">
      <alignment horizontal="right" vertical="center"/>
    </xf>
    <xf numFmtId="0" fontId="11" fillId="56" borderId="0" xfId="0" applyFont="1" applyFill="1" applyAlignment="1">
      <alignment horizontal="center" vertical="center"/>
    </xf>
    <xf numFmtId="0" fontId="11" fillId="21" borderId="0" xfId="0" applyFont="1" applyFill="1" applyAlignment="1">
      <alignment horizontal="center"/>
    </xf>
    <xf numFmtId="0" fontId="14" fillId="5" borderId="0" xfId="0" applyFont="1" applyFill="1" applyAlignment="1">
      <alignment horizontal="center" vertical="center" wrapText="1"/>
    </xf>
    <xf numFmtId="0" fontId="14" fillId="41" borderId="0" xfId="0" applyFont="1" applyFill="1" applyAlignment="1">
      <alignment horizontal="center" wrapText="1"/>
    </xf>
    <xf numFmtId="0" fontId="15" fillId="37" borderId="0" xfId="0" applyFont="1" applyFill="1" applyAlignment="1">
      <alignment horizontal="left" vertical="center"/>
    </xf>
    <xf numFmtId="0" fontId="11" fillId="10" borderId="0" xfId="0" applyFont="1" applyFill="1" applyAlignment="1">
      <alignment horizontal="center"/>
    </xf>
    <xf numFmtId="0" fontId="14" fillId="43" borderId="1" xfId="0" applyFont="1" applyFill="1" applyBorder="1" applyAlignment="1">
      <alignment horizontal="center"/>
    </xf>
    <xf numFmtId="0" fontId="14" fillId="57" borderId="1" xfId="0" applyFont="1" applyFill="1" applyBorder="1" applyAlignment="1">
      <alignment horizontal="center"/>
    </xf>
    <xf numFmtId="0" fontId="14" fillId="6" borderId="0" xfId="0" applyFont="1" applyFill="1" applyAlignment="1">
      <alignment horizontal="center" vertical="center" wrapText="1"/>
    </xf>
    <xf numFmtId="0" fontId="14" fillId="57" borderId="2" xfId="0" applyFont="1" applyFill="1" applyBorder="1" applyAlignment="1">
      <alignment horizontal="center"/>
    </xf>
    <xf numFmtId="0" fontId="14" fillId="57" borderId="47" xfId="0" applyFont="1" applyFill="1" applyBorder="1" applyAlignment="1">
      <alignment horizontal="center"/>
    </xf>
    <xf numFmtId="0" fontId="14" fillId="57" borderId="3" xfId="0" applyFont="1" applyFill="1" applyBorder="1" applyAlignment="1">
      <alignment horizontal="center"/>
    </xf>
    <xf numFmtId="0" fontId="14" fillId="43" borderId="6" xfId="0" applyFont="1" applyFill="1" applyBorder="1" applyAlignment="1">
      <alignment horizontal="center"/>
    </xf>
    <xf numFmtId="0" fontId="14" fillId="43" borderId="34" xfId="0" applyFont="1" applyFill="1" applyBorder="1" applyAlignment="1">
      <alignment horizontal="center"/>
    </xf>
    <xf numFmtId="0" fontId="27" fillId="37" borderId="0" xfId="0" applyFont="1" applyFill="1" applyAlignment="1">
      <alignment horizontal="center" vertical="center"/>
    </xf>
    <xf numFmtId="0" fontId="27" fillId="37" borderId="40" xfId="0" applyFont="1" applyFill="1" applyBorder="1" applyAlignment="1">
      <alignment horizontal="center" vertical="center"/>
    </xf>
    <xf numFmtId="0" fontId="27" fillId="37" borderId="4" xfId="0" applyFont="1" applyFill="1" applyBorder="1" applyAlignment="1">
      <alignment horizontal="center" vertical="center"/>
    </xf>
    <xf numFmtId="0" fontId="27" fillId="37" borderId="33" xfId="0" applyFont="1" applyFill="1" applyBorder="1" applyAlignment="1">
      <alignment horizontal="center" vertical="center"/>
    </xf>
    <xf numFmtId="0" fontId="0" fillId="18" borderId="0" xfId="0" applyFill="1" applyAlignment="1">
      <alignment horizontal="center" vertical="center" textRotation="180" wrapText="1"/>
    </xf>
    <xf numFmtId="0" fontId="15" fillId="59" borderId="0" xfId="0" applyFont="1" applyFill="1" applyAlignment="1">
      <alignment horizontal="center"/>
    </xf>
    <xf numFmtId="0" fontId="14" fillId="5" borderId="1" xfId="0" applyFont="1" applyFill="1" applyBorder="1" applyAlignment="1">
      <alignment horizontal="center" vertical="center"/>
    </xf>
    <xf numFmtId="0" fontId="45" fillId="3" borderId="0" xfId="0" applyFont="1" applyFill="1" applyAlignment="1">
      <alignment horizontal="center" wrapText="1"/>
    </xf>
    <xf numFmtId="0" fontId="45" fillId="3" borderId="4" xfId="0" applyFont="1" applyFill="1" applyBorder="1" applyAlignment="1">
      <alignment horizontal="center"/>
    </xf>
    <xf numFmtId="0" fontId="60" fillId="9" borderId="1" xfId="0" applyFont="1" applyFill="1" applyBorder="1" applyAlignment="1">
      <alignment horizontal="center" vertical="center"/>
    </xf>
    <xf numFmtId="0" fontId="14" fillId="5" borderId="0" xfId="0" applyFont="1" applyFill="1" applyAlignment="1">
      <alignment horizontal="left" vertical="top" wrapText="1"/>
    </xf>
    <xf numFmtId="0" fontId="66" fillId="18" borderId="0" xfId="0" applyFont="1" applyFill="1" applyAlignment="1">
      <alignment horizontal="left" vertical="top" wrapText="1"/>
    </xf>
    <xf numFmtId="0" fontId="13" fillId="15" borderId="0" xfId="0" applyFont="1" applyFill="1" applyAlignment="1">
      <alignment horizontal="center" vertical="center" textRotation="180"/>
    </xf>
    <xf numFmtId="0" fontId="65" fillId="5" borderId="1" xfId="0" applyFont="1" applyFill="1" applyBorder="1" applyAlignment="1">
      <alignment horizontal="center" vertical="center"/>
    </xf>
    <xf numFmtId="0" fontId="14" fillId="4" borderId="0" xfId="0" applyFont="1" applyFill="1" applyAlignment="1">
      <alignment horizontal="left" vertical="top" wrapText="1"/>
    </xf>
    <xf numFmtId="0" fontId="14" fillId="5" borderId="8" xfId="0" applyFont="1" applyFill="1" applyBorder="1" applyAlignment="1">
      <alignment horizontal="center" vertical="center"/>
    </xf>
    <xf numFmtId="0" fontId="24" fillId="46" borderId="1" xfId="0" applyFont="1" applyFill="1" applyBorder="1" applyAlignment="1">
      <alignment horizontal="center" vertical="center"/>
    </xf>
    <xf numFmtId="0" fontId="14" fillId="55" borderId="0" xfId="0" quotePrefix="1" applyFont="1" applyFill="1" applyAlignment="1">
      <alignment horizontal="center" vertical="center" wrapText="1"/>
    </xf>
    <xf numFmtId="0" fontId="14" fillId="19" borderId="0" xfId="0" applyFont="1" applyFill="1" applyAlignment="1">
      <alignment horizontal="left" wrapText="1"/>
    </xf>
    <xf numFmtId="0" fontId="68" fillId="61" borderId="0" xfId="0" applyFont="1" applyFill="1" applyAlignment="1">
      <alignment horizontal="center"/>
    </xf>
    <xf numFmtId="0" fontId="14" fillId="31" borderId="0" xfId="0" applyFont="1" applyFill="1" applyAlignment="1">
      <alignment horizontal="left"/>
    </xf>
    <xf numFmtId="0" fontId="14" fillId="37" borderId="0" xfId="0" quotePrefix="1" applyFont="1" applyFill="1" applyAlignment="1">
      <alignment horizontal="center" vertical="center" wrapText="1"/>
    </xf>
    <xf numFmtId="0" fontId="24" fillId="7" borderId="0" xfId="0" applyFont="1" applyFill="1" applyAlignment="1">
      <alignment horizontal="center" vertical="center" wrapText="1"/>
    </xf>
    <xf numFmtId="0" fontId="68" fillId="32" borderId="0" xfId="0" applyFont="1" applyFill="1" applyAlignment="1">
      <alignment horizontal="center"/>
    </xf>
    <xf numFmtId="0" fontId="14" fillId="6" borderId="0" xfId="0" applyFont="1" applyFill="1" applyAlignment="1">
      <alignment horizontal="left" vertical="top" wrapText="1"/>
    </xf>
    <xf numFmtId="0" fontId="67" fillId="35" borderId="0" xfId="0" applyFont="1" applyFill="1" applyAlignment="1">
      <alignment horizontal="center" vertical="center"/>
    </xf>
    <xf numFmtId="0" fontId="13" fillId="7" borderId="0" xfId="0" applyFont="1" applyFill="1" applyAlignment="1">
      <alignment horizontal="center"/>
    </xf>
    <xf numFmtId="0" fontId="45" fillId="11" borderId="0" xfId="0" applyFont="1" applyFill="1" applyAlignment="1">
      <alignment horizontal="center"/>
    </xf>
    <xf numFmtId="0" fontId="68" fillId="65" borderId="0" xfId="0" applyFont="1" applyFill="1" applyAlignment="1">
      <alignment horizontal="center" vertical="center"/>
    </xf>
    <xf numFmtId="0" fontId="14" fillId="0" borderId="0" xfId="0" applyFont="1" applyAlignment="1">
      <alignment horizontal="center" vertical="center"/>
    </xf>
    <xf numFmtId="0" fontId="45" fillId="9" borderId="0" xfId="0" applyFont="1" applyFill="1" applyAlignment="1">
      <alignment horizontal="center"/>
    </xf>
    <xf numFmtId="0" fontId="14" fillId="43" borderId="0" xfId="0" applyFont="1" applyFill="1" applyAlignment="1">
      <alignment horizontal="center" vertical="center"/>
    </xf>
    <xf numFmtId="0" fontId="14" fillId="19" borderId="0" xfId="0" applyFont="1" applyFill="1" applyAlignment="1">
      <alignment horizontal="center"/>
    </xf>
    <xf numFmtId="0" fontId="13" fillId="37" borderId="0" xfId="0" applyFont="1" applyFill="1" applyAlignment="1">
      <alignment horizontal="center" wrapText="1"/>
    </xf>
    <xf numFmtId="0" fontId="68" fillId="43" borderId="0" xfId="0" applyFont="1" applyFill="1" applyAlignment="1">
      <alignment horizontal="center" vertical="center"/>
    </xf>
    <xf numFmtId="0" fontId="14" fillId="22" borderId="0" xfId="0" applyFont="1" applyFill="1" applyAlignment="1">
      <alignment horizontal="center" vertical="center" wrapText="1"/>
    </xf>
    <xf numFmtId="0" fontId="14" fillId="19" borderId="0" xfId="0" applyFont="1" applyFill="1" applyAlignment="1">
      <alignment horizontal="center" vertical="center"/>
    </xf>
    <xf numFmtId="0" fontId="14" fillId="38" borderId="0" xfId="0" applyFont="1" applyFill="1" applyAlignment="1">
      <alignment horizontal="left"/>
    </xf>
    <xf numFmtId="0" fontId="14" fillId="28" borderId="0" xfId="0" applyFont="1" applyFill="1" applyAlignment="1">
      <alignment horizontal="center" vertical="center" wrapText="1"/>
    </xf>
    <xf numFmtId="0" fontId="11" fillId="3" borderId="0" xfId="0" applyFont="1" applyFill="1" applyAlignment="1">
      <alignment horizontal="center"/>
    </xf>
    <xf numFmtId="0" fontId="0" fillId="60" borderId="13" xfId="0" applyFill="1" applyBorder="1" applyAlignment="1">
      <alignment horizontal="center"/>
    </xf>
    <xf numFmtId="0" fontId="0" fillId="60" borderId="10" xfId="0" applyFill="1" applyBorder="1" applyAlignment="1">
      <alignment horizontal="center"/>
    </xf>
    <xf numFmtId="0" fontId="0" fillId="60" borderId="11" xfId="0" applyFill="1" applyBorder="1" applyAlignment="1">
      <alignment horizontal="center"/>
    </xf>
    <xf numFmtId="0" fontId="6" fillId="22" borderId="13" xfId="0" applyFont="1" applyFill="1" applyBorder="1" applyAlignment="1">
      <alignment horizontal="center"/>
    </xf>
    <xf numFmtId="0" fontId="6" fillId="22" borderId="10" xfId="0" applyFont="1" applyFill="1" applyBorder="1" applyAlignment="1">
      <alignment horizontal="center"/>
    </xf>
    <xf numFmtId="0" fontId="6" fillId="22" borderId="11" xfId="0" applyFont="1" applyFill="1" applyBorder="1" applyAlignment="1">
      <alignment horizontal="center"/>
    </xf>
    <xf numFmtId="0" fontId="0" fillId="60" borderId="1" xfId="0" applyFill="1" applyBorder="1" applyAlignment="1">
      <alignment horizontal="center" vertical="center"/>
    </xf>
    <xf numFmtId="0" fontId="6" fillId="60" borderId="53" xfId="0" applyFont="1" applyFill="1" applyBorder="1" applyAlignment="1">
      <alignment horizontal="center"/>
    </xf>
    <xf numFmtId="0" fontId="6" fillId="60" borderId="12" xfId="0" applyFont="1" applyFill="1" applyBorder="1" applyAlignment="1">
      <alignment horizontal="center"/>
    </xf>
    <xf numFmtId="0" fontId="6" fillId="60" borderId="18" xfId="0" applyFont="1" applyFill="1" applyBorder="1" applyAlignment="1">
      <alignment horizontal="center"/>
    </xf>
    <xf numFmtId="0" fontId="6" fillId="60" borderId="10" xfId="0" applyFont="1" applyFill="1" applyBorder="1" applyAlignment="1">
      <alignment horizontal="center"/>
    </xf>
    <xf numFmtId="0" fontId="6" fillId="60" borderId="11" xfId="0" applyFont="1" applyFill="1" applyBorder="1" applyAlignment="1">
      <alignment horizontal="center"/>
    </xf>
    <xf numFmtId="0" fontId="0" fillId="22" borderId="0" xfId="0" applyFill="1" applyAlignment="1">
      <alignment horizontal="center" vertical="center" textRotation="180"/>
    </xf>
    <xf numFmtId="0" fontId="11" fillId="21" borderId="0" xfId="0" applyFont="1" applyFill="1" applyAlignment="1">
      <alignment horizontal="center" vertical="center"/>
    </xf>
    <xf numFmtId="0" fontId="9" fillId="20" borderId="0" xfId="0" applyFont="1" applyFill="1" applyAlignment="1">
      <alignment horizontal="center" vertical="center"/>
    </xf>
    <xf numFmtId="0" fontId="11" fillId="21" borderId="0" xfId="0" applyFont="1" applyFill="1" applyAlignment="1">
      <alignment horizontal="left" vertical="center"/>
    </xf>
    <xf numFmtId="0" fontId="0" fillId="0" borderId="0" xfId="0" applyAlignment="1">
      <alignment horizontal="center"/>
    </xf>
    <xf numFmtId="0" fontId="13" fillId="5" borderId="2" xfId="0" applyFont="1" applyFill="1" applyBorder="1" applyAlignment="1">
      <alignment horizontal="center"/>
    </xf>
    <xf numFmtId="0" fontId="13" fillId="5" borderId="47" xfId="0" applyFont="1" applyFill="1" applyBorder="1" applyAlignment="1">
      <alignment horizontal="center"/>
    </xf>
    <xf numFmtId="0" fontId="13" fillId="5" borderId="3" xfId="0" applyFont="1" applyFill="1" applyBorder="1" applyAlignment="1">
      <alignment horizontal="center"/>
    </xf>
    <xf numFmtId="0" fontId="9" fillId="2" borderId="0" xfId="0" applyFont="1" applyFill="1" applyAlignment="1">
      <alignment horizontal="center" wrapText="1"/>
    </xf>
    <xf numFmtId="0" fontId="0" fillId="7" borderId="2" xfId="0" applyFill="1" applyBorder="1" applyAlignment="1">
      <alignment horizontal="center"/>
    </xf>
    <xf numFmtId="0" fontId="0" fillId="7" borderId="47" xfId="0" applyFill="1" applyBorder="1" applyAlignment="1">
      <alignment horizontal="center"/>
    </xf>
    <xf numFmtId="0" fontId="0" fillId="7" borderId="3" xfId="0" applyFill="1" applyBorder="1" applyAlignment="1">
      <alignment horizontal="center"/>
    </xf>
    <xf numFmtId="0" fontId="0" fillId="4" borderId="34" xfId="0" applyFill="1" applyBorder="1" applyAlignment="1">
      <alignment horizontal="center" vertical="center"/>
    </xf>
    <xf numFmtId="0" fontId="0" fillId="4" borderId="7" xfId="0" applyFill="1" applyBorder="1" applyAlignment="1">
      <alignment horizontal="center" vertical="center"/>
    </xf>
    <xf numFmtId="0" fontId="0" fillId="4" borderId="0" xfId="0" applyFill="1" applyAlignment="1">
      <alignment horizontal="center" vertical="center"/>
    </xf>
    <xf numFmtId="0" fontId="0" fillId="4" borderId="40" xfId="0" applyFill="1" applyBorder="1" applyAlignment="1">
      <alignment horizontal="center" vertical="center"/>
    </xf>
    <xf numFmtId="0" fontId="8" fillId="8" borderId="0" xfId="0" applyFont="1" applyFill="1" applyAlignment="1">
      <alignment horizontal="center"/>
    </xf>
    <xf numFmtId="0" fontId="13" fillId="38" borderId="0" xfId="0" applyFont="1" applyFill="1" applyAlignment="1">
      <alignment horizontal="center" vertical="center" wrapText="1"/>
    </xf>
    <xf numFmtId="0" fontId="77" fillId="6" borderId="0" xfId="0" applyFont="1" applyFill="1" applyAlignment="1">
      <alignment horizontal="center"/>
    </xf>
    <xf numFmtId="0" fontId="9" fillId="10" borderId="0" xfId="0" applyFont="1" applyFill="1" applyAlignment="1">
      <alignment horizontal="center"/>
    </xf>
    <xf numFmtId="0" fontId="76" fillId="6" borderId="0" xfId="0" applyFont="1" applyFill="1" applyAlignment="1">
      <alignment horizontal="center"/>
    </xf>
    <xf numFmtId="0" fontId="13" fillId="6" borderId="0" xfId="0" applyFont="1" applyFill="1" applyAlignment="1">
      <alignment horizontal="center"/>
    </xf>
    <xf numFmtId="0" fontId="75" fillId="6" borderId="0" xfId="0" applyFont="1" applyFill="1" applyAlignment="1">
      <alignment horizontal="center"/>
    </xf>
    <xf numFmtId="0" fontId="13" fillId="66" borderId="0" xfId="0" applyFont="1" applyFill="1" applyAlignment="1">
      <alignment horizontal="center"/>
    </xf>
    <xf numFmtId="0" fontId="13" fillId="22" borderId="0" xfId="0" applyFont="1" applyFill="1" applyAlignment="1">
      <alignment horizontal="center" wrapText="1"/>
    </xf>
    <xf numFmtId="0" fontId="13" fillId="4" borderId="0" xfId="0" applyFont="1" applyFill="1" applyAlignment="1">
      <alignment horizontal="center" vertical="center" wrapText="1"/>
    </xf>
    <xf numFmtId="0" fontId="45" fillId="17" borderId="0" xfId="0" applyFont="1" applyFill="1" applyAlignment="1">
      <alignment horizontal="center" vertical="center" wrapText="1"/>
    </xf>
    <xf numFmtId="0" fontId="9" fillId="9" borderId="0" xfId="0" applyFont="1" applyFill="1" applyAlignment="1">
      <alignment horizontal="center"/>
    </xf>
    <xf numFmtId="0" fontId="13" fillId="7" borderId="0" xfId="0" applyFont="1" applyFill="1" applyAlignment="1">
      <alignment horizontal="center" wrapText="1"/>
    </xf>
    <xf numFmtId="0" fontId="9" fillId="16" borderId="0" xfId="0" applyFont="1" applyFill="1" applyAlignment="1">
      <alignment horizontal="center"/>
    </xf>
    <xf numFmtId="0" fontId="13" fillId="15" borderId="0" xfId="0" applyFont="1" applyFill="1" applyAlignment="1">
      <alignment horizontal="center" vertical="center" wrapText="1"/>
    </xf>
    <xf numFmtId="0" fontId="13" fillId="22" borderId="0" xfId="0" applyFont="1" applyFill="1" applyAlignment="1">
      <alignment horizontal="left" wrapText="1"/>
    </xf>
    <xf numFmtId="0" fontId="78" fillId="6" borderId="0" xfId="0" applyFont="1" applyFill="1" applyAlignment="1">
      <alignment horizontal="center"/>
    </xf>
    <xf numFmtId="0" fontId="13" fillId="37" borderId="0" xfId="0" applyFont="1" applyFill="1" applyAlignment="1">
      <alignment horizontal="center" vertical="center" wrapText="1"/>
    </xf>
    <xf numFmtId="0" fontId="14" fillId="19" borderId="0" xfId="0" quotePrefix="1" applyFont="1" applyFill="1" applyAlignment="1">
      <alignment horizontal="center" vertical="center"/>
    </xf>
    <xf numFmtId="0" fontId="13" fillId="19" borderId="54" xfId="0" applyFont="1" applyFill="1" applyBorder="1" applyAlignment="1">
      <alignment horizontal="center"/>
    </xf>
    <xf numFmtId="0" fontId="13" fillId="19" borderId="55" xfId="0" applyFont="1" applyFill="1" applyBorder="1" applyAlignment="1">
      <alignment horizontal="center"/>
    </xf>
    <xf numFmtId="0" fontId="80" fillId="19" borderId="0" xfId="0" applyFont="1" applyFill="1" applyAlignment="1">
      <alignment horizontal="center" vertical="top" wrapText="1"/>
    </xf>
    <xf numFmtId="0" fontId="9" fillId="17" borderId="0" xfId="0" applyFont="1" applyFill="1" applyAlignment="1">
      <alignment horizontal="center" wrapText="1"/>
    </xf>
    <xf numFmtId="0" fontId="78" fillId="49" borderId="0" xfId="0" applyFont="1" applyFill="1" applyAlignment="1">
      <alignment horizontal="center" wrapText="1"/>
    </xf>
    <xf numFmtId="0" fontId="45" fillId="9" borderId="0" xfId="0" applyFont="1" applyFill="1" applyAlignment="1">
      <alignment horizontal="center" vertical="center" wrapText="1"/>
    </xf>
    <xf numFmtId="0" fontId="45" fillId="10" borderId="0" xfId="0" applyFont="1" applyFill="1" applyAlignment="1">
      <alignment horizontal="center" vertical="center" wrapText="1"/>
    </xf>
    <xf numFmtId="0" fontId="13" fillId="52" borderId="0" xfId="0" applyFont="1" applyFill="1" applyAlignment="1">
      <alignment horizontal="center" vertical="center" wrapText="1"/>
    </xf>
    <xf numFmtId="0" fontId="9" fillId="17" borderId="0" xfId="0" applyFont="1" applyFill="1" applyAlignment="1">
      <alignment horizontal="center" vertical="center" wrapText="1"/>
    </xf>
    <xf numFmtId="0" fontId="13" fillId="7" borderId="0" xfId="0" applyFont="1" applyFill="1" applyAlignment="1">
      <alignment horizontal="center" vertical="center" wrapText="1"/>
    </xf>
    <xf numFmtId="0" fontId="13" fillId="43" borderId="0" xfId="0" applyFont="1" applyFill="1" applyAlignment="1">
      <alignment horizontal="center" vertical="center" wrapText="1"/>
    </xf>
    <xf numFmtId="0" fontId="9" fillId="8" borderId="0" xfId="0" applyFont="1" applyFill="1" applyAlignment="1">
      <alignment horizontal="center" vertical="center"/>
    </xf>
    <xf numFmtId="0" fontId="1" fillId="9" borderId="0" xfId="0" applyFont="1" applyFill="1" applyAlignment="1">
      <alignment horizontal="center" vertical="center" textRotation="180"/>
    </xf>
    <xf numFmtId="0" fontId="1" fillId="2" borderId="0" xfId="0" applyFont="1" applyFill="1" applyAlignment="1">
      <alignment horizontal="center" vertical="center" textRotation="180"/>
    </xf>
    <xf numFmtId="0" fontId="8" fillId="2" borderId="4" xfId="0" applyFont="1" applyFill="1" applyBorder="1" applyAlignment="1">
      <alignment horizontal="center" vertical="center"/>
    </xf>
    <xf numFmtId="0" fontId="1" fillId="9" borderId="0" xfId="0" applyFont="1" applyFill="1" applyAlignment="1">
      <alignment horizontal="center" vertical="center"/>
    </xf>
    <xf numFmtId="0" fontId="1" fillId="17" borderId="0" xfId="0" applyFont="1" applyFill="1" applyAlignment="1">
      <alignment horizontal="center" vertical="center" wrapText="1"/>
    </xf>
    <xf numFmtId="0" fontId="9" fillId="16" borderId="0" xfId="0" applyFont="1" applyFill="1" applyAlignment="1">
      <alignment horizontal="center" vertical="center"/>
    </xf>
    <xf numFmtId="0" fontId="1" fillId="9" borderId="0" xfId="0" applyFont="1" applyFill="1" applyAlignment="1">
      <alignment horizontal="center" vertical="center" wrapText="1"/>
    </xf>
  </cellXfs>
  <cellStyles count="1">
    <cellStyle name="Normal" xfId="0" builtinId="0"/>
  </cellStyles>
  <dxfs count="57">
    <dxf>
      <fill>
        <patternFill>
          <bgColor theme="1"/>
        </patternFill>
      </fill>
    </dxf>
    <dxf>
      <fill>
        <patternFill>
          <bgColor theme="1"/>
        </patternFill>
      </fill>
    </dxf>
    <dxf>
      <fill>
        <patternFill>
          <bgColor theme="1"/>
        </patternFill>
      </fill>
    </dxf>
    <dxf>
      <fill>
        <patternFill>
          <bgColor theme="1"/>
        </patternFill>
      </fill>
    </dxf>
    <dxf>
      <fill>
        <patternFill>
          <bgColor theme="1"/>
        </patternFill>
      </fill>
    </dxf>
    <dxf>
      <fill>
        <patternFill>
          <bgColor theme="1"/>
        </patternFill>
      </fill>
    </dxf>
    <dxf>
      <fill>
        <patternFill>
          <bgColor theme="1"/>
        </patternFill>
      </fill>
    </dxf>
    <dxf>
      <fill>
        <patternFill>
          <bgColor theme="1"/>
        </patternFill>
      </fill>
    </dxf>
    <dxf>
      <fill>
        <patternFill>
          <bgColor theme="1"/>
        </patternFill>
      </fill>
    </dxf>
    <dxf>
      <fill>
        <patternFill>
          <bgColor theme="1"/>
        </patternFill>
      </fill>
    </dxf>
    <dxf>
      <fill>
        <patternFill>
          <bgColor theme="1"/>
        </patternFill>
      </fill>
    </dxf>
    <dxf>
      <fill>
        <patternFill>
          <bgColor theme="1"/>
        </patternFill>
      </fill>
    </dxf>
    <dxf>
      <fill>
        <patternFill>
          <bgColor theme="1"/>
        </patternFill>
      </fill>
    </dxf>
    <dxf>
      <fill>
        <patternFill>
          <bgColor theme="1"/>
        </patternFill>
      </fill>
    </dxf>
    <dxf>
      <fill>
        <patternFill>
          <bgColor theme="1"/>
        </patternFill>
      </fill>
    </dxf>
    <dxf>
      <fill>
        <patternFill>
          <bgColor theme="1"/>
        </patternFill>
      </fill>
    </dxf>
    <dxf>
      <fill>
        <patternFill>
          <bgColor theme="1"/>
        </patternFill>
      </fill>
    </dxf>
    <dxf>
      <fill>
        <patternFill>
          <bgColor theme="1"/>
        </patternFill>
      </fill>
    </dxf>
    <dxf>
      <fill>
        <patternFill>
          <bgColor theme="9" tint="0.79998168889431442"/>
        </patternFill>
      </fill>
    </dxf>
    <dxf>
      <fill>
        <patternFill>
          <bgColor theme="1"/>
        </patternFill>
      </fill>
    </dxf>
    <dxf>
      <fill>
        <patternFill>
          <bgColor theme="9" tint="0.79998168889431442"/>
        </patternFill>
      </fill>
    </dxf>
    <dxf>
      <fill>
        <patternFill>
          <bgColor theme="1"/>
        </patternFill>
      </fill>
    </dxf>
    <dxf>
      <fill>
        <patternFill>
          <bgColor theme="9" tint="0.79998168889431442"/>
        </patternFill>
      </fill>
    </dxf>
    <dxf>
      <fill>
        <patternFill>
          <bgColor theme="1"/>
        </patternFill>
      </fill>
    </dxf>
    <dxf>
      <fill>
        <patternFill>
          <bgColor theme="9" tint="0.79998168889431442"/>
        </patternFill>
      </fill>
    </dxf>
    <dxf>
      <fill>
        <patternFill>
          <bgColor theme="1"/>
        </patternFill>
      </fill>
    </dxf>
    <dxf>
      <fill>
        <patternFill>
          <bgColor theme="1"/>
        </patternFill>
      </fill>
    </dxf>
    <dxf>
      <fill>
        <patternFill>
          <bgColor rgb="FFCCCCFF"/>
        </patternFill>
      </fill>
    </dxf>
    <dxf>
      <fill>
        <patternFill>
          <bgColor theme="1"/>
        </patternFill>
      </fill>
    </dxf>
    <dxf>
      <fill>
        <patternFill>
          <bgColor theme="1"/>
        </patternFill>
      </fill>
    </dxf>
    <dxf>
      <fill>
        <patternFill>
          <bgColor theme="5" tint="0.39994506668294322"/>
        </patternFill>
      </fill>
    </dxf>
    <dxf>
      <fill>
        <patternFill>
          <bgColor theme="5" tint="0.39994506668294322"/>
        </patternFill>
      </fill>
    </dxf>
    <dxf>
      <fill>
        <patternFill>
          <bgColor theme="5" tint="0.39994506668294322"/>
        </patternFill>
      </fill>
    </dxf>
    <dxf>
      <fill>
        <patternFill>
          <bgColor theme="1"/>
        </patternFill>
      </fill>
    </dxf>
    <dxf>
      <fill>
        <patternFill>
          <bgColor rgb="FFCCCCFF"/>
        </patternFill>
      </fill>
    </dxf>
    <dxf>
      <fill>
        <patternFill>
          <bgColor theme="1"/>
        </patternFill>
      </fill>
    </dxf>
    <dxf>
      <fill>
        <patternFill>
          <bgColor theme="1"/>
        </patternFill>
      </fill>
    </dxf>
    <dxf>
      <fill>
        <patternFill>
          <bgColor theme="1"/>
        </patternFill>
      </fill>
    </dxf>
    <dxf>
      <fill>
        <patternFill>
          <bgColor rgb="FFCCCCFF"/>
        </patternFill>
      </fill>
    </dxf>
    <dxf>
      <fill>
        <patternFill>
          <bgColor theme="1"/>
        </patternFill>
      </fill>
    </dxf>
    <dxf>
      <fill>
        <patternFill>
          <bgColor theme="9" tint="0.79998168889431442"/>
        </patternFill>
      </fill>
    </dxf>
    <dxf>
      <fill>
        <patternFill>
          <bgColor theme="1"/>
        </patternFill>
      </fill>
    </dxf>
    <dxf>
      <font>
        <b val="0"/>
        <i/>
      </font>
    </dxf>
    <dxf>
      <font>
        <b/>
        <i/>
      </font>
    </dxf>
    <dxf>
      <fill>
        <patternFill>
          <bgColor theme="1"/>
        </patternFill>
      </fill>
    </dxf>
    <dxf>
      <fill>
        <patternFill>
          <bgColor theme="1"/>
        </patternFill>
      </fill>
    </dxf>
    <dxf>
      <fill>
        <patternFill>
          <bgColor theme="1"/>
        </patternFill>
      </fill>
    </dxf>
    <dxf>
      <fill>
        <patternFill>
          <bgColor theme="1"/>
        </patternFill>
      </fill>
    </dxf>
    <dxf>
      <fill>
        <patternFill>
          <bgColor theme="9" tint="0.79998168889431442"/>
        </patternFill>
      </fill>
    </dxf>
    <dxf>
      <font>
        <b val="0"/>
        <i/>
      </font>
    </dxf>
    <dxf>
      <fill>
        <patternFill>
          <bgColor theme="1"/>
        </patternFill>
      </fill>
    </dxf>
    <dxf>
      <fill>
        <patternFill>
          <bgColor theme="9" tint="0.79998168889431442"/>
        </patternFill>
      </fill>
    </dxf>
    <dxf>
      <fill>
        <patternFill>
          <bgColor theme="1"/>
        </patternFill>
      </fill>
    </dxf>
    <dxf>
      <font>
        <b val="0"/>
        <i/>
      </font>
    </dxf>
    <dxf>
      <fill>
        <patternFill>
          <bgColor theme="9" tint="0.79998168889431442"/>
        </patternFill>
      </fill>
    </dxf>
    <dxf>
      <fill>
        <patternFill>
          <bgColor theme="1"/>
        </patternFill>
      </fill>
    </dxf>
    <dxf>
      <fill>
        <patternFill>
          <bgColor theme="1"/>
        </patternFill>
      </fill>
    </dxf>
  </dxfs>
  <tableStyles count="0" defaultTableStyle="TableStyleMedium2" defaultPivotStyle="PivotStyleLight16"/>
  <colors>
    <mruColors>
      <color rgb="FFFFCC66"/>
      <color rgb="FFFFFF99"/>
      <color rgb="FFCCCCFF"/>
      <color rgb="FFFF9900"/>
      <color rgb="FFFFCC99"/>
      <color rgb="FF967200"/>
      <color rgb="FFFFCC00"/>
      <color rgb="FFFF6600"/>
      <color rgb="FFFFCCCC"/>
      <color rgb="FFFF9999"/>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18" Type="http://schemas.openxmlformats.org/officeDocument/2006/relationships/worksheet" Target="worksheets/sheet18.xml"/><Relationship Id="rId26" Type="http://schemas.openxmlformats.org/officeDocument/2006/relationships/sharedStrings" Target="sharedStrings.xml"/><Relationship Id="rId3" Type="http://schemas.openxmlformats.org/officeDocument/2006/relationships/worksheet" Target="worksheets/sheet3.xml"/><Relationship Id="rId21" Type="http://schemas.openxmlformats.org/officeDocument/2006/relationships/worksheet" Target="worksheets/sheet21.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worksheet" Target="worksheets/sheet17.xml"/><Relationship Id="rId25" Type="http://schemas.openxmlformats.org/officeDocument/2006/relationships/styles" Target="styles.xml"/><Relationship Id="rId2" Type="http://schemas.openxmlformats.org/officeDocument/2006/relationships/worksheet" Target="worksheets/sheet2.xml"/><Relationship Id="rId16" Type="http://schemas.openxmlformats.org/officeDocument/2006/relationships/worksheet" Target="worksheets/sheet16.xml"/><Relationship Id="rId20" Type="http://schemas.openxmlformats.org/officeDocument/2006/relationships/worksheet" Target="worksheets/sheet20.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24" Type="http://schemas.openxmlformats.org/officeDocument/2006/relationships/theme" Target="theme/theme1.xml"/><Relationship Id="rId5" Type="http://schemas.openxmlformats.org/officeDocument/2006/relationships/worksheet" Target="worksheets/sheet5.xml"/><Relationship Id="rId15" Type="http://schemas.openxmlformats.org/officeDocument/2006/relationships/worksheet" Target="worksheets/sheet15.xml"/><Relationship Id="rId23" Type="http://schemas.openxmlformats.org/officeDocument/2006/relationships/worksheet" Target="worksheets/sheet23.xml"/><Relationship Id="rId28" Type="http://schemas.openxmlformats.org/officeDocument/2006/relationships/calcChain" Target="calcChain.xml"/><Relationship Id="rId10" Type="http://schemas.openxmlformats.org/officeDocument/2006/relationships/worksheet" Target="worksheets/sheet10.xml"/><Relationship Id="rId19" Type="http://schemas.openxmlformats.org/officeDocument/2006/relationships/worksheet" Target="worksheets/sheet19.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 Id="rId22" Type="http://schemas.openxmlformats.org/officeDocument/2006/relationships/worksheet" Target="worksheets/sheet22.xml"/><Relationship Id="rId27" Type="http://schemas.openxmlformats.org/officeDocument/2006/relationships/sheetMetadata" Target="metadata.xml"/></Relationships>
</file>

<file path=xl/drawings/drawing1.xml><?xml version="1.0" encoding="utf-8"?>
<xdr:wsDr xmlns:xdr="http://schemas.openxmlformats.org/drawingml/2006/spreadsheetDrawing" xmlns:a="http://schemas.openxmlformats.org/drawingml/2006/main">
  <xdr:twoCellAnchor>
    <xdr:from>
      <xdr:col>8</xdr:col>
      <xdr:colOff>314326</xdr:colOff>
      <xdr:row>15</xdr:row>
      <xdr:rowOff>9525</xdr:rowOff>
    </xdr:from>
    <xdr:to>
      <xdr:col>12</xdr:col>
      <xdr:colOff>142876</xdr:colOff>
      <xdr:row>18</xdr:row>
      <xdr:rowOff>209550</xdr:rowOff>
    </xdr:to>
    <xdr:sp macro="" textlink="">
      <xdr:nvSpPr>
        <xdr:cNvPr id="2" name="Arrow: Right 1">
          <a:extLst>
            <a:ext uri="{FF2B5EF4-FFF2-40B4-BE49-F238E27FC236}">
              <a16:creationId xmlns:a16="http://schemas.microsoft.com/office/drawing/2014/main" id="{938EFA0E-2D8A-CA2D-2113-36E6A4A381E4}"/>
            </a:ext>
          </a:extLst>
        </xdr:cNvPr>
        <xdr:cNvSpPr/>
      </xdr:nvSpPr>
      <xdr:spPr>
        <a:xfrm>
          <a:off x="3057526" y="2847975"/>
          <a:ext cx="1200150" cy="1114425"/>
        </a:xfrm>
        <a:prstGeom prst="rightArrow">
          <a:avLst/>
        </a:prstGeom>
        <a:solidFill>
          <a:schemeClr val="accent5">
            <a:lumMod val="20000"/>
            <a:lumOff val="80000"/>
          </a:schemeClr>
        </a:solidFill>
      </xdr:spPr>
      <xdr:style>
        <a:lnRef idx="2">
          <a:schemeClr val="accent1">
            <a:shade val="15000"/>
          </a:schemeClr>
        </a:lnRef>
        <a:fillRef idx="1">
          <a:schemeClr val="accent1"/>
        </a:fillRef>
        <a:effectRef idx="0">
          <a:schemeClr val="accent1"/>
        </a:effectRef>
        <a:fontRef idx="minor">
          <a:schemeClr val="lt1"/>
        </a:fontRef>
      </xdr:style>
      <xdr:txBody>
        <a:bodyPr vertOverflow="clip" horzOverflow="clip" rtlCol="0" anchor="t"/>
        <a:lstStyle/>
        <a:p>
          <a:pPr algn="l"/>
          <a:endParaRPr lang="de-CH" sz="1100"/>
        </a:p>
      </xdr:txBody>
    </xdr:sp>
    <xdr:clientData/>
  </xdr:twoCellAnchor>
</xdr:wsDr>
</file>

<file path=xl/drawings/drawing2.xml><?xml version="1.0" encoding="utf-8"?>
<xdr:wsDr xmlns:xdr="http://schemas.openxmlformats.org/drawingml/2006/spreadsheetDrawing" xmlns:a="http://schemas.openxmlformats.org/drawingml/2006/main">
  <xdr:twoCellAnchor>
    <xdr:from>
      <xdr:col>12</xdr:col>
      <xdr:colOff>180975</xdr:colOff>
      <xdr:row>21</xdr:row>
      <xdr:rowOff>47625</xdr:rowOff>
    </xdr:from>
    <xdr:to>
      <xdr:col>14</xdr:col>
      <xdr:colOff>247650</xdr:colOff>
      <xdr:row>23</xdr:row>
      <xdr:rowOff>171450</xdr:rowOff>
    </xdr:to>
    <xdr:sp macro="" textlink="">
      <xdr:nvSpPr>
        <xdr:cNvPr id="2" name="Arrow: Down 1">
          <a:extLst>
            <a:ext uri="{FF2B5EF4-FFF2-40B4-BE49-F238E27FC236}">
              <a16:creationId xmlns:a16="http://schemas.microsoft.com/office/drawing/2014/main" id="{AC87E16D-1DD9-8B62-8392-B3B62A7996D5}"/>
            </a:ext>
          </a:extLst>
        </xdr:cNvPr>
        <xdr:cNvSpPr/>
      </xdr:nvSpPr>
      <xdr:spPr>
        <a:xfrm>
          <a:off x="5095875" y="3667125"/>
          <a:ext cx="885825" cy="447675"/>
        </a:xfrm>
        <a:prstGeom prst="downArrow">
          <a:avLst/>
        </a:prstGeom>
      </xdr:spPr>
      <xdr:style>
        <a:lnRef idx="2">
          <a:schemeClr val="accent1">
            <a:shade val="15000"/>
          </a:schemeClr>
        </a:lnRef>
        <a:fillRef idx="1">
          <a:schemeClr val="accent1"/>
        </a:fillRef>
        <a:effectRef idx="0">
          <a:schemeClr val="accent1"/>
        </a:effectRef>
        <a:fontRef idx="minor">
          <a:schemeClr val="lt1"/>
        </a:fontRef>
      </xdr:style>
      <xdr:txBody>
        <a:bodyPr vertOverflow="clip" horzOverflow="clip" rtlCol="0" anchor="t"/>
        <a:lstStyle/>
        <a:p>
          <a:pPr algn="l"/>
          <a:endParaRPr lang="de-CH" sz="1100"/>
        </a:p>
      </xdr:txBody>
    </xdr:sp>
    <xdr:clientData/>
  </xdr:twoCellAnchor>
</xdr:wsDr>
</file>

<file path=xl/drawings/drawing3.xml><?xml version="1.0" encoding="utf-8"?>
<xdr:wsDr xmlns:xdr="http://schemas.openxmlformats.org/drawingml/2006/spreadsheetDrawing" xmlns:a="http://schemas.openxmlformats.org/drawingml/2006/main">
  <xdr:twoCellAnchor>
    <xdr:from>
      <xdr:col>6</xdr:col>
      <xdr:colOff>171450</xdr:colOff>
      <xdr:row>21</xdr:row>
      <xdr:rowOff>63504</xdr:rowOff>
    </xdr:from>
    <xdr:to>
      <xdr:col>25</xdr:col>
      <xdr:colOff>127003</xdr:colOff>
      <xdr:row>22</xdr:row>
      <xdr:rowOff>209556</xdr:rowOff>
    </xdr:to>
    <xdr:sp macro="" textlink="">
      <xdr:nvSpPr>
        <xdr:cNvPr id="3" name="Arrow: Bent-Up 2">
          <a:extLst>
            <a:ext uri="{FF2B5EF4-FFF2-40B4-BE49-F238E27FC236}">
              <a16:creationId xmlns:a16="http://schemas.microsoft.com/office/drawing/2014/main" id="{C699FAD4-C65D-1E68-A5DB-F9D4C4D5A4D2}"/>
            </a:ext>
          </a:extLst>
        </xdr:cNvPr>
        <xdr:cNvSpPr/>
      </xdr:nvSpPr>
      <xdr:spPr>
        <a:xfrm rot="5400000">
          <a:off x="4387851" y="1917703"/>
          <a:ext cx="381002" cy="5384803"/>
        </a:xfrm>
        <a:prstGeom prst="bentUpArrow">
          <a:avLst>
            <a:gd name="adj1" fmla="val 50000"/>
            <a:gd name="adj2" fmla="val 39166"/>
            <a:gd name="adj3" fmla="val 46666"/>
          </a:avLst>
        </a:prstGeom>
      </xdr:spPr>
      <xdr:style>
        <a:lnRef idx="2">
          <a:schemeClr val="accent1">
            <a:shade val="15000"/>
          </a:schemeClr>
        </a:lnRef>
        <a:fillRef idx="1">
          <a:schemeClr val="accent1"/>
        </a:fillRef>
        <a:effectRef idx="0">
          <a:schemeClr val="accent1"/>
        </a:effectRef>
        <a:fontRef idx="minor">
          <a:schemeClr val="lt1"/>
        </a:fontRef>
      </xdr:style>
      <xdr:txBody>
        <a:bodyPr vertOverflow="clip" horzOverflow="clip" rtlCol="0" anchor="t"/>
        <a:lstStyle/>
        <a:p>
          <a:pPr algn="l"/>
          <a:endParaRPr lang="de-CH" sz="1100"/>
        </a:p>
      </xdr:txBody>
    </xdr:sp>
    <xdr:clientData/>
  </xdr:twoCellAnchor>
  <xdr:twoCellAnchor>
    <xdr:from>
      <xdr:col>3</xdr:col>
      <xdr:colOff>76200</xdr:colOff>
      <xdr:row>36</xdr:row>
      <xdr:rowOff>31750</xdr:rowOff>
    </xdr:from>
    <xdr:to>
      <xdr:col>4</xdr:col>
      <xdr:colOff>215900</xdr:colOff>
      <xdr:row>38</xdr:row>
      <xdr:rowOff>184150</xdr:rowOff>
    </xdr:to>
    <xdr:sp macro="" textlink="">
      <xdr:nvSpPr>
        <xdr:cNvPr id="2" name="Arrow: Right 1">
          <a:extLst>
            <a:ext uri="{FF2B5EF4-FFF2-40B4-BE49-F238E27FC236}">
              <a16:creationId xmlns:a16="http://schemas.microsoft.com/office/drawing/2014/main" id="{4D700AA0-3F39-1AFE-339F-3DD2405B8425}"/>
            </a:ext>
          </a:extLst>
        </xdr:cNvPr>
        <xdr:cNvSpPr/>
      </xdr:nvSpPr>
      <xdr:spPr>
        <a:xfrm>
          <a:off x="933450" y="7861300"/>
          <a:ext cx="425450" cy="622300"/>
        </a:xfrm>
        <a:prstGeom prst="rightArrow">
          <a:avLst/>
        </a:prstGeom>
      </xdr:spPr>
      <xdr:style>
        <a:lnRef idx="2">
          <a:schemeClr val="accent1">
            <a:shade val="15000"/>
          </a:schemeClr>
        </a:lnRef>
        <a:fillRef idx="1">
          <a:schemeClr val="accent1"/>
        </a:fillRef>
        <a:effectRef idx="0">
          <a:schemeClr val="accent1"/>
        </a:effectRef>
        <a:fontRef idx="minor">
          <a:schemeClr val="lt1"/>
        </a:fontRef>
      </xdr:style>
      <xdr:txBody>
        <a:bodyPr vertOverflow="clip" horzOverflow="clip" rtlCol="0" anchor="t"/>
        <a:lstStyle/>
        <a:p>
          <a:pPr algn="l"/>
          <a:endParaRPr lang="de-CH" sz="1100"/>
        </a:p>
      </xdr:txBody>
    </xdr:sp>
    <xdr:clientData/>
  </xdr:twoCellAnchor>
  <xdr:twoCellAnchor>
    <xdr:from>
      <xdr:col>9</xdr:col>
      <xdr:colOff>76200</xdr:colOff>
      <xdr:row>36</xdr:row>
      <xdr:rowOff>31750</xdr:rowOff>
    </xdr:from>
    <xdr:to>
      <xdr:col>10</xdr:col>
      <xdr:colOff>215900</xdr:colOff>
      <xdr:row>38</xdr:row>
      <xdr:rowOff>184150</xdr:rowOff>
    </xdr:to>
    <xdr:sp macro="" textlink="">
      <xdr:nvSpPr>
        <xdr:cNvPr id="4" name="Arrow: Right 3">
          <a:extLst>
            <a:ext uri="{FF2B5EF4-FFF2-40B4-BE49-F238E27FC236}">
              <a16:creationId xmlns:a16="http://schemas.microsoft.com/office/drawing/2014/main" id="{23CF5414-461C-4A32-95FF-F7B7D9A3629F}"/>
            </a:ext>
          </a:extLst>
        </xdr:cNvPr>
        <xdr:cNvSpPr/>
      </xdr:nvSpPr>
      <xdr:spPr>
        <a:xfrm rot="10800000">
          <a:off x="2647950" y="7861300"/>
          <a:ext cx="425450" cy="622300"/>
        </a:xfrm>
        <a:prstGeom prst="rightArrow">
          <a:avLst/>
        </a:prstGeom>
      </xdr:spPr>
      <xdr:style>
        <a:lnRef idx="2">
          <a:schemeClr val="accent1">
            <a:shade val="15000"/>
          </a:schemeClr>
        </a:lnRef>
        <a:fillRef idx="1">
          <a:schemeClr val="accent1"/>
        </a:fillRef>
        <a:effectRef idx="0">
          <a:schemeClr val="accent1"/>
        </a:effectRef>
        <a:fontRef idx="minor">
          <a:schemeClr val="lt1"/>
        </a:fontRef>
      </xdr:style>
      <xdr:txBody>
        <a:bodyPr vertOverflow="clip" horzOverflow="clip" rtlCol="0" anchor="t"/>
        <a:lstStyle/>
        <a:p>
          <a:pPr algn="l"/>
          <a:endParaRPr lang="de-CH" sz="1100"/>
        </a:p>
      </xdr:txBody>
    </xdr:sp>
    <xdr:clientData/>
  </xdr:two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0E2841"/>
      </a:dk2>
      <a:lt2>
        <a:srgbClr val="E8E8E8"/>
      </a:lt2>
      <a:accent1>
        <a:srgbClr val="156082"/>
      </a:accent1>
      <a:accent2>
        <a:srgbClr val="E97132"/>
      </a:accent2>
      <a:accent3>
        <a:srgbClr val="196B24"/>
      </a:accent3>
      <a:accent4>
        <a:srgbClr val="0F9ED5"/>
      </a:accent4>
      <a:accent5>
        <a:srgbClr val="A02B93"/>
      </a:accent5>
      <a:accent6>
        <a:srgbClr val="4EA72E"/>
      </a:accent6>
      <a:hlink>
        <a:srgbClr val="467886"/>
      </a:hlink>
      <a:folHlink>
        <a:srgbClr val="96607D"/>
      </a:folHlink>
    </a:clrScheme>
    <a:fontScheme name="Office">
      <a:majorFont>
        <a:latin typeface="Aptos Display" panose="0211000402020202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Aptos Narrow" panose="0211000402020202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12700" cap="flat" cmpd="sng" algn="ctr">
          <a:solidFill>
            <a:schemeClr val="phClr"/>
          </a:solidFill>
          <a:prstDash val="solid"/>
          <a:miter lim="800000"/>
        </a:ln>
        <a:ln w="19050" cap="flat" cmpd="sng" algn="ctr">
          <a:solidFill>
            <a:schemeClr val="phClr"/>
          </a:solidFill>
          <a:prstDash val="solid"/>
          <a:miter lim="800000"/>
        </a:ln>
        <a:ln w="2540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lnDef>
      <a:spPr/>
      <a:bodyPr/>
      <a:lstStyle/>
      <a:style>
        <a:lnRef idx="2">
          <a:schemeClr val="accent1"/>
        </a:lnRef>
        <a:fillRef idx="0">
          <a:schemeClr val="accent1"/>
        </a:fillRef>
        <a:effectRef idx="1">
          <a:schemeClr val="accent1"/>
        </a:effectRef>
        <a:fontRef idx="minor">
          <a:schemeClr val="tx1"/>
        </a:fontRef>
      </a:style>
    </a:lnDef>
  </a:objectDefaults>
  <a:extraClrSchemeLst/>
  <a:extLst>
    <a:ext uri="{05A4C25C-085E-4340-85A3-A5531E510DB2}">
      <thm15:themeFamily xmlns:thm15="http://schemas.microsoft.com/office/thememl/2012/main" name="Office Theme" id="{2E142A2C-CD16-42D6-873A-C26D2A0506FA}" vid="{1BDDFF52-6CD6-40A5-AB3C-68EB2F1E4D0A}"/>
    </a:ext>
  </a:extLst>
</a:theme>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13.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14.xml.rels><?xml version="1.0" encoding="UTF-8" standalone="yes"?>
<Relationships xmlns="http://schemas.openxmlformats.org/package/2006/relationships"><Relationship Id="rId1" Type="http://schemas.openxmlformats.org/officeDocument/2006/relationships/drawing" Target="../drawings/drawing1.xml"/></Relationships>
</file>

<file path=xl/worksheets/_rels/sheet15.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17.xml.rels><?xml version="1.0" encoding="UTF-8" standalone="yes"?>
<Relationships xmlns="http://schemas.openxmlformats.org/package/2006/relationships"><Relationship Id="rId1" Type="http://schemas.openxmlformats.org/officeDocument/2006/relationships/drawing" Target="../drawings/drawing2.xml"/></Relationships>
</file>

<file path=xl/worksheets/_rels/sheet22.xml.rels><?xml version="1.0" encoding="UTF-8" standalone="yes"?>
<Relationships xmlns="http://schemas.openxmlformats.org/package/2006/relationships"><Relationship Id="rId1" Type="http://schemas.openxmlformats.org/officeDocument/2006/relationships/drawing" Target="../drawings/drawing3.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D605AAA-89C6-4025-85EA-07BD21EF800D}">
  <dimension ref="A1:P21"/>
  <sheetViews>
    <sheetView zoomScale="180" zoomScaleNormal="180" workbookViewId="0">
      <selection activeCell="Q2" sqref="Q1:Q1048576"/>
    </sheetView>
  </sheetViews>
  <sheetFormatPr defaultRowHeight="15" x14ac:dyDescent="0.25"/>
  <cols>
    <col min="16" max="16" width="3" customWidth="1"/>
  </cols>
  <sheetData>
    <row r="1" spans="1:16" ht="46.5" x14ac:dyDescent="0.7">
      <c r="A1" s="261" t="s">
        <v>184</v>
      </c>
      <c r="B1" s="261"/>
      <c r="C1" s="261"/>
      <c r="D1" s="261"/>
      <c r="E1" s="261"/>
      <c r="F1" s="261"/>
      <c r="G1" s="261"/>
      <c r="H1" s="261"/>
      <c r="I1" s="261"/>
      <c r="J1" s="261"/>
      <c r="K1" s="261"/>
      <c r="L1" s="261"/>
      <c r="M1" s="261"/>
      <c r="N1" s="261"/>
      <c r="O1" s="261"/>
      <c r="P1" s="21"/>
    </row>
    <row r="2" spans="1:16" x14ac:dyDescent="0.25">
      <c r="A2" s="21"/>
      <c r="B2" s="21"/>
      <c r="C2" s="21"/>
      <c r="D2" s="21"/>
      <c r="E2" s="21"/>
      <c r="F2" s="21"/>
      <c r="G2" s="21"/>
      <c r="H2" s="21"/>
      <c r="I2" s="21"/>
      <c r="J2" s="21"/>
      <c r="K2" s="21"/>
      <c r="L2" s="21"/>
      <c r="M2" s="21"/>
      <c r="N2" s="21"/>
      <c r="O2" s="21"/>
      <c r="P2" s="21"/>
    </row>
    <row r="3" spans="1:16" ht="31.5" x14ac:dyDescent="0.5">
      <c r="A3" s="262" t="s">
        <v>185</v>
      </c>
      <c r="B3" s="262"/>
      <c r="C3" s="262"/>
      <c r="D3" s="262"/>
      <c r="E3" s="262"/>
      <c r="F3" s="262"/>
      <c r="G3" s="262"/>
      <c r="H3" s="262"/>
      <c r="I3" s="262"/>
      <c r="J3" s="262"/>
      <c r="K3" s="262"/>
      <c r="L3" s="262"/>
      <c r="M3" s="262"/>
      <c r="N3" s="262"/>
      <c r="O3" s="262"/>
      <c r="P3" s="21"/>
    </row>
    <row r="4" spans="1:16" ht="24" x14ac:dyDescent="0.4">
      <c r="A4" s="260" t="s">
        <v>186</v>
      </c>
      <c r="B4" s="260"/>
      <c r="C4" s="260"/>
      <c r="D4" s="260"/>
      <c r="E4" s="260"/>
      <c r="F4" s="260"/>
      <c r="G4" s="260"/>
      <c r="H4" s="260"/>
      <c r="I4" s="260"/>
      <c r="J4" s="260"/>
      <c r="K4" s="260"/>
      <c r="L4" s="260"/>
      <c r="M4" s="260"/>
      <c r="N4" s="260"/>
      <c r="O4" s="260"/>
      <c r="P4" s="21"/>
    </row>
    <row r="5" spans="1:16" ht="24" x14ac:dyDescent="0.4">
      <c r="B5" s="260" t="s">
        <v>187</v>
      </c>
      <c r="C5" s="260"/>
      <c r="D5" s="260"/>
      <c r="E5" s="260"/>
      <c r="F5" s="260"/>
      <c r="G5" s="260"/>
      <c r="H5" s="260"/>
      <c r="I5" s="260"/>
      <c r="J5" s="260"/>
      <c r="K5" s="260"/>
      <c r="L5" s="260"/>
      <c r="M5" s="260"/>
      <c r="N5" s="260"/>
      <c r="O5" s="260"/>
      <c r="P5" s="21"/>
    </row>
    <row r="6" spans="1:16" ht="24" x14ac:dyDescent="0.4">
      <c r="A6" s="109"/>
      <c r="B6" s="260" t="s">
        <v>216</v>
      </c>
      <c r="C6" s="260"/>
      <c r="D6" s="260"/>
      <c r="E6" s="260"/>
      <c r="F6" s="260"/>
      <c r="G6" s="260"/>
      <c r="H6" s="260"/>
      <c r="I6" s="260"/>
      <c r="J6" s="260"/>
      <c r="K6" s="260"/>
      <c r="L6" s="260"/>
      <c r="M6" s="260"/>
      <c r="N6" s="260"/>
      <c r="O6" s="260"/>
      <c r="P6" s="110"/>
    </row>
    <row r="7" spans="1:16" ht="24" x14ac:dyDescent="0.4">
      <c r="A7" s="109"/>
      <c r="B7" s="260" t="s">
        <v>188</v>
      </c>
      <c r="C7" s="260"/>
      <c r="D7" s="260"/>
      <c r="E7" s="260"/>
      <c r="F7" s="260"/>
      <c r="G7" s="260"/>
      <c r="H7" s="260"/>
      <c r="I7" s="260"/>
      <c r="J7" s="260"/>
      <c r="K7" s="260"/>
      <c r="L7" s="260"/>
      <c r="M7" s="260"/>
      <c r="N7" s="260"/>
      <c r="O7" s="260"/>
      <c r="P7" s="110"/>
    </row>
    <row r="8" spans="1:16" ht="24" x14ac:dyDescent="0.4">
      <c r="A8" s="260" t="s">
        <v>189</v>
      </c>
      <c r="B8" s="260"/>
      <c r="C8" s="260"/>
      <c r="D8" s="260"/>
      <c r="E8" s="260"/>
      <c r="F8" s="260"/>
      <c r="G8" s="260"/>
      <c r="H8" s="260"/>
      <c r="I8" s="260"/>
      <c r="J8" s="260"/>
      <c r="K8" s="260"/>
      <c r="L8" s="260"/>
      <c r="M8" s="260"/>
      <c r="N8" s="260"/>
      <c r="O8" s="260"/>
      <c r="P8" s="110"/>
    </row>
    <row r="9" spans="1:16" ht="24" x14ac:dyDescent="0.4">
      <c r="B9" s="260" t="s">
        <v>190</v>
      </c>
      <c r="C9" s="260"/>
      <c r="D9" s="260"/>
      <c r="E9" s="260"/>
      <c r="F9" s="260"/>
      <c r="G9" s="260"/>
      <c r="H9" s="260"/>
      <c r="I9" s="260"/>
      <c r="J9" s="260"/>
      <c r="K9" s="260"/>
      <c r="L9" s="260"/>
      <c r="M9" s="260"/>
      <c r="N9" s="260"/>
      <c r="O9" s="260"/>
      <c r="P9" s="21"/>
    </row>
    <row r="10" spans="1:16" ht="24" x14ac:dyDescent="0.4">
      <c r="A10" s="109"/>
      <c r="B10" s="260" t="s">
        <v>191</v>
      </c>
      <c r="C10" s="260"/>
      <c r="D10" s="260"/>
      <c r="E10" s="260"/>
      <c r="F10" s="260"/>
      <c r="G10" s="260"/>
      <c r="H10" s="260"/>
      <c r="I10" s="260"/>
      <c r="J10" s="260"/>
      <c r="K10" s="260"/>
      <c r="L10" s="260"/>
      <c r="M10" s="260"/>
      <c r="N10" s="260"/>
      <c r="O10" s="260"/>
      <c r="P10" s="21"/>
    </row>
    <row r="11" spans="1:16" ht="24" x14ac:dyDescent="0.4">
      <c r="A11" s="109"/>
      <c r="B11" s="260" t="s">
        <v>192</v>
      </c>
      <c r="C11" s="260"/>
      <c r="D11" s="260"/>
      <c r="E11" s="260"/>
      <c r="F11" s="260"/>
      <c r="G11" s="260"/>
      <c r="H11" s="260"/>
      <c r="I11" s="260"/>
      <c r="J11" s="260"/>
      <c r="K11" s="260"/>
      <c r="L11" s="260"/>
      <c r="M11" s="260"/>
      <c r="N11" s="260"/>
      <c r="O11" s="260"/>
      <c r="P11" s="21"/>
    </row>
    <row r="12" spans="1:16" ht="24" x14ac:dyDescent="0.4">
      <c r="A12" s="260" t="s">
        <v>193</v>
      </c>
      <c r="B12" s="260"/>
      <c r="C12" s="260"/>
      <c r="D12" s="260"/>
      <c r="E12" s="260"/>
      <c r="F12" s="260"/>
      <c r="G12" s="260"/>
      <c r="H12" s="260"/>
      <c r="I12" s="260"/>
      <c r="J12" s="260"/>
      <c r="K12" s="260"/>
      <c r="L12" s="260"/>
      <c r="M12" s="260"/>
      <c r="N12" s="260"/>
      <c r="O12" s="260"/>
      <c r="P12" s="21"/>
    </row>
    <row r="13" spans="1:16" ht="24" x14ac:dyDescent="0.4">
      <c r="A13" s="109"/>
      <c r="B13" s="260" t="s">
        <v>194</v>
      </c>
      <c r="C13" s="260"/>
      <c r="D13" s="260"/>
      <c r="E13" s="260"/>
      <c r="F13" s="260"/>
      <c r="G13" s="260"/>
      <c r="H13" s="260"/>
      <c r="I13" s="260"/>
      <c r="J13" s="260"/>
      <c r="K13" s="260"/>
      <c r="L13" s="260"/>
      <c r="M13" s="260"/>
      <c r="N13" s="260"/>
      <c r="O13" s="260"/>
      <c r="P13" s="21"/>
    </row>
    <row r="14" spans="1:16" ht="24" x14ac:dyDescent="0.4">
      <c r="A14" s="109"/>
      <c r="B14" s="260" t="s">
        <v>195</v>
      </c>
      <c r="C14" s="260"/>
      <c r="D14" s="260"/>
      <c r="E14" s="260"/>
      <c r="F14" s="260"/>
      <c r="G14" s="260"/>
      <c r="H14" s="260"/>
      <c r="I14" s="260"/>
      <c r="J14" s="260"/>
      <c r="K14" s="260"/>
      <c r="L14" s="260"/>
      <c r="M14" s="260"/>
      <c r="N14" s="260"/>
      <c r="O14" s="260"/>
      <c r="P14" s="21"/>
    </row>
    <row r="15" spans="1:16" ht="24" x14ac:dyDescent="0.4">
      <c r="B15" s="260" t="s">
        <v>219</v>
      </c>
      <c r="C15" s="260"/>
      <c r="D15" s="260"/>
      <c r="E15" s="260"/>
      <c r="F15" s="260"/>
      <c r="G15" s="260"/>
      <c r="H15" s="260"/>
      <c r="I15" s="260"/>
      <c r="J15" s="260"/>
      <c r="K15" s="260"/>
      <c r="L15" s="260"/>
      <c r="M15" s="260"/>
      <c r="N15" s="260"/>
      <c r="O15" s="260"/>
      <c r="P15" s="21"/>
    </row>
    <row r="16" spans="1:16" ht="24" x14ac:dyDescent="0.4">
      <c r="B16" s="260" t="s">
        <v>218</v>
      </c>
      <c r="C16" s="260"/>
      <c r="D16" s="260"/>
      <c r="E16" s="260"/>
      <c r="F16" s="260"/>
      <c r="G16" s="260"/>
      <c r="H16" s="260"/>
      <c r="I16" s="260"/>
      <c r="J16" s="260"/>
      <c r="K16" s="260"/>
      <c r="L16" s="260"/>
      <c r="M16" s="260"/>
      <c r="N16" s="260"/>
      <c r="O16" s="260"/>
      <c r="P16" s="21"/>
    </row>
    <row r="17" spans="1:16" ht="24" x14ac:dyDescent="0.4">
      <c r="A17" s="260" t="s">
        <v>196</v>
      </c>
      <c r="B17" s="260"/>
      <c r="C17" s="260"/>
      <c r="D17" s="260"/>
      <c r="E17" s="260"/>
      <c r="F17" s="260"/>
      <c r="G17" s="260"/>
      <c r="H17" s="260"/>
      <c r="I17" s="260"/>
      <c r="J17" s="260"/>
      <c r="K17" s="260"/>
      <c r="L17" s="260"/>
      <c r="M17" s="260"/>
      <c r="N17" s="260"/>
      <c r="O17" s="260"/>
      <c r="P17" s="21"/>
    </row>
    <row r="18" spans="1:16" ht="24" x14ac:dyDescent="0.4">
      <c r="B18" s="260" t="s">
        <v>197</v>
      </c>
      <c r="C18" s="260"/>
      <c r="D18" s="260"/>
      <c r="E18" s="260"/>
      <c r="F18" s="260"/>
      <c r="G18" s="260"/>
      <c r="H18" s="260"/>
      <c r="I18" s="260"/>
      <c r="J18" s="260"/>
      <c r="K18" s="260"/>
      <c r="L18" s="260"/>
      <c r="M18" s="260"/>
      <c r="N18" s="260"/>
      <c r="O18" s="260"/>
      <c r="P18" s="21"/>
    </row>
    <row r="19" spans="1:16" ht="24" x14ac:dyDescent="0.4">
      <c r="B19" s="260" t="s">
        <v>198</v>
      </c>
      <c r="C19" s="260"/>
      <c r="D19" s="260"/>
      <c r="E19" s="260"/>
      <c r="F19" s="260"/>
      <c r="G19" s="260"/>
      <c r="H19" s="260"/>
      <c r="I19" s="260"/>
      <c r="J19" s="260"/>
      <c r="K19" s="260"/>
      <c r="L19" s="260"/>
      <c r="M19" s="260"/>
      <c r="N19" s="260"/>
      <c r="O19" s="260"/>
      <c r="P19" s="21"/>
    </row>
    <row r="20" spans="1:16" ht="18" customHeight="1" x14ac:dyDescent="0.4">
      <c r="A20" s="21"/>
      <c r="B20" s="111"/>
      <c r="C20" s="111"/>
      <c r="D20" s="111"/>
      <c r="E20" s="111"/>
      <c r="F20" s="111"/>
      <c r="G20" s="111"/>
      <c r="H20" s="111"/>
      <c r="I20" s="111"/>
      <c r="J20" s="111"/>
      <c r="K20" s="111"/>
      <c r="L20" s="111"/>
      <c r="M20" s="111"/>
      <c r="N20" s="111"/>
      <c r="O20" s="111"/>
      <c r="P20" s="21"/>
    </row>
    <row r="21" spans="1:16" ht="24" x14ac:dyDescent="0.4">
      <c r="B21" s="108"/>
      <c r="C21" s="108"/>
      <c r="D21" s="108"/>
      <c r="E21" s="108"/>
      <c r="F21" s="108"/>
      <c r="G21" s="108"/>
      <c r="H21" s="108"/>
      <c r="I21" s="108"/>
      <c r="J21" s="108"/>
      <c r="K21" s="108"/>
      <c r="L21" s="108"/>
      <c r="M21" s="108"/>
      <c r="N21" s="108"/>
      <c r="O21" s="108"/>
    </row>
  </sheetData>
  <mergeCells count="18">
    <mergeCell ref="B7:O7"/>
    <mergeCell ref="A1:O1"/>
    <mergeCell ref="A3:O3"/>
    <mergeCell ref="A4:O4"/>
    <mergeCell ref="B5:O5"/>
    <mergeCell ref="B6:O6"/>
    <mergeCell ref="B19:O19"/>
    <mergeCell ref="A8:O8"/>
    <mergeCell ref="B9:O9"/>
    <mergeCell ref="B10:O10"/>
    <mergeCell ref="B11:O11"/>
    <mergeCell ref="B13:O13"/>
    <mergeCell ref="B14:O14"/>
    <mergeCell ref="B15:O15"/>
    <mergeCell ref="A12:O12"/>
    <mergeCell ref="B16:O16"/>
    <mergeCell ref="A17:O17"/>
    <mergeCell ref="B18:O18"/>
  </mergeCells>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49004DB-3621-4D71-B717-49854B2A7923}">
  <dimension ref="A1:P69"/>
  <sheetViews>
    <sheetView topLeftCell="A50" zoomScale="180" zoomScaleNormal="180" workbookViewId="0">
      <selection activeCell="E63" sqref="E63:O65"/>
    </sheetView>
  </sheetViews>
  <sheetFormatPr defaultRowHeight="15" x14ac:dyDescent="0.25"/>
  <cols>
    <col min="16" max="16" width="3" customWidth="1"/>
  </cols>
  <sheetData>
    <row r="1" spans="1:16" ht="37.15" customHeight="1" x14ac:dyDescent="0.7">
      <c r="A1" s="261" t="s">
        <v>199</v>
      </c>
      <c r="B1" s="261"/>
      <c r="C1" s="261"/>
      <c r="D1" s="261"/>
      <c r="E1" s="261"/>
      <c r="F1" s="261"/>
      <c r="G1" s="261"/>
      <c r="H1" s="261"/>
      <c r="I1" s="261"/>
      <c r="J1" s="261"/>
      <c r="K1" s="261"/>
      <c r="L1" s="261"/>
      <c r="M1" s="261"/>
      <c r="N1" s="261"/>
      <c r="O1" s="261"/>
      <c r="P1" s="21"/>
    </row>
    <row r="2" spans="1:16" x14ac:dyDescent="0.25">
      <c r="A2" s="21"/>
      <c r="B2" s="21"/>
      <c r="C2" s="21"/>
      <c r="D2" s="21"/>
      <c r="E2" s="21"/>
      <c r="F2" s="21"/>
      <c r="G2" s="21"/>
      <c r="H2" s="21"/>
      <c r="I2" s="21"/>
      <c r="J2" s="21"/>
      <c r="K2" s="21"/>
      <c r="L2" s="21"/>
      <c r="M2" s="21"/>
      <c r="N2" s="21"/>
      <c r="O2" s="21"/>
      <c r="P2" s="21"/>
    </row>
    <row r="3" spans="1:16" ht="31.5" x14ac:dyDescent="0.5">
      <c r="A3" s="262" t="s">
        <v>200</v>
      </c>
      <c r="B3" s="262"/>
      <c r="C3" s="262"/>
      <c r="D3" s="262"/>
      <c r="E3" s="262"/>
      <c r="F3" s="262"/>
      <c r="G3" s="262"/>
      <c r="H3" s="262"/>
      <c r="I3" s="262"/>
      <c r="J3" s="262"/>
      <c r="K3" s="262"/>
      <c r="L3" s="262"/>
      <c r="M3" s="262"/>
      <c r="N3" s="262"/>
      <c r="O3" s="262"/>
      <c r="P3" s="21"/>
    </row>
    <row r="4" spans="1:16" ht="15" customHeight="1" x14ac:dyDescent="0.25">
      <c r="A4" s="281" t="s">
        <v>201</v>
      </c>
      <c r="B4" s="281"/>
      <c r="C4" s="281"/>
      <c r="D4" s="281"/>
      <c r="E4" s="281"/>
      <c r="F4" s="281"/>
      <c r="G4" s="281"/>
      <c r="H4" s="281"/>
      <c r="I4" s="281"/>
      <c r="J4" s="281"/>
      <c r="K4" s="281"/>
      <c r="L4" s="281"/>
      <c r="M4" s="281"/>
      <c r="N4" s="281"/>
      <c r="O4" s="281"/>
      <c r="P4" s="21"/>
    </row>
    <row r="5" spans="1:16" ht="15" customHeight="1" x14ac:dyDescent="0.25">
      <c r="A5" s="281"/>
      <c r="B5" s="281"/>
      <c r="C5" s="281"/>
      <c r="D5" s="281"/>
      <c r="E5" s="281"/>
      <c r="F5" s="281"/>
      <c r="G5" s="281"/>
      <c r="H5" s="281"/>
      <c r="I5" s="281"/>
      <c r="J5" s="281"/>
      <c r="K5" s="281"/>
      <c r="L5" s="281"/>
      <c r="M5" s="281"/>
      <c r="N5" s="281"/>
      <c r="O5" s="281"/>
      <c r="P5" s="21"/>
    </row>
    <row r="6" spans="1:16" ht="15" customHeight="1" x14ac:dyDescent="0.4">
      <c r="A6" s="281"/>
      <c r="B6" s="281"/>
      <c r="C6" s="281"/>
      <c r="D6" s="281"/>
      <c r="E6" s="281"/>
      <c r="F6" s="281"/>
      <c r="G6" s="281"/>
      <c r="H6" s="281"/>
      <c r="I6" s="281"/>
      <c r="J6" s="281"/>
      <c r="K6" s="281"/>
      <c r="L6" s="281"/>
      <c r="M6" s="281"/>
      <c r="N6" s="281"/>
      <c r="O6" s="281"/>
      <c r="P6" s="110"/>
    </row>
    <row r="7" spans="1:16" ht="15" customHeight="1" x14ac:dyDescent="0.4">
      <c r="A7" s="281"/>
      <c r="B7" s="281"/>
      <c r="C7" s="281"/>
      <c r="D7" s="281"/>
      <c r="E7" s="281"/>
      <c r="F7" s="281"/>
      <c r="G7" s="281"/>
      <c r="H7" s="281"/>
      <c r="I7" s="281"/>
      <c r="J7" s="281"/>
      <c r="K7" s="281"/>
      <c r="L7" s="281"/>
      <c r="M7" s="281"/>
      <c r="N7" s="281"/>
      <c r="O7" s="281"/>
      <c r="P7" s="110"/>
    </row>
    <row r="8" spans="1:16" ht="12" customHeight="1" x14ac:dyDescent="0.4">
      <c r="A8" s="21"/>
      <c r="B8" s="21"/>
      <c r="C8" s="21"/>
      <c r="D8" s="21"/>
      <c r="E8" s="21"/>
      <c r="F8" s="21"/>
      <c r="G8" s="21"/>
      <c r="H8" s="21"/>
      <c r="I8" s="21"/>
      <c r="J8" s="21"/>
      <c r="K8" s="21"/>
      <c r="L8" s="21"/>
      <c r="M8" s="21"/>
      <c r="N8" s="21"/>
      <c r="O8" s="21"/>
      <c r="P8" s="110"/>
    </row>
    <row r="9" spans="1:16" ht="21" x14ac:dyDescent="0.35">
      <c r="A9" s="264" t="s">
        <v>202</v>
      </c>
      <c r="B9" s="264"/>
      <c r="C9" s="264"/>
      <c r="D9" s="264"/>
      <c r="E9" s="264"/>
      <c r="F9" s="264"/>
      <c r="G9" s="264"/>
      <c r="H9" s="264"/>
      <c r="I9" s="264"/>
      <c r="J9" s="264"/>
      <c r="K9" s="264"/>
      <c r="L9" s="264"/>
      <c r="M9" s="264"/>
      <c r="N9" s="264"/>
      <c r="O9" s="264"/>
      <c r="P9" s="21"/>
    </row>
    <row r="10" spans="1:16" ht="25.5" customHeight="1" x14ac:dyDescent="0.25">
      <c r="A10" s="265" t="s">
        <v>203</v>
      </c>
      <c r="B10" s="266"/>
      <c r="C10" s="266"/>
      <c r="D10" s="266"/>
      <c r="E10" s="266"/>
      <c r="F10" s="266" t="s">
        <v>204</v>
      </c>
      <c r="G10" s="266"/>
      <c r="H10" s="266"/>
      <c r="I10" s="266"/>
      <c r="J10" s="266"/>
      <c r="K10" s="266"/>
      <c r="L10" s="266"/>
      <c r="M10" s="266"/>
      <c r="N10" s="266"/>
      <c r="O10" s="266"/>
      <c r="P10" s="21"/>
    </row>
    <row r="11" spans="1:16" ht="21" customHeight="1" x14ac:dyDescent="0.25">
      <c r="A11" s="267" t="s">
        <v>208</v>
      </c>
      <c r="B11" s="268"/>
      <c r="C11" s="268"/>
      <c r="D11" s="268"/>
      <c r="E11" s="268"/>
      <c r="F11" s="269" t="s">
        <v>205</v>
      </c>
      <c r="G11" s="269"/>
      <c r="H11" s="269"/>
      <c r="I11" s="269"/>
      <c r="J11" s="269"/>
      <c r="K11" s="269"/>
      <c r="L11" s="269"/>
      <c r="M11" s="269"/>
      <c r="N11" s="269"/>
      <c r="O11" s="269"/>
      <c r="P11" s="21"/>
    </row>
    <row r="12" spans="1:16" ht="21" customHeight="1" x14ac:dyDescent="0.25">
      <c r="A12" s="270" t="s">
        <v>209</v>
      </c>
      <c r="B12" s="271"/>
      <c r="C12" s="271"/>
      <c r="D12" s="271"/>
      <c r="E12" s="271"/>
      <c r="F12" s="272" t="s">
        <v>206</v>
      </c>
      <c r="G12" s="272"/>
      <c r="H12" s="272"/>
      <c r="I12" s="272"/>
      <c r="J12" s="272"/>
      <c r="K12" s="272"/>
      <c r="L12" s="272"/>
      <c r="M12" s="272"/>
      <c r="N12" s="272"/>
      <c r="O12" s="272"/>
      <c r="P12" s="21"/>
    </row>
    <row r="13" spans="1:16" ht="21" customHeight="1" x14ac:dyDescent="0.25">
      <c r="A13" s="273" t="s">
        <v>210</v>
      </c>
      <c r="B13" s="269"/>
      <c r="C13" s="269"/>
      <c r="D13" s="269"/>
      <c r="E13" s="269"/>
      <c r="F13" s="269" t="s">
        <v>207</v>
      </c>
      <c r="G13" s="269"/>
      <c r="H13" s="269"/>
      <c r="I13" s="269"/>
      <c r="J13" s="269"/>
      <c r="K13" s="269"/>
      <c r="L13" s="269"/>
      <c r="M13" s="269"/>
      <c r="N13" s="269"/>
      <c r="O13" s="269"/>
      <c r="P13" s="21"/>
    </row>
    <row r="14" spans="1:16" ht="12" customHeight="1" x14ac:dyDescent="0.4">
      <c r="A14" s="21"/>
      <c r="B14" s="21"/>
      <c r="C14" s="21"/>
      <c r="D14" s="21"/>
      <c r="E14" s="21"/>
      <c r="F14" s="21"/>
      <c r="G14" s="21"/>
      <c r="H14" s="21"/>
      <c r="I14" s="21"/>
      <c r="J14" s="21"/>
      <c r="K14" s="21"/>
      <c r="L14" s="21"/>
      <c r="M14" s="21"/>
      <c r="N14" s="21"/>
      <c r="O14" s="21"/>
      <c r="P14" s="110"/>
    </row>
    <row r="15" spans="1:16" ht="21" x14ac:dyDescent="0.25">
      <c r="A15" s="278" t="s">
        <v>211</v>
      </c>
      <c r="B15" s="278"/>
      <c r="C15" s="278"/>
      <c r="D15" s="278"/>
      <c r="E15" s="278"/>
      <c r="F15" s="278"/>
      <c r="G15" s="278"/>
      <c r="H15" s="278"/>
      <c r="I15" s="278"/>
      <c r="J15" s="278"/>
      <c r="K15" s="278"/>
      <c r="L15" s="278"/>
      <c r="M15" s="278"/>
      <c r="N15" s="278"/>
      <c r="O15" s="278"/>
      <c r="P15" s="21"/>
    </row>
    <row r="16" spans="1:16" ht="18.75" x14ac:dyDescent="0.3">
      <c r="A16" s="112" t="s">
        <v>212</v>
      </c>
      <c r="C16" s="279" t="s">
        <v>213</v>
      </c>
      <c r="D16" s="279"/>
      <c r="E16" s="279"/>
      <c r="F16" s="279"/>
      <c r="G16" s="279"/>
      <c r="H16" s="279"/>
      <c r="I16" s="279"/>
      <c r="J16" s="279"/>
      <c r="K16" s="279"/>
      <c r="L16" s="279"/>
      <c r="M16" s="279"/>
      <c r="N16" s="279"/>
      <c r="O16" s="279"/>
      <c r="P16" s="21"/>
    </row>
    <row r="17" spans="1:16" ht="18.75" x14ac:dyDescent="0.3">
      <c r="A17" s="112" t="s">
        <v>214</v>
      </c>
      <c r="C17" s="279" t="s">
        <v>265</v>
      </c>
      <c r="D17" s="279"/>
      <c r="E17" s="279"/>
      <c r="F17" s="279"/>
      <c r="G17" s="279"/>
      <c r="H17" s="279"/>
      <c r="I17" s="279"/>
      <c r="J17" s="279"/>
      <c r="K17" s="279"/>
      <c r="L17" s="279"/>
      <c r="M17" s="279"/>
      <c r="N17" s="279"/>
      <c r="O17" s="279"/>
      <c r="P17" s="21"/>
    </row>
    <row r="18" spans="1:16" x14ac:dyDescent="0.25">
      <c r="A18" s="280" t="s">
        <v>215</v>
      </c>
      <c r="B18" s="280"/>
      <c r="C18" s="280"/>
      <c r="D18" s="280"/>
      <c r="E18" s="280"/>
      <c r="F18" s="280"/>
      <c r="G18" s="280"/>
      <c r="H18" s="280"/>
      <c r="I18" s="280"/>
      <c r="J18" s="280"/>
      <c r="K18" s="280"/>
      <c r="L18" s="280"/>
      <c r="M18" s="280"/>
      <c r="N18" s="280"/>
      <c r="O18" s="280"/>
      <c r="P18" s="21"/>
    </row>
    <row r="19" spans="1:16" ht="12" customHeight="1" x14ac:dyDescent="0.4">
      <c r="A19" s="21"/>
      <c r="B19" s="21"/>
      <c r="C19" s="21"/>
      <c r="D19" s="21"/>
      <c r="E19" s="21"/>
      <c r="F19" s="21"/>
      <c r="G19" s="21"/>
      <c r="H19" s="21"/>
      <c r="I19" s="21"/>
      <c r="J19" s="21"/>
      <c r="K19" s="21"/>
      <c r="L19" s="21"/>
      <c r="M19" s="21"/>
      <c r="N19" s="21"/>
      <c r="O19" s="21"/>
      <c r="P19" s="110"/>
    </row>
    <row r="20" spans="1:16" ht="21" x14ac:dyDescent="0.35">
      <c r="A20" s="264" t="s">
        <v>222</v>
      </c>
      <c r="B20" s="264"/>
      <c r="C20" s="264"/>
      <c r="D20" s="264"/>
      <c r="E20" s="264"/>
      <c r="F20" s="264"/>
      <c r="G20" s="264"/>
      <c r="H20" s="264"/>
      <c r="I20" s="264"/>
      <c r="J20" s="264"/>
      <c r="K20" s="264"/>
      <c r="L20" s="264"/>
      <c r="M20" s="264"/>
      <c r="N20" s="264"/>
      <c r="O20" s="264"/>
      <c r="P20" s="21"/>
    </row>
    <row r="21" spans="1:16" ht="25.5" customHeight="1" x14ac:dyDescent="0.25">
      <c r="A21" s="265" t="s">
        <v>223</v>
      </c>
      <c r="B21" s="266"/>
      <c r="C21" s="266"/>
      <c r="D21" s="266"/>
      <c r="E21" s="266"/>
      <c r="F21" s="266" t="s">
        <v>224</v>
      </c>
      <c r="G21" s="266"/>
      <c r="H21" s="266"/>
      <c r="I21" s="266"/>
      <c r="J21" s="266"/>
      <c r="K21" s="266"/>
      <c r="L21" s="266"/>
      <c r="M21" s="266"/>
      <c r="N21" s="266"/>
      <c r="O21" s="266"/>
      <c r="P21" s="21"/>
    </row>
    <row r="22" spans="1:16" ht="21" customHeight="1" x14ac:dyDescent="0.25">
      <c r="A22" s="267" t="s">
        <v>208</v>
      </c>
      <c r="B22" s="268"/>
      <c r="C22" s="268"/>
      <c r="D22" s="268"/>
      <c r="E22" s="268"/>
      <c r="F22" s="269" t="s">
        <v>220</v>
      </c>
      <c r="G22" s="269"/>
      <c r="H22" s="269"/>
      <c r="I22" s="269"/>
      <c r="J22" s="269"/>
      <c r="K22" s="269"/>
      <c r="L22" s="269"/>
      <c r="M22" s="269"/>
      <c r="N22" s="269"/>
      <c r="O22" s="269"/>
      <c r="P22" s="21"/>
    </row>
    <row r="23" spans="1:16" ht="21" customHeight="1" x14ac:dyDescent="0.25">
      <c r="A23" s="270" t="s">
        <v>209</v>
      </c>
      <c r="B23" s="271"/>
      <c r="C23" s="271"/>
      <c r="D23" s="271"/>
      <c r="E23" s="271"/>
      <c r="F23" s="272" t="s">
        <v>221</v>
      </c>
      <c r="G23" s="272"/>
      <c r="H23" s="272"/>
      <c r="I23" s="272"/>
      <c r="J23" s="272"/>
      <c r="K23" s="272"/>
      <c r="L23" s="272"/>
      <c r="M23" s="272"/>
      <c r="N23" s="272"/>
      <c r="O23" s="272"/>
      <c r="P23" s="21"/>
    </row>
    <row r="24" spans="1:16" ht="21" customHeight="1" x14ac:dyDescent="0.25">
      <c r="A24" s="273" t="s">
        <v>210</v>
      </c>
      <c r="B24" s="269"/>
      <c r="C24" s="269"/>
      <c r="D24" s="269"/>
      <c r="E24" s="269"/>
      <c r="F24" s="269" t="s">
        <v>225</v>
      </c>
      <c r="G24" s="269"/>
      <c r="H24" s="269"/>
      <c r="I24" s="269"/>
      <c r="J24" s="269"/>
      <c r="K24" s="269"/>
      <c r="L24" s="269"/>
      <c r="M24" s="269"/>
      <c r="N24" s="269"/>
      <c r="O24" s="269"/>
      <c r="P24" s="21"/>
    </row>
    <row r="25" spans="1:16" x14ac:dyDescent="0.25">
      <c r="A25" s="21"/>
      <c r="B25" s="21"/>
      <c r="C25" s="21"/>
      <c r="D25" s="21"/>
      <c r="E25" s="21"/>
      <c r="F25" s="21"/>
      <c r="G25" s="21"/>
      <c r="H25" s="21"/>
      <c r="I25" s="21"/>
      <c r="J25" s="21"/>
      <c r="K25" s="21"/>
      <c r="L25" s="21"/>
      <c r="M25" s="21"/>
      <c r="N25" s="21"/>
      <c r="O25" s="21"/>
      <c r="P25" s="21"/>
    </row>
    <row r="26" spans="1:16" ht="31.5" x14ac:dyDescent="0.5">
      <c r="A26" s="262" t="s">
        <v>217</v>
      </c>
      <c r="B26" s="262"/>
      <c r="C26" s="262"/>
      <c r="D26" s="262"/>
      <c r="E26" s="262"/>
      <c r="F26" s="262"/>
      <c r="G26" s="262"/>
      <c r="H26" s="262"/>
      <c r="I26" s="262"/>
      <c r="J26" s="262"/>
      <c r="K26" s="262"/>
      <c r="L26" s="262"/>
      <c r="M26" s="262"/>
      <c r="N26" s="262"/>
      <c r="O26" s="262"/>
      <c r="P26" s="21"/>
    </row>
    <row r="27" spans="1:16" ht="29.1" customHeight="1" x14ac:dyDescent="0.35">
      <c r="A27" s="263" t="s">
        <v>227</v>
      </c>
      <c r="B27" s="263"/>
      <c r="C27" s="263"/>
      <c r="D27" s="263"/>
      <c r="E27" s="263"/>
      <c r="F27" s="263"/>
      <c r="G27" s="263"/>
      <c r="H27" s="263"/>
      <c r="I27" s="263"/>
      <c r="J27" s="263"/>
      <c r="K27" s="263"/>
      <c r="L27" s="263"/>
      <c r="M27" s="263"/>
      <c r="N27" s="263"/>
      <c r="O27" s="263"/>
      <c r="P27" s="21"/>
    </row>
    <row r="28" spans="1:16" ht="54.6" customHeight="1" x14ac:dyDescent="0.3">
      <c r="A28" s="275" t="s">
        <v>226</v>
      </c>
      <c r="B28" s="275"/>
      <c r="C28" s="275"/>
      <c r="D28" s="275"/>
      <c r="E28" s="275"/>
      <c r="F28" s="275"/>
      <c r="G28" s="275"/>
      <c r="H28" s="275"/>
      <c r="I28" s="275"/>
      <c r="J28" s="275"/>
      <c r="K28" s="275"/>
      <c r="L28" s="276" t="s">
        <v>233</v>
      </c>
      <c r="M28" s="276"/>
      <c r="N28" s="276"/>
      <c r="O28" s="276"/>
      <c r="P28" s="21"/>
    </row>
    <row r="29" spans="1:16" ht="29.1" customHeight="1" x14ac:dyDescent="0.35">
      <c r="A29" s="263" t="s">
        <v>228</v>
      </c>
      <c r="B29" s="263"/>
      <c r="C29" s="263"/>
      <c r="D29" s="263"/>
      <c r="E29" s="263"/>
      <c r="F29" s="263"/>
      <c r="G29" s="263"/>
      <c r="H29" s="263"/>
      <c r="I29" s="263"/>
      <c r="J29" s="263"/>
      <c r="K29" s="263"/>
      <c r="L29" s="263"/>
      <c r="M29" s="263"/>
      <c r="N29" s="263"/>
      <c r="O29" s="263"/>
      <c r="P29" s="21"/>
    </row>
    <row r="30" spans="1:16" ht="56.65" customHeight="1" x14ac:dyDescent="0.3">
      <c r="A30" s="275" t="s">
        <v>230</v>
      </c>
      <c r="B30" s="275"/>
      <c r="C30" s="275"/>
      <c r="D30" s="275"/>
      <c r="E30" s="275"/>
      <c r="F30" s="275"/>
      <c r="G30" s="275"/>
      <c r="H30" s="275"/>
      <c r="I30" s="275"/>
      <c r="J30" s="275"/>
      <c r="K30" s="275"/>
      <c r="L30" s="276" t="s">
        <v>232</v>
      </c>
      <c r="M30" s="277"/>
      <c r="N30" s="277"/>
      <c r="O30" s="277"/>
      <c r="P30" s="21"/>
    </row>
    <row r="31" spans="1:16" ht="29.1" customHeight="1" x14ac:dyDescent="0.35">
      <c r="A31" s="263" t="s">
        <v>229</v>
      </c>
      <c r="B31" s="263"/>
      <c r="C31" s="263"/>
      <c r="D31" s="263"/>
      <c r="E31" s="263"/>
      <c r="F31" s="263"/>
      <c r="G31" s="263"/>
      <c r="H31" s="263"/>
      <c r="I31" s="263"/>
      <c r="J31" s="263"/>
      <c r="K31" s="263"/>
      <c r="L31" s="263"/>
      <c r="M31" s="263"/>
      <c r="N31" s="263"/>
      <c r="O31" s="263"/>
      <c r="P31" s="21"/>
    </row>
    <row r="32" spans="1:16" ht="55.15" customHeight="1" x14ac:dyDescent="0.3">
      <c r="A32" s="275" t="s">
        <v>234</v>
      </c>
      <c r="B32" s="275"/>
      <c r="C32" s="275"/>
      <c r="D32" s="275"/>
      <c r="E32" s="275"/>
      <c r="F32" s="275"/>
      <c r="G32" s="275"/>
      <c r="H32" s="275"/>
      <c r="I32" s="275"/>
      <c r="J32" s="275"/>
      <c r="K32" s="275"/>
      <c r="L32" s="276" t="s">
        <v>235</v>
      </c>
      <c r="M32" s="277"/>
      <c r="N32" s="277"/>
      <c r="O32" s="277"/>
      <c r="P32" s="21"/>
    </row>
    <row r="33" spans="1:16" ht="29.1" customHeight="1" x14ac:dyDescent="0.35">
      <c r="A33" s="263" t="s">
        <v>231</v>
      </c>
      <c r="B33" s="263"/>
      <c r="C33" s="263"/>
      <c r="D33" s="263"/>
      <c r="E33" s="263"/>
      <c r="F33" s="263"/>
      <c r="G33" s="263"/>
      <c r="H33" s="263"/>
      <c r="I33" s="263"/>
      <c r="J33" s="263"/>
      <c r="K33" s="263"/>
      <c r="L33" s="263"/>
      <c r="M33" s="263"/>
      <c r="N33" s="263"/>
      <c r="O33" s="263"/>
      <c r="P33" s="21"/>
    </row>
    <row r="34" spans="1:16" ht="73.150000000000006" customHeight="1" x14ac:dyDescent="0.3">
      <c r="A34" s="275" t="s">
        <v>236</v>
      </c>
      <c r="B34" s="275"/>
      <c r="C34" s="275"/>
      <c r="D34" s="275"/>
      <c r="E34" s="275"/>
      <c r="F34" s="275"/>
      <c r="G34" s="275"/>
      <c r="H34" s="275"/>
      <c r="I34" s="275"/>
      <c r="J34" s="275"/>
      <c r="K34" s="275"/>
      <c r="L34" s="276" t="s">
        <v>237</v>
      </c>
      <c r="M34" s="277"/>
      <c r="N34" s="277"/>
      <c r="O34" s="277"/>
      <c r="P34" s="21"/>
    </row>
    <row r="35" spans="1:16" ht="12" customHeight="1" x14ac:dyDescent="0.4">
      <c r="A35" s="21"/>
      <c r="B35" s="21"/>
      <c r="C35" s="21"/>
      <c r="D35" s="21"/>
      <c r="E35" s="21"/>
      <c r="F35" s="21"/>
      <c r="G35" s="21"/>
      <c r="H35" s="21"/>
      <c r="I35" s="21"/>
      <c r="J35" s="21"/>
      <c r="K35" s="21"/>
      <c r="L35" s="21"/>
      <c r="M35" s="21"/>
      <c r="N35" s="21"/>
      <c r="O35" s="21"/>
      <c r="P35" s="110"/>
    </row>
    <row r="36" spans="1:16" ht="56.65" customHeight="1" x14ac:dyDescent="0.3">
      <c r="A36" s="274" t="s">
        <v>238</v>
      </c>
      <c r="B36" s="274"/>
      <c r="C36" s="274"/>
      <c r="D36" s="274"/>
      <c r="E36" s="274"/>
      <c r="F36" s="274"/>
      <c r="G36" s="274"/>
      <c r="H36" s="274"/>
      <c r="I36" s="274"/>
      <c r="J36" s="274"/>
      <c r="K36" s="274"/>
      <c r="L36" s="274"/>
      <c r="M36" s="274"/>
      <c r="N36" s="274"/>
      <c r="O36" s="274"/>
      <c r="P36" s="21"/>
    </row>
    <row r="37" spans="1:16" x14ac:dyDescent="0.25">
      <c r="A37" s="21"/>
      <c r="B37" s="21"/>
      <c r="C37" s="21"/>
      <c r="D37" s="21"/>
      <c r="E37" s="21"/>
      <c r="F37" s="21"/>
      <c r="G37" s="21"/>
      <c r="H37" s="21"/>
      <c r="I37" s="21"/>
      <c r="J37" s="21"/>
      <c r="K37" s="21"/>
      <c r="L37" s="21"/>
      <c r="M37" s="21"/>
      <c r="N37" s="21"/>
      <c r="O37" s="21"/>
      <c r="P37" s="21"/>
    </row>
    <row r="38" spans="1:16" ht="31.5" x14ac:dyDescent="0.5">
      <c r="A38" s="262" t="s">
        <v>242</v>
      </c>
      <c r="B38" s="262"/>
      <c r="C38" s="262"/>
      <c r="D38" s="262"/>
      <c r="E38" s="262"/>
      <c r="F38" s="262"/>
      <c r="G38" s="262"/>
      <c r="H38" s="262"/>
      <c r="I38" s="262"/>
      <c r="J38" s="262"/>
      <c r="K38" s="262"/>
      <c r="L38" s="262"/>
      <c r="M38" s="262"/>
      <c r="N38" s="262"/>
      <c r="O38" s="262"/>
      <c r="P38" s="21"/>
    </row>
    <row r="39" spans="1:16" x14ac:dyDescent="0.25">
      <c r="A39" s="290" t="s">
        <v>239</v>
      </c>
      <c r="B39" s="290"/>
      <c r="C39" s="290"/>
      <c r="D39" s="290"/>
      <c r="E39" s="290"/>
      <c r="F39" s="290"/>
      <c r="G39" s="290"/>
      <c r="H39" s="290"/>
      <c r="I39" s="290"/>
      <c r="J39" s="290"/>
      <c r="K39" s="290"/>
      <c r="L39" s="290"/>
      <c r="M39" s="290"/>
      <c r="N39" s="290"/>
      <c r="O39" s="290"/>
      <c r="P39" s="21"/>
    </row>
    <row r="40" spans="1:16" x14ac:dyDescent="0.25">
      <c r="A40" s="290"/>
      <c r="B40" s="290"/>
      <c r="C40" s="290"/>
      <c r="D40" s="290"/>
      <c r="E40" s="290"/>
      <c r="F40" s="290"/>
      <c r="G40" s="290"/>
      <c r="H40" s="290"/>
      <c r="I40" s="290"/>
      <c r="J40" s="290"/>
      <c r="K40" s="290"/>
      <c r="L40" s="290"/>
      <c r="M40" s="290"/>
      <c r="N40" s="290"/>
      <c r="O40" s="290"/>
      <c r="P40" s="21"/>
    </row>
    <row r="41" spans="1:16" ht="15.75" thickBot="1" x14ac:dyDescent="0.3">
      <c r="A41" s="290"/>
      <c r="B41" s="290"/>
      <c r="C41" s="290"/>
      <c r="D41" s="290"/>
      <c r="E41" s="290"/>
      <c r="F41" s="290"/>
      <c r="G41" s="290"/>
      <c r="H41" s="290"/>
      <c r="I41" s="290"/>
      <c r="J41" s="290"/>
      <c r="K41" s="290"/>
      <c r="L41" s="290"/>
      <c r="M41" s="290"/>
      <c r="N41" s="290"/>
      <c r="O41" s="290"/>
      <c r="P41" s="21"/>
    </row>
    <row r="42" spans="1:16" ht="14.65" customHeight="1" x14ac:dyDescent="0.25">
      <c r="A42" s="282" t="s">
        <v>247</v>
      </c>
      <c r="B42" s="283"/>
      <c r="C42" s="283"/>
      <c r="D42" s="283"/>
      <c r="E42" s="286" t="s">
        <v>241</v>
      </c>
      <c r="F42" s="286"/>
      <c r="G42" s="286"/>
      <c r="H42" s="286"/>
      <c r="I42" s="286"/>
      <c r="J42" s="286"/>
      <c r="K42" s="286"/>
      <c r="L42" s="286"/>
      <c r="M42" s="286"/>
      <c r="N42" s="286"/>
      <c r="O42" s="287"/>
      <c r="P42" s="21"/>
    </row>
    <row r="43" spans="1:16" ht="14.65" customHeight="1" x14ac:dyDescent="0.25">
      <c r="A43" s="284"/>
      <c r="B43" s="285"/>
      <c r="C43" s="285"/>
      <c r="D43" s="285"/>
      <c r="E43" s="288"/>
      <c r="F43" s="288"/>
      <c r="G43" s="288"/>
      <c r="H43" s="288"/>
      <c r="I43" s="288"/>
      <c r="J43" s="288"/>
      <c r="K43" s="288"/>
      <c r="L43" s="288"/>
      <c r="M43" s="288"/>
      <c r="N43" s="288"/>
      <c r="O43" s="289"/>
      <c r="P43" s="21"/>
    </row>
    <row r="44" spans="1:16" x14ac:dyDescent="0.25">
      <c r="A44" s="284"/>
      <c r="B44" s="285"/>
      <c r="C44" s="285"/>
      <c r="D44" s="285"/>
      <c r="E44" s="288"/>
      <c r="F44" s="288"/>
      <c r="G44" s="288"/>
      <c r="H44" s="288"/>
      <c r="I44" s="288"/>
      <c r="J44" s="288"/>
      <c r="K44" s="288"/>
      <c r="L44" s="288"/>
      <c r="M44" s="288"/>
      <c r="N44" s="288"/>
      <c r="O44" s="289"/>
      <c r="P44" s="21"/>
    </row>
    <row r="45" spans="1:16" ht="14.65" customHeight="1" x14ac:dyDescent="0.25">
      <c r="A45" s="284" t="s">
        <v>246</v>
      </c>
      <c r="B45" s="285"/>
      <c r="C45" s="285"/>
      <c r="D45" s="285"/>
      <c r="E45" s="288" t="s">
        <v>240</v>
      </c>
      <c r="F45" s="288"/>
      <c r="G45" s="288"/>
      <c r="H45" s="288"/>
      <c r="I45" s="288"/>
      <c r="J45" s="288"/>
      <c r="K45" s="288"/>
      <c r="L45" s="288"/>
      <c r="M45" s="288"/>
      <c r="N45" s="288"/>
      <c r="O45" s="289"/>
      <c r="P45" s="21"/>
    </row>
    <row r="46" spans="1:16" ht="14.65" customHeight="1" x14ac:dyDescent="0.25">
      <c r="A46" s="284"/>
      <c r="B46" s="285"/>
      <c r="C46" s="285"/>
      <c r="D46" s="285"/>
      <c r="E46" s="288"/>
      <c r="F46" s="288"/>
      <c r="G46" s="288"/>
      <c r="H46" s="288"/>
      <c r="I46" s="288"/>
      <c r="J46" s="288"/>
      <c r="K46" s="288"/>
      <c r="L46" s="288"/>
      <c r="M46" s="288"/>
      <c r="N46" s="288"/>
      <c r="O46" s="289"/>
      <c r="P46" s="21"/>
    </row>
    <row r="47" spans="1:16" ht="14.65" customHeight="1" x14ac:dyDescent="0.25">
      <c r="A47" s="284"/>
      <c r="B47" s="285"/>
      <c r="C47" s="285"/>
      <c r="D47" s="285"/>
      <c r="E47" s="288"/>
      <c r="F47" s="288"/>
      <c r="G47" s="288"/>
      <c r="H47" s="288"/>
      <c r="I47" s="288"/>
      <c r="J47" s="288"/>
      <c r="K47" s="288"/>
      <c r="L47" s="288"/>
      <c r="M47" s="288"/>
      <c r="N47" s="288"/>
      <c r="O47" s="289"/>
      <c r="P47" s="21"/>
    </row>
    <row r="48" spans="1:16" x14ac:dyDescent="0.25">
      <c r="A48" s="284" t="s">
        <v>245</v>
      </c>
      <c r="B48" s="285"/>
      <c r="C48" s="285"/>
      <c r="D48" s="285"/>
      <c r="E48" s="288" t="s">
        <v>249</v>
      </c>
      <c r="F48" s="288"/>
      <c r="G48" s="288"/>
      <c r="H48" s="288"/>
      <c r="I48" s="288"/>
      <c r="J48" s="288"/>
      <c r="K48" s="288"/>
      <c r="L48" s="288"/>
      <c r="M48" s="288"/>
      <c r="N48" s="288"/>
      <c r="O48" s="289"/>
      <c r="P48" s="21"/>
    </row>
    <row r="49" spans="1:16" x14ac:dyDescent="0.25">
      <c r="A49" s="284"/>
      <c r="B49" s="285"/>
      <c r="C49" s="285"/>
      <c r="D49" s="285"/>
      <c r="E49" s="288"/>
      <c r="F49" s="288"/>
      <c r="G49" s="288"/>
      <c r="H49" s="288"/>
      <c r="I49" s="288"/>
      <c r="J49" s="288"/>
      <c r="K49" s="288"/>
      <c r="L49" s="288"/>
      <c r="M49" s="288"/>
      <c r="N49" s="288"/>
      <c r="O49" s="289"/>
      <c r="P49" s="21"/>
    </row>
    <row r="50" spans="1:16" x14ac:dyDescent="0.25">
      <c r="A50" s="284"/>
      <c r="B50" s="285"/>
      <c r="C50" s="285"/>
      <c r="D50" s="285"/>
      <c r="E50" s="288"/>
      <c r="F50" s="288"/>
      <c r="G50" s="288"/>
      <c r="H50" s="288"/>
      <c r="I50" s="288"/>
      <c r="J50" s="288"/>
      <c r="K50" s="288"/>
      <c r="L50" s="288"/>
      <c r="M50" s="288"/>
      <c r="N50" s="288"/>
      <c r="O50" s="289"/>
      <c r="P50" s="21"/>
    </row>
    <row r="51" spans="1:16" x14ac:dyDescent="0.25">
      <c r="A51" s="284" t="s">
        <v>244</v>
      </c>
      <c r="B51" s="285"/>
      <c r="C51" s="285"/>
      <c r="D51" s="285"/>
      <c r="E51" s="288" t="s">
        <v>243</v>
      </c>
      <c r="F51" s="288"/>
      <c r="G51" s="288"/>
      <c r="H51" s="288"/>
      <c r="I51" s="288"/>
      <c r="J51" s="288"/>
      <c r="K51" s="288"/>
      <c r="L51" s="288"/>
      <c r="M51" s="288"/>
      <c r="N51" s="288"/>
      <c r="O51" s="289"/>
      <c r="P51" s="21"/>
    </row>
    <row r="52" spans="1:16" x14ac:dyDescent="0.25">
      <c r="A52" s="284"/>
      <c r="B52" s="285"/>
      <c r="C52" s="285"/>
      <c r="D52" s="285"/>
      <c r="E52" s="288"/>
      <c r="F52" s="288"/>
      <c r="G52" s="288"/>
      <c r="H52" s="288"/>
      <c r="I52" s="288"/>
      <c r="J52" s="288"/>
      <c r="K52" s="288"/>
      <c r="L52" s="288"/>
      <c r="M52" s="288"/>
      <c r="N52" s="288"/>
      <c r="O52" s="289"/>
      <c r="P52" s="21"/>
    </row>
    <row r="53" spans="1:16" ht="15.75" thickBot="1" x14ac:dyDescent="0.3">
      <c r="A53" s="291"/>
      <c r="B53" s="292"/>
      <c r="C53" s="292"/>
      <c r="D53" s="292"/>
      <c r="E53" s="293"/>
      <c r="F53" s="293"/>
      <c r="G53" s="293"/>
      <c r="H53" s="293"/>
      <c r="I53" s="293"/>
      <c r="J53" s="293"/>
      <c r="K53" s="293"/>
      <c r="L53" s="293"/>
      <c r="M53" s="293"/>
      <c r="N53" s="293"/>
      <c r="O53" s="294"/>
      <c r="P53" s="21"/>
    </row>
    <row r="54" spans="1:16" x14ac:dyDescent="0.25">
      <c r="A54" s="295" t="s">
        <v>248</v>
      </c>
      <c r="B54" s="295"/>
      <c r="C54" s="295"/>
      <c r="D54" s="295"/>
      <c r="E54" s="295"/>
      <c r="F54" s="295"/>
      <c r="G54" s="295"/>
      <c r="H54" s="295"/>
      <c r="I54" s="295"/>
      <c r="J54" s="295"/>
      <c r="K54" s="295"/>
      <c r="L54" s="295"/>
      <c r="M54" s="295"/>
      <c r="N54" s="295"/>
      <c r="O54" s="295"/>
      <c r="P54" s="21"/>
    </row>
    <row r="55" spans="1:16" ht="15.75" thickBot="1" x14ac:dyDescent="0.3">
      <c r="A55" s="296"/>
      <c r="B55" s="296"/>
      <c r="C55" s="296"/>
      <c r="D55" s="296"/>
      <c r="E55" s="296"/>
      <c r="F55" s="296"/>
      <c r="G55" s="296"/>
      <c r="H55" s="296"/>
      <c r="I55" s="296"/>
      <c r="J55" s="296"/>
      <c r="K55" s="296"/>
      <c r="L55" s="296"/>
      <c r="M55" s="296"/>
      <c r="N55" s="296"/>
      <c r="O55" s="296"/>
      <c r="P55" s="21"/>
    </row>
    <row r="56" spans="1:16" x14ac:dyDescent="0.25">
      <c r="A56" s="297" t="s">
        <v>250</v>
      </c>
      <c r="B56" s="298"/>
      <c r="C56" s="298"/>
      <c r="D56" s="298"/>
      <c r="E56" s="301" t="s">
        <v>251</v>
      </c>
      <c r="F56" s="301"/>
      <c r="G56" s="301"/>
      <c r="H56" s="301"/>
      <c r="I56" s="301"/>
      <c r="J56" s="301"/>
      <c r="K56" s="301"/>
      <c r="L56" s="301"/>
      <c r="M56" s="301"/>
      <c r="N56" s="301"/>
      <c r="O56" s="302"/>
      <c r="P56" s="21"/>
    </row>
    <row r="57" spans="1:16" x14ac:dyDescent="0.25">
      <c r="A57" s="299"/>
      <c r="B57" s="300"/>
      <c r="C57" s="300"/>
      <c r="D57" s="300"/>
      <c r="E57" s="301"/>
      <c r="F57" s="301"/>
      <c r="G57" s="301"/>
      <c r="H57" s="301"/>
      <c r="I57" s="301"/>
      <c r="J57" s="301"/>
      <c r="K57" s="301"/>
      <c r="L57" s="301"/>
      <c r="M57" s="301"/>
      <c r="N57" s="301"/>
      <c r="O57" s="302"/>
      <c r="P57" s="21"/>
    </row>
    <row r="58" spans="1:16" ht="15.75" thickBot="1" x14ac:dyDescent="0.3">
      <c r="A58" s="299"/>
      <c r="B58" s="300"/>
      <c r="C58" s="300"/>
      <c r="D58" s="300"/>
      <c r="E58" s="301"/>
      <c r="F58" s="301"/>
      <c r="G58" s="301"/>
      <c r="H58" s="301"/>
      <c r="I58" s="301"/>
      <c r="J58" s="301"/>
      <c r="K58" s="301"/>
      <c r="L58" s="301"/>
      <c r="M58" s="301"/>
      <c r="N58" s="301"/>
      <c r="O58" s="302"/>
      <c r="P58" s="21"/>
    </row>
    <row r="59" spans="1:16" ht="11.65" customHeight="1" x14ac:dyDescent="0.25">
      <c r="A59" s="297" t="s">
        <v>257</v>
      </c>
      <c r="B59" s="298"/>
      <c r="C59" s="298"/>
      <c r="D59" s="309"/>
      <c r="E59" s="113"/>
      <c r="F59" s="304" t="s">
        <v>252</v>
      </c>
      <c r="G59" s="304"/>
      <c r="H59" s="305"/>
      <c r="I59" s="303" t="s">
        <v>255</v>
      </c>
      <c r="J59" s="304"/>
      <c r="K59" s="305"/>
      <c r="L59" s="303" t="s">
        <v>256</v>
      </c>
      <c r="M59" s="304"/>
      <c r="N59" s="304"/>
      <c r="O59" s="303"/>
      <c r="P59" s="21"/>
    </row>
    <row r="60" spans="1:16" ht="11.65" customHeight="1" x14ac:dyDescent="0.25">
      <c r="A60" s="299"/>
      <c r="B60" s="300"/>
      <c r="C60" s="300"/>
      <c r="D60" s="310"/>
      <c r="E60" s="113"/>
      <c r="F60" s="307"/>
      <c r="G60" s="307"/>
      <c r="H60" s="308"/>
      <c r="I60" s="306"/>
      <c r="J60" s="307"/>
      <c r="K60" s="308"/>
      <c r="L60" s="306"/>
      <c r="M60" s="307"/>
      <c r="N60" s="307"/>
      <c r="O60" s="303"/>
      <c r="P60" s="21"/>
    </row>
    <row r="61" spans="1:16" ht="11.65" customHeight="1" x14ac:dyDescent="0.25">
      <c r="A61" s="299"/>
      <c r="B61" s="300"/>
      <c r="C61" s="300"/>
      <c r="D61" s="310"/>
      <c r="E61" s="113"/>
      <c r="F61" s="312" t="s">
        <v>253</v>
      </c>
      <c r="G61" s="312"/>
      <c r="H61" s="313"/>
      <c r="I61" s="311" t="s">
        <v>254</v>
      </c>
      <c r="J61" s="312"/>
      <c r="K61" s="313"/>
      <c r="L61" s="311" t="s">
        <v>254</v>
      </c>
      <c r="M61" s="312"/>
      <c r="N61" s="312"/>
      <c r="O61" s="303"/>
      <c r="P61" s="21"/>
    </row>
    <row r="62" spans="1:16" ht="11.65" customHeight="1" thickBot="1" x14ac:dyDescent="0.3">
      <c r="A62" s="299"/>
      <c r="B62" s="300"/>
      <c r="C62" s="300"/>
      <c r="D62" s="310"/>
      <c r="E62" s="113"/>
      <c r="F62" s="315"/>
      <c r="G62" s="315"/>
      <c r="H62" s="316"/>
      <c r="I62" s="314"/>
      <c r="J62" s="315"/>
      <c r="K62" s="316"/>
      <c r="L62" s="314"/>
      <c r="M62" s="315"/>
      <c r="N62" s="315"/>
      <c r="O62" s="303"/>
      <c r="P62" s="21"/>
    </row>
    <row r="63" spans="1:16" ht="14.65" customHeight="1" x14ac:dyDescent="0.25">
      <c r="A63" s="297" t="s">
        <v>258</v>
      </c>
      <c r="B63" s="298"/>
      <c r="C63" s="298"/>
      <c r="D63" s="298"/>
      <c r="E63" s="301" t="s">
        <v>261</v>
      </c>
      <c r="F63" s="301"/>
      <c r="G63" s="301"/>
      <c r="H63" s="301"/>
      <c r="I63" s="301"/>
      <c r="J63" s="301"/>
      <c r="K63" s="301"/>
      <c r="L63" s="301"/>
      <c r="M63" s="301"/>
      <c r="N63" s="301"/>
      <c r="O63" s="302"/>
      <c r="P63" s="21"/>
    </row>
    <row r="64" spans="1:16" ht="14.65" customHeight="1" x14ac:dyDescent="0.25">
      <c r="A64" s="299"/>
      <c r="B64" s="300"/>
      <c r="C64" s="300"/>
      <c r="D64" s="300"/>
      <c r="E64" s="301"/>
      <c r="F64" s="301"/>
      <c r="G64" s="301"/>
      <c r="H64" s="301"/>
      <c r="I64" s="301"/>
      <c r="J64" s="301"/>
      <c r="K64" s="301"/>
      <c r="L64" s="301"/>
      <c r="M64" s="301"/>
      <c r="N64" s="301"/>
      <c r="O64" s="302"/>
      <c r="P64" s="21"/>
    </row>
    <row r="65" spans="1:16" ht="14.65" customHeight="1" thickBot="1" x14ac:dyDescent="0.3">
      <c r="A65" s="299"/>
      <c r="B65" s="300"/>
      <c r="C65" s="300"/>
      <c r="D65" s="300"/>
      <c r="E65" s="301"/>
      <c r="F65" s="301"/>
      <c r="G65" s="301"/>
      <c r="H65" s="301"/>
      <c r="I65" s="301"/>
      <c r="J65" s="301"/>
      <c r="K65" s="301"/>
      <c r="L65" s="301"/>
      <c r="M65" s="301"/>
      <c r="N65" s="301"/>
      <c r="O65" s="302"/>
      <c r="P65" s="21"/>
    </row>
    <row r="66" spans="1:16" x14ac:dyDescent="0.25">
      <c r="A66" s="297" t="s">
        <v>259</v>
      </c>
      <c r="B66" s="298"/>
      <c r="C66" s="298"/>
      <c r="D66" s="298"/>
      <c r="E66" s="301" t="s">
        <v>260</v>
      </c>
      <c r="F66" s="301"/>
      <c r="G66" s="301"/>
      <c r="H66" s="301"/>
      <c r="I66" s="301"/>
      <c r="J66" s="301"/>
      <c r="K66" s="301"/>
      <c r="L66" s="301"/>
      <c r="M66" s="301"/>
      <c r="N66" s="301"/>
      <c r="O66" s="302"/>
      <c r="P66" s="21"/>
    </row>
    <row r="67" spans="1:16" x14ac:dyDescent="0.25">
      <c r="A67" s="299"/>
      <c r="B67" s="300"/>
      <c r="C67" s="300"/>
      <c r="D67" s="300"/>
      <c r="E67" s="301"/>
      <c r="F67" s="301"/>
      <c r="G67" s="301"/>
      <c r="H67" s="301"/>
      <c r="I67" s="301"/>
      <c r="J67" s="301"/>
      <c r="K67" s="301"/>
      <c r="L67" s="301"/>
      <c r="M67" s="301"/>
      <c r="N67" s="301"/>
      <c r="O67" s="302"/>
      <c r="P67" s="21"/>
    </row>
    <row r="68" spans="1:16" x14ac:dyDescent="0.25">
      <c r="A68" s="299"/>
      <c r="B68" s="300"/>
      <c r="C68" s="300"/>
      <c r="D68" s="300"/>
      <c r="E68" s="301"/>
      <c r="F68" s="301"/>
      <c r="G68" s="301"/>
      <c r="H68" s="301"/>
      <c r="I68" s="301"/>
      <c r="J68" s="301"/>
      <c r="K68" s="301"/>
      <c r="L68" s="301"/>
      <c r="M68" s="301"/>
      <c r="N68" s="301"/>
      <c r="O68" s="302"/>
      <c r="P68" s="21"/>
    </row>
    <row r="69" spans="1:16" x14ac:dyDescent="0.25">
      <c r="A69" s="21"/>
      <c r="B69" s="21"/>
      <c r="C69" s="21"/>
      <c r="D69" s="21"/>
      <c r="E69" s="21"/>
      <c r="F69" s="21"/>
      <c r="G69" s="21"/>
      <c r="H69" s="21"/>
      <c r="I69" s="21"/>
      <c r="J69" s="21"/>
      <c r="K69" s="21"/>
      <c r="L69" s="21"/>
      <c r="M69" s="21"/>
      <c r="N69" s="21"/>
      <c r="O69" s="21"/>
      <c r="P69" s="21"/>
    </row>
  </sheetData>
  <mergeCells count="65">
    <mergeCell ref="A63:D65"/>
    <mergeCell ref="E63:O65"/>
    <mergeCell ref="A66:D68"/>
    <mergeCell ref="E66:O68"/>
    <mergeCell ref="L61:N62"/>
    <mergeCell ref="I59:K60"/>
    <mergeCell ref="L59:N60"/>
    <mergeCell ref="O59:O60"/>
    <mergeCell ref="O61:O62"/>
    <mergeCell ref="A59:D62"/>
    <mergeCell ref="I61:K62"/>
    <mergeCell ref="F59:H60"/>
    <mergeCell ref="F61:H62"/>
    <mergeCell ref="A51:D53"/>
    <mergeCell ref="E51:O53"/>
    <mergeCell ref="A54:O55"/>
    <mergeCell ref="A56:D58"/>
    <mergeCell ref="E56:O58"/>
    <mergeCell ref="A42:D44"/>
    <mergeCell ref="E42:O44"/>
    <mergeCell ref="A48:D50"/>
    <mergeCell ref="E48:O50"/>
    <mergeCell ref="A39:O41"/>
    <mergeCell ref="A45:D47"/>
    <mergeCell ref="E45:O47"/>
    <mergeCell ref="A15:O15"/>
    <mergeCell ref="C16:O16"/>
    <mergeCell ref="C17:O17"/>
    <mergeCell ref="A18:O18"/>
    <mergeCell ref="A1:O1"/>
    <mergeCell ref="A3:O3"/>
    <mergeCell ref="A4:O7"/>
    <mergeCell ref="A9:O9"/>
    <mergeCell ref="A12:E12"/>
    <mergeCell ref="A13:E13"/>
    <mergeCell ref="F10:O10"/>
    <mergeCell ref="F11:O11"/>
    <mergeCell ref="F12:O12"/>
    <mergeCell ref="F13:O13"/>
    <mergeCell ref="A10:E10"/>
    <mergeCell ref="A11:E11"/>
    <mergeCell ref="A38:O38"/>
    <mergeCell ref="A36:O36"/>
    <mergeCell ref="A28:K28"/>
    <mergeCell ref="L28:O28"/>
    <mergeCell ref="A30:K30"/>
    <mergeCell ref="L30:O30"/>
    <mergeCell ref="A32:K32"/>
    <mergeCell ref="L32:O32"/>
    <mergeCell ref="A34:K34"/>
    <mergeCell ref="L34:O34"/>
    <mergeCell ref="A29:O29"/>
    <mergeCell ref="A31:O31"/>
    <mergeCell ref="A33:O33"/>
    <mergeCell ref="A27:O27"/>
    <mergeCell ref="A26:O26"/>
    <mergeCell ref="A20:O20"/>
    <mergeCell ref="A21:E21"/>
    <mergeCell ref="F21:O21"/>
    <mergeCell ref="A22:E22"/>
    <mergeCell ref="F22:O22"/>
    <mergeCell ref="A23:E23"/>
    <mergeCell ref="F23:O23"/>
    <mergeCell ref="A24:E24"/>
    <mergeCell ref="F24:O24"/>
  </mergeCells>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544A422-2813-4033-AAC6-BFF8E010F6C2}">
  <dimension ref="A1:P75"/>
  <sheetViews>
    <sheetView topLeftCell="A67" zoomScale="180" zoomScaleNormal="180" workbookViewId="0">
      <selection activeCell="D62" sqref="D62:O62"/>
    </sheetView>
  </sheetViews>
  <sheetFormatPr defaultRowHeight="15" x14ac:dyDescent="0.25"/>
  <cols>
    <col min="16" max="16" width="3" customWidth="1"/>
  </cols>
  <sheetData>
    <row r="1" spans="1:16" ht="46.5" x14ac:dyDescent="0.7">
      <c r="A1" s="261" t="s">
        <v>258</v>
      </c>
      <c r="B1" s="261"/>
      <c r="C1" s="261"/>
      <c r="D1" s="261"/>
      <c r="E1" s="261"/>
      <c r="F1" s="261"/>
      <c r="G1" s="261"/>
      <c r="H1" s="261"/>
      <c r="I1" s="261"/>
      <c r="J1" s="261"/>
      <c r="K1" s="261"/>
      <c r="L1" s="261"/>
      <c r="M1" s="261"/>
      <c r="N1" s="261"/>
      <c r="O1" s="261"/>
      <c r="P1" s="21"/>
    </row>
    <row r="2" spans="1:16" x14ac:dyDescent="0.25">
      <c r="A2" s="21"/>
      <c r="B2" s="21"/>
      <c r="C2" s="21"/>
      <c r="D2" s="21"/>
      <c r="E2" s="21"/>
      <c r="F2" s="21"/>
      <c r="G2" s="21"/>
      <c r="H2" s="21"/>
      <c r="I2" s="21"/>
      <c r="J2" s="21"/>
      <c r="K2" s="21"/>
      <c r="L2" s="21"/>
      <c r="M2" s="21"/>
      <c r="N2" s="21"/>
      <c r="O2" s="21"/>
      <c r="P2" s="21"/>
    </row>
    <row r="3" spans="1:16" ht="15" customHeight="1" x14ac:dyDescent="0.25">
      <c r="A3" s="290" t="s">
        <v>262</v>
      </c>
      <c r="B3" s="290"/>
      <c r="C3" s="290"/>
      <c r="D3" s="290"/>
      <c r="E3" s="290"/>
      <c r="F3" s="290"/>
      <c r="G3" s="290"/>
      <c r="H3" s="290"/>
      <c r="I3" s="290"/>
      <c r="J3" s="290"/>
      <c r="K3" s="290"/>
      <c r="L3" s="290"/>
      <c r="M3" s="290"/>
      <c r="N3" s="290"/>
      <c r="O3" s="290"/>
      <c r="P3" s="21"/>
    </row>
    <row r="4" spans="1:16" ht="15" customHeight="1" x14ac:dyDescent="0.4">
      <c r="A4" s="290"/>
      <c r="B4" s="290"/>
      <c r="C4" s="290"/>
      <c r="D4" s="290"/>
      <c r="E4" s="290"/>
      <c r="F4" s="290"/>
      <c r="G4" s="290"/>
      <c r="H4" s="290"/>
      <c r="I4" s="290"/>
      <c r="J4" s="290"/>
      <c r="K4" s="290"/>
      <c r="L4" s="290"/>
      <c r="M4" s="290"/>
      <c r="N4" s="290"/>
      <c r="O4" s="290"/>
      <c r="P4" s="110"/>
    </row>
    <row r="5" spans="1:16" ht="15" customHeight="1" x14ac:dyDescent="0.4">
      <c r="A5" s="290"/>
      <c r="B5" s="290"/>
      <c r="C5" s="290"/>
      <c r="D5" s="290"/>
      <c r="E5" s="290"/>
      <c r="F5" s="290"/>
      <c r="G5" s="290"/>
      <c r="H5" s="290"/>
      <c r="I5" s="290"/>
      <c r="J5" s="290"/>
      <c r="K5" s="290"/>
      <c r="L5" s="290"/>
      <c r="M5" s="290"/>
      <c r="N5" s="290"/>
      <c r="O5" s="290"/>
      <c r="P5" s="110"/>
    </row>
    <row r="6" spans="1:16" ht="12" customHeight="1" x14ac:dyDescent="0.4">
      <c r="A6" s="21"/>
      <c r="B6" s="21"/>
      <c r="C6" s="21"/>
      <c r="D6" s="21"/>
      <c r="E6" s="21"/>
      <c r="F6" s="21"/>
      <c r="G6" s="21"/>
      <c r="H6" s="21"/>
      <c r="I6" s="21"/>
      <c r="J6" s="21"/>
      <c r="K6" s="21"/>
      <c r="L6" s="21"/>
      <c r="M6" s="21"/>
      <c r="N6" s="21"/>
      <c r="O6" s="21"/>
      <c r="P6" s="110"/>
    </row>
    <row r="7" spans="1:16" ht="31.5" x14ac:dyDescent="0.5">
      <c r="A7" s="262" t="s">
        <v>263</v>
      </c>
      <c r="B7" s="262"/>
      <c r="C7" s="262"/>
      <c r="D7" s="262"/>
      <c r="E7" s="262"/>
      <c r="F7" s="262"/>
      <c r="G7" s="262"/>
      <c r="H7" s="262"/>
      <c r="I7" s="262"/>
      <c r="J7" s="262"/>
      <c r="K7" s="262"/>
      <c r="L7" s="262"/>
      <c r="M7" s="262"/>
      <c r="N7" s="262"/>
      <c r="O7" s="262"/>
      <c r="P7" s="110"/>
    </row>
    <row r="8" spans="1:16" x14ac:dyDescent="0.25">
      <c r="A8" s="290" t="s">
        <v>264</v>
      </c>
      <c r="B8" s="290"/>
      <c r="C8" s="290"/>
      <c r="D8" s="290"/>
      <c r="E8" s="290"/>
      <c r="F8" s="290"/>
      <c r="G8" s="290"/>
      <c r="H8" s="290"/>
      <c r="I8" s="290"/>
      <c r="J8" s="290"/>
      <c r="K8" s="290"/>
      <c r="L8" s="290"/>
      <c r="M8" s="290"/>
      <c r="N8" s="290"/>
      <c r="O8" s="290"/>
      <c r="P8" s="21"/>
    </row>
    <row r="9" spans="1:16" x14ac:dyDescent="0.25">
      <c r="A9" s="290"/>
      <c r="B9" s="290"/>
      <c r="C9" s="290"/>
      <c r="D9" s="290"/>
      <c r="E9" s="290"/>
      <c r="F9" s="290"/>
      <c r="G9" s="290"/>
      <c r="H9" s="290"/>
      <c r="I9" s="290"/>
      <c r="J9" s="290"/>
      <c r="K9" s="290"/>
      <c r="L9" s="290"/>
      <c r="M9" s="290"/>
      <c r="N9" s="290"/>
      <c r="O9" s="290"/>
      <c r="P9" s="21"/>
    </row>
    <row r="10" spans="1:16" x14ac:dyDescent="0.25">
      <c r="A10" s="290"/>
      <c r="B10" s="290"/>
      <c r="C10" s="290"/>
      <c r="D10" s="290"/>
      <c r="E10" s="290"/>
      <c r="F10" s="290"/>
      <c r="G10" s="290"/>
      <c r="H10" s="290"/>
      <c r="I10" s="290"/>
      <c r="J10" s="290"/>
      <c r="K10" s="290"/>
      <c r="L10" s="290"/>
      <c r="M10" s="290"/>
      <c r="N10" s="290"/>
      <c r="O10" s="290"/>
      <c r="P10" s="21"/>
    </row>
    <row r="11" spans="1:16" ht="21.75" thickBot="1" x14ac:dyDescent="0.3">
      <c r="A11" s="328" t="s">
        <v>211</v>
      </c>
      <c r="B11" s="328"/>
      <c r="C11" s="328"/>
      <c r="D11" s="328"/>
      <c r="E11" s="328"/>
      <c r="F11" s="328"/>
      <c r="G11" s="114"/>
      <c r="H11" s="278" t="s">
        <v>269</v>
      </c>
      <c r="I11" s="278"/>
      <c r="J11" s="278"/>
      <c r="K11" s="278"/>
      <c r="L11" s="278"/>
      <c r="M11" s="278"/>
      <c r="N11" s="278"/>
      <c r="O11" s="278"/>
      <c r="P11" s="21"/>
    </row>
    <row r="12" spans="1:16" ht="22.5" thickBot="1" x14ac:dyDescent="0.45">
      <c r="A12" s="336" t="s">
        <v>212</v>
      </c>
      <c r="B12" s="337"/>
      <c r="C12" s="329" t="s">
        <v>268</v>
      </c>
      <c r="D12" s="330"/>
      <c r="E12" s="330"/>
      <c r="F12" s="331"/>
      <c r="H12" s="335" t="s">
        <v>86</v>
      </c>
      <c r="I12" s="335"/>
      <c r="J12" s="335" t="s">
        <v>272</v>
      </c>
      <c r="K12" s="335"/>
      <c r="L12" s="335"/>
      <c r="M12" s="335" t="s">
        <v>275</v>
      </c>
      <c r="N12" s="335"/>
      <c r="O12" s="335"/>
      <c r="P12" s="21"/>
    </row>
    <row r="13" spans="1:16" ht="22.5" thickBot="1" x14ac:dyDescent="0.45">
      <c r="A13" s="338"/>
      <c r="B13" s="339"/>
      <c r="C13" s="329" t="s">
        <v>266</v>
      </c>
      <c r="D13" s="330"/>
      <c r="E13" s="330"/>
      <c r="F13" s="331"/>
      <c r="H13" s="327" t="s">
        <v>270</v>
      </c>
      <c r="I13" s="327"/>
      <c r="J13" s="342" t="s">
        <v>273</v>
      </c>
      <c r="K13" s="342"/>
      <c r="L13" s="342"/>
      <c r="M13" s="342" t="s">
        <v>276</v>
      </c>
      <c r="N13" s="342"/>
      <c r="O13" s="342"/>
      <c r="P13" s="21"/>
    </row>
    <row r="14" spans="1:16" ht="22.5" thickBot="1" x14ac:dyDescent="0.45">
      <c r="A14" s="340" t="s">
        <v>214</v>
      </c>
      <c r="B14" s="341"/>
      <c r="C14" s="332" t="s">
        <v>267</v>
      </c>
      <c r="D14" s="333"/>
      <c r="E14" s="333"/>
      <c r="F14" s="334"/>
      <c r="H14" s="327" t="s">
        <v>271</v>
      </c>
      <c r="I14" s="327"/>
      <c r="J14" s="342" t="s">
        <v>274</v>
      </c>
      <c r="K14" s="342"/>
      <c r="L14" s="342"/>
      <c r="M14" s="342" t="s">
        <v>277</v>
      </c>
      <c r="N14" s="342"/>
      <c r="O14" s="342"/>
      <c r="P14" s="21"/>
    </row>
    <row r="15" spans="1:16" ht="15.75" thickBot="1" x14ac:dyDescent="0.3">
      <c r="P15" s="21"/>
    </row>
    <row r="16" spans="1:16" ht="14.65" customHeight="1" x14ac:dyDescent="0.25">
      <c r="A16" s="343" t="s">
        <v>278</v>
      </c>
      <c r="B16" s="344"/>
      <c r="C16" s="344"/>
      <c r="D16" s="344"/>
      <c r="E16" s="344"/>
      <c r="F16" s="344"/>
      <c r="G16" s="344"/>
      <c r="H16" s="344"/>
      <c r="I16" s="344"/>
      <c r="J16" s="344"/>
      <c r="K16" s="344"/>
      <c r="L16" s="344"/>
      <c r="M16" s="344"/>
      <c r="N16" s="344"/>
      <c r="O16" s="345"/>
      <c r="P16" s="21"/>
    </row>
    <row r="17" spans="1:16" ht="14.65" customHeight="1" x14ac:dyDescent="0.25">
      <c r="A17" s="346"/>
      <c r="B17" s="347"/>
      <c r="C17" s="347"/>
      <c r="D17" s="347"/>
      <c r="E17" s="347"/>
      <c r="F17" s="347"/>
      <c r="G17" s="347"/>
      <c r="H17" s="347"/>
      <c r="I17" s="347"/>
      <c r="J17" s="347"/>
      <c r="K17" s="347"/>
      <c r="L17" s="347"/>
      <c r="M17" s="347"/>
      <c r="N17" s="347"/>
      <c r="O17" s="348"/>
      <c r="P17" s="21"/>
    </row>
    <row r="18" spans="1:16" ht="14.65" customHeight="1" x14ac:dyDescent="0.25">
      <c r="A18" s="346"/>
      <c r="B18" s="347"/>
      <c r="C18" s="347"/>
      <c r="D18" s="347"/>
      <c r="E18" s="347"/>
      <c r="F18" s="347"/>
      <c r="G18" s="347"/>
      <c r="H18" s="347"/>
      <c r="I18" s="347"/>
      <c r="J18" s="347"/>
      <c r="K18" s="347"/>
      <c r="L18" s="347"/>
      <c r="M18" s="347"/>
      <c r="N18" s="347"/>
      <c r="O18" s="348"/>
      <c r="P18" s="21"/>
    </row>
    <row r="19" spans="1:16" ht="18.600000000000001" customHeight="1" x14ac:dyDescent="0.25">
      <c r="A19" s="346"/>
      <c r="B19" s="347"/>
      <c r="C19" s="347"/>
      <c r="D19" s="347"/>
      <c r="E19" s="347"/>
      <c r="F19" s="347"/>
      <c r="G19" s="347"/>
      <c r="H19" s="347"/>
      <c r="I19" s="347"/>
      <c r="J19" s="347"/>
      <c r="K19" s="347"/>
      <c r="L19" s="347"/>
      <c r="M19" s="347"/>
      <c r="N19" s="347"/>
      <c r="O19" s="348"/>
      <c r="P19" s="21"/>
    </row>
    <row r="20" spans="1:16" ht="18.600000000000001" customHeight="1" thickBot="1" x14ac:dyDescent="0.3">
      <c r="A20" s="349"/>
      <c r="B20" s="350"/>
      <c r="C20" s="350"/>
      <c r="D20" s="350"/>
      <c r="E20" s="350"/>
      <c r="F20" s="350"/>
      <c r="G20" s="350"/>
      <c r="H20" s="350"/>
      <c r="I20" s="350"/>
      <c r="J20" s="350"/>
      <c r="K20" s="350"/>
      <c r="L20" s="350"/>
      <c r="M20" s="350"/>
      <c r="N20" s="350"/>
      <c r="O20" s="351"/>
      <c r="P20" s="21"/>
    </row>
    <row r="21" spans="1:16" x14ac:dyDescent="0.25">
      <c r="A21" s="21"/>
      <c r="B21" s="21"/>
      <c r="C21" s="21"/>
      <c r="D21" s="21"/>
      <c r="E21" s="21"/>
      <c r="F21" s="21"/>
      <c r="G21" s="21"/>
      <c r="H21" s="21"/>
      <c r="I21" s="21"/>
      <c r="J21" s="21"/>
      <c r="K21" s="21"/>
      <c r="L21" s="21"/>
      <c r="M21" s="21"/>
      <c r="N21" s="21"/>
      <c r="O21" s="21"/>
      <c r="P21" s="21"/>
    </row>
    <row r="22" spans="1:16" ht="31.5" x14ac:dyDescent="0.5">
      <c r="A22" s="262" t="s">
        <v>282</v>
      </c>
      <c r="B22" s="262"/>
      <c r="C22" s="262"/>
      <c r="D22" s="262"/>
      <c r="E22" s="262"/>
      <c r="F22" s="262"/>
      <c r="G22" s="262"/>
      <c r="H22" s="262"/>
      <c r="I22" s="262"/>
      <c r="J22" s="262"/>
      <c r="K22" s="262"/>
      <c r="L22" s="262"/>
      <c r="M22" s="262"/>
      <c r="N22" s="262"/>
      <c r="O22" s="262"/>
      <c r="P22" s="110"/>
    </row>
    <row r="23" spans="1:16" x14ac:dyDescent="0.25">
      <c r="A23" s="290" t="s">
        <v>310</v>
      </c>
      <c r="B23" s="290"/>
      <c r="C23" s="290"/>
      <c r="D23" s="290"/>
      <c r="E23" s="290"/>
      <c r="F23" s="290"/>
      <c r="G23" s="290"/>
      <c r="H23" s="290"/>
      <c r="I23" s="290"/>
      <c r="J23" s="290"/>
      <c r="K23" s="290"/>
      <c r="L23" s="290"/>
      <c r="M23" s="290"/>
      <c r="N23" s="290"/>
      <c r="O23" s="290"/>
      <c r="P23" s="21"/>
    </row>
    <row r="24" spans="1:16" x14ac:dyDescent="0.25">
      <c r="A24" s="290"/>
      <c r="B24" s="290"/>
      <c r="C24" s="290"/>
      <c r="D24" s="290"/>
      <c r="E24" s="290"/>
      <c r="F24" s="290"/>
      <c r="G24" s="290"/>
      <c r="H24" s="290"/>
      <c r="I24" s="290"/>
      <c r="J24" s="290"/>
      <c r="K24" s="290"/>
      <c r="L24" s="290"/>
      <c r="M24" s="290"/>
      <c r="N24" s="290"/>
      <c r="O24" s="290"/>
      <c r="P24" s="21"/>
    </row>
    <row r="25" spans="1:16" x14ac:dyDescent="0.25">
      <c r="A25" s="290"/>
      <c r="B25" s="290"/>
      <c r="C25" s="290"/>
      <c r="D25" s="290"/>
      <c r="E25" s="290"/>
      <c r="F25" s="290"/>
      <c r="G25" s="290"/>
      <c r="H25" s="290"/>
      <c r="I25" s="290"/>
      <c r="J25" s="290"/>
      <c r="K25" s="290"/>
      <c r="L25" s="290"/>
      <c r="M25" s="290"/>
      <c r="N25" s="290"/>
      <c r="O25" s="290"/>
      <c r="P25" s="21"/>
    </row>
    <row r="26" spans="1:16" ht="21" x14ac:dyDescent="0.25">
      <c r="A26" s="319" t="s">
        <v>300</v>
      </c>
      <c r="B26" s="319"/>
      <c r="C26" s="319"/>
      <c r="D26" s="319"/>
      <c r="E26" s="319"/>
      <c r="F26" s="319"/>
      <c r="G26" s="319"/>
      <c r="H26" s="319"/>
      <c r="I26" s="319"/>
      <c r="J26" s="319"/>
      <c r="K26" s="319"/>
      <c r="L26" s="319"/>
      <c r="M26" s="319"/>
      <c r="N26" s="319"/>
      <c r="O26" s="319"/>
      <c r="P26" s="21"/>
    </row>
    <row r="27" spans="1:16" ht="18.75" x14ac:dyDescent="0.25">
      <c r="A27" s="374" t="s">
        <v>283</v>
      </c>
      <c r="B27" s="374"/>
      <c r="C27" s="374"/>
      <c r="D27" s="374"/>
      <c r="E27" s="374"/>
      <c r="F27" s="374"/>
      <c r="G27" s="376" t="s">
        <v>301</v>
      </c>
      <c r="H27" s="376"/>
      <c r="I27" s="376"/>
      <c r="J27" s="375" t="s">
        <v>284</v>
      </c>
      <c r="K27" s="375"/>
      <c r="L27" s="375"/>
      <c r="M27" s="375"/>
      <c r="N27" s="375"/>
      <c r="O27" s="375"/>
      <c r="P27" s="21"/>
    </row>
    <row r="28" spans="1:16" ht="21.75" x14ac:dyDescent="0.4">
      <c r="A28" s="352" t="s">
        <v>99</v>
      </c>
      <c r="B28" s="352"/>
      <c r="C28" s="353" t="s">
        <v>286</v>
      </c>
      <c r="D28" s="353"/>
      <c r="E28" s="353"/>
      <c r="F28" s="353"/>
      <c r="G28" s="115"/>
      <c r="H28" s="95"/>
      <c r="I28" s="115"/>
      <c r="J28" s="363"/>
      <c r="K28" s="364"/>
      <c r="L28" s="365"/>
      <c r="M28" s="365"/>
      <c r="N28" s="365"/>
      <c r="O28" s="366"/>
      <c r="P28" s="21"/>
    </row>
    <row r="29" spans="1:16" ht="21.75" x14ac:dyDescent="0.4">
      <c r="A29" s="352" t="s">
        <v>279</v>
      </c>
      <c r="B29" s="352"/>
      <c r="C29" s="353" t="s">
        <v>285</v>
      </c>
      <c r="D29" s="353"/>
      <c r="E29" s="353"/>
      <c r="F29" s="353"/>
      <c r="G29" s="354" t="s">
        <v>792</v>
      </c>
      <c r="H29" s="354"/>
      <c r="I29" s="354"/>
      <c r="J29" s="369" t="s">
        <v>281</v>
      </c>
      <c r="K29" s="370"/>
      <c r="L29" s="373" t="s">
        <v>288</v>
      </c>
      <c r="M29" s="373"/>
      <c r="N29" s="373"/>
      <c r="O29" s="373"/>
      <c r="P29" s="21"/>
    </row>
    <row r="30" spans="1:16" ht="21.75" x14ac:dyDescent="0.4">
      <c r="A30" s="352" t="s">
        <v>99</v>
      </c>
      <c r="B30" s="352"/>
      <c r="C30" s="353" t="s">
        <v>290</v>
      </c>
      <c r="D30" s="353"/>
      <c r="E30" s="353"/>
      <c r="F30" s="353"/>
      <c r="G30" s="354" t="s">
        <v>289</v>
      </c>
      <c r="H30" s="361"/>
      <c r="I30" s="361"/>
      <c r="J30" s="371"/>
      <c r="K30" s="372"/>
      <c r="L30" s="373"/>
      <c r="M30" s="373"/>
      <c r="N30" s="373"/>
      <c r="O30" s="373"/>
      <c r="P30" s="21"/>
    </row>
    <row r="31" spans="1:16" ht="21.75" x14ac:dyDescent="0.4">
      <c r="A31" s="352" t="s">
        <v>279</v>
      </c>
      <c r="B31" s="352"/>
      <c r="C31" s="353" t="s">
        <v>287</v>
      </c>
      <c r="D31" s="353"/>
      <c r="E31" s="353"/>
      <c r="F31" s="353"/>
      <c r="G31" s="354" t="s">
        <v>793</v>
      </c>
      <c r="H31" s="361"/>
      <c r="I31" s="361"/>
      <c r="J31" s="363"/>
      <c r="K31" s="364"/>
      <c r="L31" s="367"/>
      <c r="M31" s="367"/>
      <c r="N31" s="367"/>
      <c r="O31" s="368"/>
      <c r="P31" s="21"/>
    </row>
    <row r="32" spans="1:16" ht="19.149999999999999" customHeight="1" x14ac:dyDescent="0.3">
      <c r="A32" s="362" t="s">
        <v>307</v>
      </c>
      <c r="B32" s="362"/>
      <c r="C32" s="362"/>
      <c r="D32" s="362"/>
      <c r="E32" s="362"/>
      <c r="F32" s="362"/>
      <c r="G32" s="362"/>
      <c r="H32" s="362"/>
      <c r="I32" s="362"/>
      <c r="J32" s="362"/>
      <c r="K32" s="362"/>
      <c r="L32" s="362"/>
      <c r="M32" s="362"/>
      <c r="N32" s="362"/>
      <c r="O32" s="362"/>
      <c r="P32" s="21"/>
    </row>
    <row r="33" spans="1:16" ht="21.75" x14ac:dyDescent="0.4">
      <c r="A33" s="357" t="s">
        <v>280</v>
      </c>
      <c r="B33" s="358"/>
      <c r="C33" s="353" t="s">
        <v>291</v>
      </c>
      <c r="D33" s="353"/>
      <c r="E33" s="353"/>
      <c r="F33" s="353"/>
      <c r="G33" s="354" t="s">
        <v>794</v>
      </c>
      <c r="H33" s="361"/>
      <c r="I33" s="361"/>
      <c r="J33" s="355" t="s">
        <v>303</v>
      </c>
      <c r="K33" s="355"/>
      <c r="L33" s="356" t="s">
        <v>298</v>
      </c>
      <c r="M33" s="356"/>
      <c r="N33" s="356"/>
      <c r="O33" s="356"/>
      <c r="P33" s="21"/>
    </row>
    <row r="34" spans="1:16" ht="21.75" x14ac:dyDescent="0.4">
      <c r="A34" s="359"/>
      <c r="B34" s="360"/>
      <c r="C34" s="353" t="s">
        <v>292</v>
      </c>
      <c r="D34" s="353"/>
      <c r="E34" s="353"/>
      <c r="F34" s="353"/>
      <c r="G34" s="354" t="s">
        <v>795</v>
      </c>
      <c r="H34" s="361"/>
      <c r="I34" s="361"/>
      <c r="J34" s="355" t="s">
        <v>304</v>
      </c>
      <c r="K34" s="355"/>
      <c r="L34" s="356" t="s">
        <v>293</v>
      </c>
      <c r="M34" s="356"/>
      <c r="N34" s="356"/>
      <c r="O34" s="356"/>
      <c r="P34" s="21"/>
    </row>
    <row r="35" spans="1:16" ht="21.75" x14ac:dyDescent="0.4">
      <c r="A35" s="357" t="s">
        <v>280</v>
      </c>
      <c r="B35" s="358"/>
      <c r="C35" s="353" t="s">
        <v>295</v>
      </c>
      <c r="D35" s="353"/>
      <c r="E35" s="353"/>
      <c r="F35" s="353"/>
      <c r="G35" s="354" t="s">
        <v>796</v>
      </c>
      <c r="H35" s="361"/>
      <c r="I35" s="361"/>
      <c r="J35" s="355" t="s">
        <v>305</v>
      </c>
      <c r="K35" s="355"/>
      <c r="L35" s="356" t="s">
        <v>299</v>
      </c>
      <c r="M35" s="356"/>
      <c r="N35" s="356"/>
      <c r="O35" s="356"/>
      <c r="P35" s="21"/>
    </row>
    <row r="36" spans="1:16" ht="21.75" x14ac:dyDescent="0.4">
      <c r="A36" s="359"/>
      <c r="B36" s="360"/>
      <c r="C36" s="353" t="s">
        <v>296</v>
      </c>
      <c r="D36" s="353"/>
      <c r="E36" s="353"/>
      <c r="F36" s="353"/>
      <c r="G36" s="354" t="s">
        <v>797</v>
      </c>
      <c r="H36" s="361"/>
      <c r="I36" s="361"/>
      <c r="J36" s="355" t="s">
        <v>306</v>
      </c>
      <c r="K36" s="355"/>
      <c r="L36" s="356" t="s">
        <v>294</v>
      </c>
      <c r="M36" s="356"/>
      <c r="N36" s="356"/>
      <c r="O36" s="356"/>
      <c r="P36" s="21"/>
    </row>
    <row r="37" spans="1:16" ht="19.149999999999999" customHeight="1" x14ac:dyDescent="0.3">
      <c r="A37" s="362" t="s">
        <v>308</v>
      </c>
      <c r="B37" s="362"/>
      <c r="C37" s="362"/>
      <c r="D37" s="362"/>
      <c r="E37" s="362"/>
      <c r="F37" s="362"/>
      <c r="G37" s="362"/>
      <c r="H37" s="362"/>
      <c r="I37" s="362"/>
      <c r="J37" s="362"/>
      <c r="K37" s="362"/>
      <c r="L37" s="362"/>
      <c r="M37" s="362"/>
      <c r="N37" s="362"/>
      <c r="O37" s="362"/>
      <c r="P37" s="21"/>
    </row>
    <row r="38" spans="1:16" ht="19.5" x14ac:dyDescent="0.35">
      <c r="A38" s="379"/>
      <c r="B38" s="379"/>
      <c r="C38" s="379"/>
      <c r="D38" s="379"/>
      <c r="E38" s="379"/>
      <c r="F38" s="379"/>
      <c r="G38" s="378"/>
      <c r="H38" s="378"/>
      <c r="I38" s="378"/>
      <c r="J38" s="355" t="s">
        <v>302</v>
      </c>
      <c r="K38" s="355"/>
      <c r="L38" s="380" t="s">
        <v>297</v>
      </c>
      <c r="M38" s="381"/>
      <c r="N38" s="381"/>
      <c r="O38" s="382"/>
      <c r="P38" s="21"/>
    </row>
    <row r="39" spans="1:16" ht="8.1" customHeight="1" x14ac:dyDescent="0.25">
      <c r="A39" s="51"/>
      <c r="B39" s="51"/>
      <c r="C39" s="51"/>
      <c r="D39" s="51"/>
      <c r="E39" s="51"/>
      <c r="F39" s="51"/>
      <c r="G39" s="51"/>
      <c r="H39" s="51"/>
      <c r="I39" s="51"/>
      <c r="J39" s="51"/>
      <c r="K39" s="51"/>
      <c r="L39" s="51"/>
      <c r="M39" s="51"/>
      <c r="N39" s="51"/>
      <c r="O39" s="51"/>
      <c r="P39" s="21"/>
    </row>
    <row r="40" spans="1:16" ht="14.65" customHeight="1" x14ac:dyDescent="0.25">
      <c r="A40" s="377" t="s">
        <v>311</v>
      </c>
      <c r="B40" s="377"/>
      <c r="C40" s="377"/>
      <c r="D40" s="377"/>
      <c r="E40" s="377"/>
      <c r="F40" s="377"/>
      <c r="G40" s="377"/>
      <c r="H40" s="377"/>
      <c r="I40" s="377"/>
      <c r="J40" s="377"/>
      <c r="K40" s="377"/>
      <c r="L40" s="377"/>
      <c r="M40" s="377"/>
      <c r="N40" s="377"/>
      <c r="O40" s="377"/>
      <c r="P40" s="21"/>
    </row>
    <row r="41" spans="1:16" ht="14.65" customHeight="1" x14ac:dyDescent="0.25">
      <c r="A41" s="377"/>
      <c r="B41" s="377"/>
      <c r="C41" s="377"/>
      <c r="D41" s="377"/>
      <c r="E41" s="377"/>
      <c r="F41" s="377"/>
      <c r="G41" s="377"/>
      <c r="H41" s="377"/>
      <c r="I41" s="377"/>
      <c r="J41" s="377"/>
      <c r="K41" s="377"/>
      <c r="L41" s="377"/>
      <c r="M41" s="377"/>
      <c r="N41" s="377"/>
      <c r="O41" s="377"/>
      <c r="P41" s="21"/>
    </row>
    <row r="42" spans="1:16" x14ac:dyDescent="0.25">
      <c r="A42" s="377"/>
      <c r="B42" s="377"/>
      <c r="C42" s="377"/>
      <c r="D42" s="377"/>
      <c r="E42" s="377"/>
      <c r="F42" s="377"/>
      <c r="G42" s="377"/>
      <c r="H42" s="377"/>
      <c r="I42" s="377"/>
      <c r="J42" s="377"/>
      <c r="K42" s="377"/>
      <c r="L42" s="377"/>
      <c r="M42" s="377"/>
      <c r="N42" s="377"/>
      <c r="O42" s="377"/>
      <c r="P42" s="21"/>
    </row>
    <row r="43" spans="1:16" x14ac:dyDescent="0.25">
      <c r="A43" s="377"/>
      <c r="B43" s="377"/>
      <c r="C43" s="377"/>
      <c r="D43" s="377"/>
      <c r="E43" s="377"/>
      <c r="F43" s="377"/>
      <c r="G43" s="377"/>
      <c r="H43" s="377"/>
      <c r="I43" s="377"/>
      <c r="J43" s="377"/>
      <c r="K43" s="377"/>
      <c r="L43" s="377"/>
      <c r="M43" s="377"/>
      <c r="N43" s="377"/>
      <c r="O43" s="377"/>
      <c r="P43" s="21"/>
    </row>
    <row r="44" spans="1:16" x14ac:dyDescent="0.25">
      <c r="A44" s="377"/>
      <c r="B44" s="377"/>
      <c r="C44" s="377"/>
      <c r="D44" s="377"/>
      <c r="E44" s="377"/>
      <c r="F44" s="377"/>
      <c r="G44" s="377"/>
      <c r="H44" s="377"/>
      <c r="I44" s="377"/>
      <c r="J44" s="377"/>
      <c r="K44" s="377"/>
      <c r="L44" s="377"/>
      <c r="M44" s="377"/>
      <c r="N44" s="377"/>
      <c r="O44" s="377"/>
      <c r="P44" s="21"/>
    </row>
    <row r="45" spans="1:16" ht="8.1" customHeight="1" x14ac:dyDescent="0.25">
      <c r="A45" s="51"/>
      <c r="B45" s="51"/>
      <c r="C45" s="51"/>
      <c r="D45" s="51"/>
      <c r="E45" s="51"/>
      <c r="F45" s="51"/>
      <c r="G45" s="51"/>
      <c r="H45" s="51"/>
      <c r="I45" s="51"/>
      <c r="J45" s="51"/>
      <c r="K45" s="51"/>
      <c r="L45" s="51"/>
      <c r="M45" s="51"/>
      <c r="N45" s="51"/>
      <c r="O45" s="51"/>
      <c r="P45" s="21"/>
    </row>
    <row r="46" spans="1:16" ht="21" x14ac:dyDescent="0.25">
      <c r="A46" s="319" t="s">
        <v>309</v>
      </c>
      <c r="B46" s="319"/>
      <c r="C46" s="319"/>
      <c r="D46" s="319"/>
      <c r="E46" s="319"/>
      <c r="F46" s="319"/>
      <c r="G46" s="319"/>
      <c r="H46" s="319"/>
      <c r="I46" s="319"/>
      <c r="J46" s="319"/>
      <c r="K46" s="319"/>
      <c r="L46" s="319"/>
      <c r="M46" s="319"/>
      <c r="N46" s="319"/>
      <c r="O46" s="319"/>
      <c r="P46" s="21"/>
    </row>
    <row r="47" spans="1:16" ht="14.65" customHeight="1" x14ac:dyDescent="0.25">
      <c r="A47" s="320" t="s">
        <v>312</v>
      </c>
      <c r="B47" s="320"/>
      <c r="C47" s="320"/>
      <c r="D47" s="320"/>
      <c r="E47" s="320"/>
      <c r="F47" s="320"/>
      <c r="G47" s="320"/>
      <c r="H47" s="320"/>
      <c r="I47" s="320"/>
      <c r="J47" s="320"/>
      <c r="K47" s="320"/>
      <c r="L47" s="320"/>
      <c r="M47" s="320"/>
      <c r="N47" s="320"/>
      <c r="O47" s="320"/>
      <c r="P47" s="21"/>
    </row>
    <row r="48" spans="1:16" ht="14.65" customHeight="1" x14ac:dyDescent="0.25">
      <c r="A48" s="320"/>
      <c r="B48" s="320"/>
      <c r="C48" s="320"/>
      <c r="D48" s="320"/>
      <c r="E48" s="320"/>
      <c r="F48" s="320"/>
      <c r="G48" s="320"/>
      <c r="H48" s="320"/>
      <c r="I48" s="320"/>
      <c r="J48" s="320"/>
      <c r="K48" s="320"/>
      <c r="L48" s="320"/>
      <c r="M48" s="320"/>
      <c r="N48" s="320"/>
      <c r="O48" s="320"/>
      <c r="P48" s="21"/>
    </row>
    <row r="49" spans="1:16" ht="14.65" customHeight="1" x14ac:dyDescent="0.25">
      <c r="A49" s="320"/>
      <c r="B49" s="320"/>
      <c r="C49" s="320"/>
      <c r="D49" s="320"/>
      <c r="E49" s="320"/>
      <c r="F49" s="320"/>
      <c r="G49" s="320"/>
      <c r="H49" s="320"/>
      <c r="I49" s="320"/>
      <c r="J49" s="320"/>
      <c r="K49" s="320"/>
      <c r="L49" s="320"/>
      <c r="M49" s="320"/>
      <c r="N49" s="320"/>
      <c r="O49" s="320"/>
      <c r="P49" s="21"/>
    </row>
    <row r="50" spans="1:16" x14ac:dyDescent="0.25">
      <c r="A50" s="320"/>
      <c r="B50" s="320"/>
      <c r="C50" s="320"/>
      <c r="D50" s="320"/>
      <c r="E50" s="320"/>
      <c r="F50" s="320"/>
      <c r="G50" s="320"/>
      <c r="H50" s="320"/>
      <c r="I50" s="320"/>
      <c r="J50" s="320"/>
      <c r="K50" s="320"/>
      <c r="L50" s="320"/>
      <c r="M50" s="320"/>
      <c r="N50" s="320"/>
      <c r="O50" s="320"/>
      <c r="P50" s="21"/>
    </row>
    <row r="51" spans="1:16" x14ac:dyDescent="0.25">
      <c r="A51" s="21"/>
      <c r="B51" s="21"/>
      <c r="C51" s="21"/>
      <c r="D51" s="21"/>
      <c r="E51" s="21"/>
      <c r="F51" s="21"/>
      <c r="G51" s="21"/>
      <c r="H51" s="21"/>
      <c r="I51" s="21"/>
      <c r="J51" s="21"/>
      <c r="K51" s="21"/>
      <c r="L51" s="21"/>
      <c r="M51" s="21"/>
      <c r="N51" s="21"/>
      <c r="O51" s="21"/>
      <c r="P51" s="21"/>
    </row>
    <row r="52" spans="1:16" ht="36" x14ac:dyDescent="0.65">
      <c r="A52" s="262" t="s">
        <v>313</v>
      </c>
      <c r="B52" s="262"/>
      <c r="C52" s="262"/>
      <c r="D52" s="262"/>
      <c r="E52" s="262"/>
      <c r="F52" s="262"/>
      <c r="G52" s="262"/>
      <c r="H52" s="262"/>
      <c r="I52" s="262"/>
      <c r="J52" s="262"/>
      <c r="K52" s="262"/>
      <c r="L52" s="262"/>
      <c r="M52" s="262"/>
      <c r="N52" s="262"/>
      <c r="O52" s="262"/>
      <c r="P52" s="21"/>
    </row>
    <row r="53" spans="1:16" ht="14.65" customHeight="1" x14ac:dyDescent="0.25">
      <c r="A53" s="325" t="s">
        <v>320</v>
      </c>
      <c r="B53" s="325"/>
      <c r="C53" s="325"/>
      <c r="D53" s="325"/>
      <c r="E53" s="325"/>
      <c r="F53" s="325"/>
      <c r="G53" s="325"/>
      <c r="H53" s="325"/>
      <c r="I53" s="325"/>
      <c r="J53" s="325"/>
      <c r="K53" s="325"/>
      <c r="L53" s="325"/>
      <c r="M53" s="325"/>
      <c r="N53" s="325"/>
      <c r="O53" s="325"/>
      <c r="P53" s="21"/>
    </row>
    <row r="54" spans="1:16" ht="14.65" customHeight="1" x14ac:dyDescent="0.25">
      <c r="A54" s="325"/>
      <c r="B54" s="325"/>
      <c r="C54" s="325"/>
      <c r="D54" s="325"/>
      <c r="E54" s="325"/>
      <c r="F54" s="325"/>
      <c r="G54" s="325"/>
      <c r="H54" s="325"/>
      <c r="I54" s="325"/>
      <c r="J54" s="325"/>
      <c r="K54" s="325"/>
      <c r="L54" s="325"/>
      <c r="M54" s="325"/>
      <c r="N54" s="325"/>
      <c r="O54" s="325"/>
      <c r="P54" s="21"/>
    </row>
    <row r="55" spans="1:16" ht="14.65" customHeight="1" x14ac:dyDescent="0.25">
      <c r="A55" s="325"/>
      <c r="B55" s="325"/>
      <c r="C55" s="325"/>
      <c r="D55" s="325"/>
      <c r="E55" s="325"/>
      <c r="F55" s="325"/>
      <c r="G55" s="325"/>
      <c r="H55" s="325"/>
      <c r="I55" s="325"/>
      <c r="J55" s="325"/>
      <c r="K55" s="325"/>
      <c r="L55" s="325"/>
      <c r="M55" s="325"/>
      <c r="N55" s="325"/>
      <c r="O55" s="325"/>
      <c r="P55" s="21"/>
    </row>
    <row r="56" spans="1:16" ht="18.600000000000001" customHeight="1" x14ac:dyDescent="0.25">
      <c r="A56" s="325"/>
      <c r="B56" s="325"/>
      <c r="C56" s="325"/>
      <c r="D56" s="325"/>
      <c r="E56" s="325"/>
      <c r="F56" s="325"/>
      <c r="G56" s="325"/>
      <c r="H56" s="325"/>
      <c r="I56" s="325"/>
      <c r="J56" s="325"/>
      <c r="K56" s="325"/>
      <c r="L56" s="325"/>
      <c r="M56" s="325"/>
      <c r="N56" s="325"/>
      <c r="O56" s="325"/>
      <c r="P56" s="21"/>
    </row>
    <row r="57" spans="1:16" ht="21" x14ac:dyDescent="0.25">
      <c r="A57" s="326" t="s">
        <v>316</v>
      </c>
      <c r="B57" s="326"/>
      <c r="C57" s="326"/>
      <c r="D57" s="326"/>
      <c r="E57" s="326"/>
      <c r="F57" s="326"/>
      <c r="G57" s="326"/>
      <c r="H57" s="326"/>
      <c r="I57" s="326"/>
      <c r="J57" s="326"/>
      <c r="K57" s="326"/>
      <c r="L57" s="326"/>
      <c r="M57" s="326"/>
      <c r="N57" s="326"/>
      <c r="O57" s="326"/>
      <c r="P57" s="21"/>
    </row>
    <row r="58" spans="1:16" ht="22.15" customHeight="1" x14ac:dyDescent="0.25">
      <c r="A58" s="324" t="s">
        <v>314</v>
      </c>
      <c r="B58" s="324"/>
      <c r="C58" s="324"/>
      <c r="D58" s="321" t="s">
        <v>333</v>
      </c>
      <c r="E58" s="321"/>
      <c r="F58" s="321"/>
      <c r="G58" s="321"/>
      <c r="H58" s="321"/>
      <c r="I58" s="321"/>
      <c r="J58" s="321"/>
      <c r="K58" s="321"/>
      <c r="L58" s="321"/>
      <c r="M58" s="321"/>
      <c r="N58" s="321"/>
      <c r="O58" s="321"/>
      <c r="P58" s="21"/>
    </row>
    <row r="59" spans="1:16" ht="22.15" customHeight="1" x14ac:dyDescent="0.4">
      <c r="A59" s="324"/>
      <c r="B59" s="324"/>
      <c r="C59" s="324"/>
      <c r="D59" s="321" t="s">
        <v>334</v>
      </c>
      <c r="E59" s="321"/>
      <c r="F59" s="321"/>
      <c r="G59" s="321"/>
      <c r="H59" s="321"/>
      <c r="I59" s="321"/>
      <c r="J59" s="321"/>
      <c r="K59" s="321"/>
      <c r="L59" s="321"/>
      <c r="M59" s="321"/>
      <c r="N59" s="321"/>
      <c r="O59" s="321"/>
      <c r="P59" s="110"/>
    </row>
    <row r="60" spans="1:16" ht="22.15" customHeight="1" x14ac:dyDescent="0.25">
      <c r="A60" s="324"/>
      <c r="B60" s="324"/>
      <c r="C60" s="324"/>
      <c r="D60" s="321" t="s">
        <v>337</v>
      </c>
      <c r="E60" s="321"/>
      <c r="F60" s="321"/>
      <c r="G60" s="321"/>
      <c r="H60" s="321"/>
      <c r="I60" s="321"/>
      <c r="J60" s="321"/>
      <c r="K60" s="321"/>
      <c r="L60" s="321"/>
      <c r="M60" s="321"/>
      <c r="N60" s="321"/>
      <c r="O60" s="321"/>
      <c r="P60" s="21"/>
    </row>
    <row r="61" spans="1:16" ht="22.15" customHeight="1" x14ac:dyDescent="0.25">
      <c r="A61" s="322" t="s">
        <v>318</v>
      </c>
      <c r="B61" s="322"/>
      <c r="C61" s="322"/>
      <c r="D61" s="323" t="s">
        <v>335</v>
      </c>
      <c r="E61" s="323"/>
      <c r="F61" s="323"/>
      <c r="G61" s="323"/>
      <c r="H61" s="323"/>
      <c r="I61" s="323"/>
      <c r="J61" s="323"/>
      <c r="K61" s="323"/>
      <c r="L61" s="323"/>
      <c r="M61" s="323"/>
      <c r="N61" s="323"/>
      <c r="O61" s="323"/>
      <c r="P61" s="21"/>
    </row>
    <row r="62" spans="1:16" ht="22.15" customHeight="1" x14ac:dyDescent="0.4">
      <c r="A62" s="322"/>
      <c r="B62" s="322"/>
      <c r="C62" s="322"/>
      <c r="D62" s="323" t="s">
        <v>321</v>
      </c>
      <c r="E62" s="323"/>
      <c r="F62" s="323"/>
      <c r="G62" s="323"/>
      <c r="H62" s="323"/>
      <c r="I62" s="323"/>
      <c r="J62" s="323"/>
      <c r="K62" s="323"/>
      <c r="L62" s="323"/>
      <c r="M62" s="323"/>
      <c r="N62" s="323"/>
      <c r="O62" s="323"/>
      <c r="P62" s="110"/>
    </row>
    <row r="63" spans="1:16" ht="24" x14ac:dyDescent="0.25">
      <c r="A63" s="317" t="s">
        <v>317</v>
      </c>
      <c r="B63" s="317"/>
      <c r="C63" s="317"/>
      <c r="D63" s="317"/>
      <c r="E63" s="317"/>
      <c r="F63" s="317"/>
      <c r="G63" s="317"/>
      <c r="H63" s="317"/>
      <c r="I63" s="317"/>
      <c r="J63" s="317"/>
      <c r="K63" s="317"/>
      <c r="L63" s="317"/>
      <c r="M63" s="317"/>
      <c r="N63" s="317"/>
      <c r="O63" s="317"/>
      <c r="P63" s="21"/>
    </row>
    <row r="64" spans="1:16" x14ac:dyDescent="0.25">
      <c r="A64" s="318" t="s">
        <v>336</v>
      </c>
      <c r="B64" s="318"/>
      <c r="C64" s="318"/>
      <c r="D64" s="318"/>
      <c r="E64" s="318"/>
      <c r="F64" s="318"/>
      <c r="G64" s="318"/>
      <c r="H64" s="318"/>
      <c r="I64" s="318"/>
      <c r="J64" s="318"/>
      <c r="K64" s="318"/>
      <c r="L64" s="318"/>
      <c r="M64" s="318"/>
      <c r="N64" s="318"/>
      <c r="O64" s="318"/>
      <c r="P64" s="21"/>
    </row>
    <row r="65" spans="1:16" x14ac:dyDescent="0.25">
      <c r="A65" s="318"/>
      <c r="B65" s="318"/>
      <c r="C65" s="318"/>
      <c r="D65" s="318"/>
      <c r="E65" s="318"/>
      <c r="F65" s="318"/>
      <c r="G65" s="318"/>
      <c r="H65" s="318"/>
      <c r="I65" s="318"/>
      <c r="J65" s="318"/>
      <c r="K65" s="318"/>
      <c r="L65" s="318"/>
      <c r="M65" s="318"/>
      <c r="N65" s="318"/>
      <c r="O65" s="318"/>
      <c r="P65" s="21"/>
    </row>
    <row r="66" spans="1:16" x14ac:dyDescent="0.25">
      <c r="A66" s="318"/>
      <c r="B66" s="318"/>
      <c r="C66" s="318"/>
      <c r="D66" s="318"/>
      <c r="E66" s="318"/>
      <c r="F66" s="318"/>
      <c r="G66" s="318"/>
      <c r="H66" s="318"/>
      <c r="I66" s="318"/>
      <c r="J66" s="318"/>
      <c r="K66" s="318"/>
      <c r="L66" s="318"/>
      <c r="M66" s="318"/>
      <c r="N66" s="318"/>
      <c r="O66" s="318"/>
      <c r="P66" s="21"/>
    </row>
    <row r="67" spans="1:16" x14ac:dyDescent="0.25">
      <c r="A67" s="318"/>
      <c r="B67" s="318"/>
      <c r="C67" s="318"/>
      <c r="D67" s="318"/>
      <c r="E67" s="318"/>
      <c r="F67" s="318"/>
      <c r="G67" s="318"/>
      <c r="H67" s="318"/>
      <c r="I67" s="318"/>
      <c r="J67" s="318"/>
      <c r="K67" s="318"/>
      <c r="L67" s="318"/>
      <c r="M67" s="318"/>
      <c r="N67" s="318"/>
      <c r="O67" s="318"/>
      <c r="P67" s="21"/>
    </row>
    <row r="68" spans="1:16" x14ac:dyDescent="0.25">
      <c r="A68" s="21"/>
      <c r="B68" s="21"/>
      <c r="C68" s="21"/>
      <c r="D68" s="21"/>
      <c r="E68" s="21"/>
      <c r="F68" s="21"/>
      <c r="G68" s="21"/>
      <c r="H68" s="21"/>
      <c r="I68" s="21"/>
      <c r="J68" s="21"/>
      <c r="K68" s="21"/>
      <c r="L68" s="21"/>
      <c r="M68" s="21"/>
      <c r="N68" s="21"/>
      <c r="O68" s="21"/>
      <c r="P68" s="21"/>
    </row>
    <row r="69" spans="1:16" ht="21" x14ac:dyDescent="0.25">
      <c r="A69" s="319" t="s">
        <v>319</v>
      </c>
      <c r="B69" s="319"/>
      <c r="C69" s="319"/>
      <c r="D69" s="319"/>
      <c r="E69" s="319"/>
      <c r="F69" s="319"/>
      <c r="G69" s="319"/>
      <c r="H69" s="319"/>
      <c r="I69" s="319"/>
      <c r="J69" s="319"/>
      <c r="K69" s="319"/>
      <c r="L69" s="319"/>
      <c r="M69" s="319"/>
      <c r="N69" s="319"/>
      <c r="O69" s="319"/>
      <c r="P69" s="21"/>
    </row>
    <row r="70" spans="1:16" x14ac:dyDescent="0.25">
      <c r="A70" s="320" t="s">
        <v>332</v>
      </c>
      <c r="B70" s="320"/>
      <c r="C70" s="320"/>
      <c r="D70" s="320"/>
      <c r="E70" s="320"/>
      <c r="F70" s="320"/>
      <c r="G70" s="320"/>
      <c r="H70" s="320"/>
      <c r="I70" s="320"/>
      <c r="J70" s="320"/>
      <c r="K70" s="320"/>
      <c r="L70" s="320"/>
      <c r="M70" s="320"/>
      <c r="N70" s="320"/>
      <c r="O70" s="320"/>
      <c r="P70" s="21"/>
    </row>
    <row r="71" spans="1:16" x14ac:dyDescent="0.25">
      <c r="A71" s="320"/>
      <c r="B71" s="320"/>
      <c r="C71" s="320"/>
      <c r="D71" s="320"/>
      <c r="E71" s="320"/>
      <c r="F71" s="320"/>
      <c r="G71" s="320"/>
      <c r="H71" s="320"/>
      <c r="I71" s="320"/>
      <c r="J71" s="320"/>
      <c r="K71" s="320"/>
      <c r="L71" s="320"/>
      <c r="M71" s="320"/>
      <c r="N71" s="320"/>
      <c r="O71" s="320"/>
      <c r="P71" s="21"/>
    </row>
    <row r="72" spans="1:16" x14ac:dyDescent="0.25">
      <c r="A72" s="320"/>
      <c r="B72" s="320"/>
      <c r="C72" s="320"/>
      <c r="D72" s="320"/>
      <c r="E72" s="320"/>
      <c r="F72" s="320"/>
      <c r="G72" s="320"/>
      <c r="H72" s="320"/>
      <c r="I72" s="320"/>
      <c r="J72" s="320"/>
      <c r="K72" s="320"/>
      <c r="L72" s="320"/>
      <c r="M72" s="320"/>
      <c r="N72" s="320"/>
      <c r="O72" s="320"/>
      <c r="P72" s="21"/>
    </row>
    <row r="73" spans="1:16" x14ac:dyDescent="0.25">
      <c r="A73" s="320"/>
      <c r="B73" s="320"/>
      <c r="C73" s="320"/>
      <c r="D73" s="320"/>
      <c r="E73" s="320"/>
      <c r="F73" s="320"/>
      <c r="G73" s="320"/>
      <c r="H73" s="320"/>
      <c r="I73" s="320"/>
      <c r="J73" s="320"/>
      <c r="K73" s="320"/>
      <c r="L73" s="320"/>
      <c r="M73" s="320"/>
      <c r="N73" s="320"/>
      <c r="O73" s="320"/>
      <c r="P73" s="21"/>
    </row>
    <row r="74" spans="1:16" x14ac:dyDescent="0.25">
      <c r="A74" s="320"/>
      <c r="B74" s="320"/>
      <c r="C74" s="320"/>
      <c r="D74" s="320"/>
      <c r="E74" s="320"/>
      <c r="F74" s="320"/>
      <c r="G74" s="320"/>
      <c r="H74" s="320"/>
      <c r="I74" s="320"/>
      <c r="J74" s="320"/>
      <c r="K74" s="320"/>
      <c r="L74" s="320"/>
      <c r="M74" s="320"/>
      <c r="N74" s="320"/>
      <c r="O74" s="320"/>
      <c r="P74" s="21"/>
    </row>
    <row r="75" spans="1:16" x14ac:dyDescent="0.25">
      <c r="A75" s="21"/>
      <c r="B75" s="21"/>
      <c r="C75" s="21"/>
      <c r="D75" s="21"/>
      <c r="E75" s="21"/>
      <c r="F75" s="21"/>
      <c r="G75" s="21"/>
      <c r="H75" s="21"/>
      <c r="I75" s="21"/>
      <c r="J75" s="21"/>
      <c r="K75" s="21"/>
      <c r="L75" s="21"/>
      <c r="M75" s="21"/>
      <c r="N75" s="21"/>
      <c r="O75" s="21"/>
      <c r="P75" s="21"/>
    </row>
  </sheetData>
  <mergeCells count="83">
    <mergeCell ref="A47:O50"/>
    <mergeCell ref="A40:O44"/>
    <mergeCell ref="G38:I38"/>
    <mergeCell ref="A38:F38"/>
    <mergeCell ref="J38:K38"/>
    <mergeCell ref="L38:O38"/>
    <mergeCell ref="J29:K30"/>
    <mergeCell ref="L29:O30"/>
    <mergeCell ref="A27:F27"/>
    <mergeCell ref="J27:O27"/>
    <mergeCell ref="G27:I27"/>
    <mergeCell ref="A30:B30"/>
    <mergeCell ref="C30:F30"/>
    <mergeCell ref="G30:I30"/>
    <mergeCell ref="A28:B28"/>
    <mergeCell ref="C28:F28"/>
    <mergeCell ref="J35:K35"/>
    <mergeCell ref="L35:O35"/>
    <mergeCell ref="C36:F36"/>
    <mergeCell ref="G36:I36"/>
    <mergeCell ref="J36:K36"/>
    <mergeCell ref="L36:O36"/>
    <mergeCell ref="A31:B31"/>
    <mergeCell ref="C31:F31"/>
    <mergeCell ref="A32:O32"/>
    <mergeCell ref="J34:K34"/>
    <mergeCell ref="L34:O34"/>
    <mergeCell ref="G33:I33"/>
    <mergeCell ref="G34:I34"/>
    <mergeCell ref="C34:F34"/>
    <mergeCell ref="C33:F33"/>
    <mergeCell ref="A33:B34"/>
    <mergeCell ref="J31:O31"/>
    <mergeCell ref="A16:O20"/>
    <mergeCell ref="A23:O25"/>
    <mergeCell ref="A46:O46"/>
    <mergeCell ref="A26:O26"/>
    <mergeCell ref="A29:B29"/>
    <mergeCell ref="C29:F29"/>
    <mergeCell ref="G29:I29"/>
    <mergeCell ref="J33:K33"/>
    <mergeCell ref="L33:O33"/>
    <mergeCell ref="A22:O22"/>
    <mergeCell ref="A35:B36"/>
    <mergeCell ref="C35:F35"/>
    <mergeCell ref="G35:I35"/>
    <mergeCell ref="A37:O37"/>
    <mergeCell ref="J28:O28"/>
    <mergeCell ref="G31:I31"/>
    <mergeCell ref="A14:B14"/>
    <mergeCell ref="J13:L13"/>
    <mergeCell ref="J14:L14"/>
    <mergeCell ref="J12:L12"/>
    <mergeCell ref="M12:O12"/>
    <mergeCell ref="M13:O13"/>
    <mergeCell ref="M14:O14"/>
    <mergeCell ref="A53:O56"/>
    <mergeCell ref="A57:O57"/>
    <mergeCell ref="A52:O52"/>
    <mergeCell ref="A1:O1"/>
    <mergeCell ref="A3:O5"/>
    <mergeCell ref="A7:O7"/>
    <mergeCell ref="A8:O10"/>
    <mergeCell ref="H11:O11"/>
    <mergeCell ref="H14:I14"/>
    <mergeCell ref="A11:F11"/>
    <mergeCell ref="C12:F12"/>
    <mergeCell ref="C13:F13"/>
    <mergeCell ref="C14:F14"/>
    <mergeCell ref="H12:I12"/>
    <mergeCell ref="H13:I13"/>
    <mergeCell ref="A12:B13"/>
    <mergeCell ref="D58:O58"/>
    <mergeCell ref="D60:O60"/>
    <mergeCell ref="D61:O61"/>
    <mergeCell ref="D62:O62"/>
    <mergeCell ref="A58:C60"/>
    <mergeCell ref="A63:O63"/>
    <mergeCell ref="A64:O67"/>
    <mergeCell ref="A69:O69"/>
    <mergeCell ref="A70:O74"/>
    <mergeCell ref="D59:O59"/>
    <mergeCell ref="A61:C62"/>
  </mergeCells>
  <pageMargins left="0.7" right="0.7" top="0.75" bottom="0.75" header="0.3" footer="0.3"/>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24DCCEC-8D3F-4437-A207-7A6B7C4624A2}">
  <dimension ref="A1:Z76"/>
  <sheetViews>
    <sheetView topLeftCell="A32" zoomScale="180" zoomScaleNormal="180" workbookViewId="0">
      <selection activeCell="H42" sqref="H42:J42"/>
    </sheetView>
  </sheetViews>
  <sheetFormatPr defaultRowHeight="15" x14ac:dyDescent="0.25"/>
  <cols>
    <col min="1" max="1" width="4.42578125" customWidth="1"/>
    <col min="2" max="2" width="4.42578125" style="1" customWidth="1"/>
    <col min="3" max="3" width="8.7109375" style="1"/>
    <col min="7" max="7" width="4.42578125" customWidth="1"/>
    <col min="12" max="12" width="4.42578125" customWidth="1"/>
    <col min="17" max="18" width="4.42578125" customWidth="1"/>
    <col min="19" max="19" width="3" customWidth="1"/>
    <col min="20" max="20" width="0" hidden="1" customWidth="1"/>
  </cols>
  <sheetData>
    <row r="1" spans="1:19" ht="46.5" x14ac:dyDescent="0.7">
      <c r="B1" s="261" t="s">
        <v>338</v>
      </c>
      <c r="C1" s="261"/>
      <c r="D1" s="261"/>
      <c r="E1" s="261"/>
      <c r="F1" s="261"/>
      <c r="G1" s="261"/>
      <c r="H1" s="261"/>
      <c r="I1" s="261"/>
      <c r="J1" s="261"/>
      <c r="K1" s="261"/>
      <c r="L1" s="261"/>
      <c r="M1" s="261"/>
      <c r="N1" s="261"/>
      <c r="O1" s="261"/>
      <c r="P1" s="261"/>
      <c r="Q1" s="261"/>
      <c r="R1" s="261"/>
      <c r="S1" s="21"/>
    </row>
    <row r="2" spans="1:19" x14ac:dyDescent="0.25">
      <c r="A2" s="21"/>
      <c r="B2" s="51"/>
      <c r="C2" s="51"/>
      <c r="D2" s="21"/>
      <c r="E2" s="21"/>
      <c r="F2" s="21"/>
      <c r="G2" s="21"/>
      <c r="H2" s="21"/>
      <c r="I2" s="21"/>
      <c r="J2" s="21"/>
      <c r="K2" s="21"/>
      <c r="L2" s="21"/>
      <c r="M2" s="21"/>
      <c r="N2" s="21"/>
      <c r="O2" s="21"/>
      <c r="P2" s="21"/>
      <c r="Q2" s="21"/>
      <c r="R2" s="21"/>
      <c r="S2" s="21"/>
    </row>
    <row r="3" spans="1:19" ht="14.65" customHeight="1" x14ac:dyDescent="0.25">
      <c r="A3" s="290" t="s">
        <v>341</v>
      </c>
      <c r="B3" s="290"/>
      <c r="C3" s="290"/>
      <c r="D3" s="290"/>
      <c r="E3" s="290"/>
      <c r="F3" s="290"/>
      <c r="G3" s="290"/>
      <c r="H3" s="290"/>
      <c r="I3" s="290"/>
      <c r="J3" s="290"/>
      <c r="K3" s="290"/>
      <c r="L3" s="290"/>
      <c r="M3" s="290"/>
      <c r="N3" s="290"/>
      <c r="O3" s="290"/>
      <c r="P3" s="290"/>
      <c r="Q3" s="290"/>
      <c r="R3" s="290"/>
      <c r="S3" s="21"/>
    </row>
    <row r="4" spans="1:19" ht="14.65" customHeight="1" x14ac:dyDescent="0.25">
      <c r="A4" s="290"/>
      <c r="B4" s="290"/>
      <c r="C4" s="290"/>
      <c r="D4" s="290"/>
      <c r="E4" s="290"/>
      <c r="F4" s="290"/>
      <c r="G4" s="290"/>
      <c r="H4" s="290"/>
      <c r="I4" s="290"/>
      <c r="J4" s="290"/>
      <c r="K4" s="290"/>
      <c r="L4" s="290"/>
      <c r="M4" s="290"/>
      <c r="N4" s="290"/>
      <c r="O4" s="290"/>
      <c r="P4" s="290"/>
      <c r="Q4" s="290"/>
      <c r="R4" s="290"/>
      <c r="S4" s="21"/>
    </row>
    <row r="5" spans="1:19" ht="14.65" customHeight="1" x14ac:dyDescent="0.25">
      <c r="A5" s="290"/>
      <c r="B5" s="290"/>
      <c r="C5" s="290"/>
      <c r="D5" s="290"/>
      <c r="E5" s="290"/>
      <c r="F5" s="290"/>
      <c r="G5" s="290"/>
      <c r="H5" s="290"/>
      <c r="I5" s="290"/>
      <c r="J5" s="290"/>
      <c r="K5" s="290"/>
      <c r="L5" s="290"/>
      <c r="M5" s="290"/>
      <c r="N5" s="290"/>
      <c r="O5" s="290"/>
      <c r="P5" s="290"/>
      <c r="Q5" s="290"/>
      <c r="R5" s="290"/>
      <c r="S5" s="21"/>
    </row>
    <row r="6" spans="1:19" ht="12" customHeight="1" x14ac:dyDescent="0.4">
      <c r="A6" s="21"/>
      <c r="B6" s="51"/>
      <c r="C6" s="51"/>
      <c r="D6" s="21"/>
      <c r="E6" s="21"/>
      <c r="F6" s="21"/>
      <c r="G6" s="21"/>
      <c r="H6" s="21"/>
      <c r="I6" s="21"/>
      <c r="J6" s="21"/>
      <c r="K6" s="21"/>
      <c r="L6" s="21"/>
      <c r="M6" s="21"/>
      <c r="N6" s="21"/>
      <c r="O6" s="21"/>
      <c r="P6" s="21"/>
      <c r="Q6" s="21"/>
      <c r="R6" s="21"/>
      <c r="S6" s="110"/>
    </row>
    <row r="7" spans="1:19" ht="31.5" x14ac:dyDescent="0.5">
      <c r="A7" s="262" t="s">
        <v>344</v>
      </c>
      <c r="B7" s="262"/>
      <c r="C7" s="262"/>
      <c r="D7" s="262"/>
      <c r="E7" s="262"/>
      <c r="F7" s="262"/>
      <c r="G7" s="262"/>
      <c r="H7" s="262"/>
      <c r="I7" s="262"/>
      <c r="J7" s="262"/>
      <c r="K7" s="262"/>
      <c r="L7" s="262"/>
      <c r="M7" s="262"/>
      <c r="N7" s="262"/>
      <c r="O7" s="262"/>
      <c r="P7" s="262"/>
      <c r="Q7" s="262"/>
      <c r="R7" s="262"/>
      <c r="S7" s="21"/>
    </row>
    <row r="8" spans="1:19" x14ac:dyDescent="0.25">
      <c r="A8" s="121"/>
      <c r="B8" s="120"/>
      <c r="C8" s="120"/>
      <c r="D8" s="118"/>
      <c r="E8" s="118"/>
      <c r="F8" s="118"/>
      <c r="G8" s="118"/>
      <c r="H8" s="118"/>
      <c r="I8" s="118"/>
      <c r="J8" s="118"/>
      <c r="K8" s="118"/>
      <c r="L8" s="118"/>
      <c r="M8" s="118"/>
      <c r="N8" s="118"/>
      <c r="O8" s="118"/>
      <c r="P8" s="118"/>
      <c r="Q8" s="118"/>
      <c r="R8" s="121"/>
      <c r="S8" s="21"/>
    </row>
    <row r="9" spans="1:19" ht="31.5" x14ac:dyDescent="0.5">
      <c r="A9" s="122"/>
      <c r="B9" s="117"/>
      <c r="C9" s="393" t="s">
        <v>345</v>
      </c>
      <c r="D9" s="393"/>
      <c r="E9" s="393"/>
      <c r="F9" s="393"/>
      <c r="G9" s="117"/>
      <c r="H9" s="394" t="s">
        <v>352</v>
      </c>
      <c r="I9" s="394"/>
      <c r="J9" s="394"/>
      <c r="K9" s="394"/>
      <c r="L9" s="117"/>
      <c r="M9" s="395" t="s">
        <v>348</v>
      </c>
      <c r="N9" s="395"/>
      <c r="O9" s="395"/>
      <c r="P9" s="395"/>
      <c r="Q9" s="117"/>
      <c r="R9" s="122"/>
      <c r="S9" s="21"/>
    </row>
    <row r="10" spans="1:19" ht="21" x14ac:dyDescent="0.35">
      <c r="A10" s="121"/>
      <c r="B10" s="120"/>
      <c r="C10" s="392" t="s">
        <v>342</v>
      </c>
      <c r="D10" s="392"/>
      <c r="E10" s="392"/>
      <c r="F10" s="116">
        <v>3</v>
      </c>
      <c r="G10" s="118"/>
      <c r="H10" s="119"/>
      <c r="I10" s="119"/>
      <c r="J10" s="119"/>
      <c r="K10" s="119"/>
      <c r="L10" s="118"/>
      <c r="M10" s="390" t="s">
        <v>349</v>
      </c>
      <c r="N10" s="390"/>
      <c r="O10" s="390"/>
      <c r="P10" s="390"/>
      <c r="Q10" s="118"/>
      <c r="R10" s="121"/>
      <c r="S10" s="21"/>
    </row>
    <row r="11" spans="1:19" ht="24" x14ac:dyDescent="0.45">
      <c r="A11" s="121"/>
      <c r="B11" s="120"/>
      <c r="C11" s="392" t="s">
        <v>343</v>
      </c>
      <c r="D11" s="392"/>
      <c r="E11" s="392"/>
      <c r="F11" s="116">
        <v>5</v>
      </c>
      <c r="G11" s="118"/>
      <c r="H11" s="391" t="s">
        <v>353</v>
      </c>
      <c r="I11" s="391"/>
      <c r="J11" s="391"/>
      <c r="K11" s="391"/>
      <c r="L11" s="118"/>
      <c r="M11" s="390" t="s">
        <v>351</v>
      </c>
      <c r="N11" s="390"/>
      <c r="O11" s="390"/>
      <c r="P11" s="390"/>
      <c r="Q11" s="118"/>
      <c r="R11" s="121"/>
      <c r="S11" s="21"/>
    </row>
    <row r="12" spans="1:19" ht="21" x14ac:dyDescent="0.35">
      <c r="A12" s="121"/>
      <c r="B12" s="120"/>
      <c r="C12" s="389" t="s">
        <v>346</v>
      </c>
      <c r="D12" s="389"/>
      <c r="E12" s="389"/>
      <c r="F12" s="116">
        <v>3</v>
      </c>
      <c r="G12" s="118"/>
      <c r="H12" s="391" t="s">
        <v>354</v>
      </c>
      <c r="I12" s="391"/>
      <c r="J12" s="391"/>
      <c r="K12" s="391"/>
      <c r="L12" s="118"/>
      <c r="M12" s="390" t="s">
        <v>350</v>
      </c>
      <c r="N12" s="390"/>
      <c r="O12" s="390"/>
      <c r="P12" s="390"/>
      <c r="Q12" s="118"/>
      <c r="R12" s="121"/>
      <c r="S12" s="21"/>
    </row>
    <row r="13" spans="1:19" ht="21" x14ac:dyDescent="0.35">
      <c r="A13" s="121"/>
      <c r="B13" s="120"/>
      <c r="C13" s="389" t="s">
        <v>347</v>
      </c>
      <c r="D13" s="389"/>
      <c r="E13" s="389"/>
      <c r="F13" s="116">
        <v>2</v>
      </c>
      <c r="G13" s="118"/>
      <c r="H13" s="119"/>
      <c r="I13" s="119"/>
      <c r="J13" s="119"/>
      <c r="K13" s="119"/>
      <c r="L13" s="118"/>
      <c r="M13" s="77"/>
      <c r="N13" s="77"/>
      <c r="O13" s="77"/>
      <c r="P13" s="77"/>
      <c r="Q13" s="118"/>
      <c r="R13" s="121"/>
      <c r="S13" s="21"/>
    </row>
    <row r="14" spans="1:19" x14ac:dyDescent="0.25">
      <c r="A14" s="121"/>
      <c r="B14" s="120"/>
      <c r="C14" s="120"/>
      <c r="D14" s="118"/>
      <c r="E14" s="118"/>
      <c r="F14" s="118"/>
      <c r="G14" s="118"/>
      <c r="H14" s="118"/>
      <c r="I14" s="118"/>
      <c r="J14" s="118"/>
      <c r="K14" s="118"/>
      <c r="L14" s="118"/>
      <c r="M14" s="118"/>
      <c r="N14" s="118"/>
      <c r="O14" s="118"/>
      <c r="P14" s="118"/>
      <c r="Q14" s="118"/>
      <c r="R14" s="121"/>
      <c r="S14" s="21"/>
    </row>
    <row r="15" spans="1:19" ht="12" customHeight="1" x14ac:dyDescent="0.4">
      <c r="A15" s="21"/>
      <c r="B15" s="51"/>
      <c r="C15" s="51"/>
      <c r="D15" s="21"/>
      <c r="E15" s="21"/>
      <c r="F15" s="21"/>
      <c r="G15" s="21"/>
      <c r="H15" s="21"/>
      <c r="I15" s="21"/>
      <c r="J15" s="21"/>
      <c r="K15" s="21"/>
      <c r="L15" s="21"/>
      <c r="M15" s="21"/>
      <c r="N15" s="21"/>
      <c r="O15" s="21"/>
      <c r="P15" s="21"/>
      <c r="Q15" s="21"/>
      <c r="R15" s="21"/>
      <c r="S15" s="110"/>
    </row>
    <row r="16" spans="1:19" ht="28.5" x14ac:dyDescent="0.45">
      <c r="A16" s="121"/>
      <c r="B16" s="384" t="s">
        <v>378</v>
      </c>
      <c r="C16" s="384"/>
      <c r="D16" s="384"/>
      <c r="E16" s="384"/>
      <c r="F16" s="384"/>
      <c r="G16" s="384"/>
      <c r="H16" s="384"/>
      <c r="I16" s="384"/>
      <c r="J16" s="384"/>
      <c r="K16" s="384"/>
      <c r="L16" s="384"/>
      <c r="M16" s="384"/>
      <c r="N16" s="384"/>
      <c r="O16" s="384"/>
      <c r="P16" s="384"/>
      <c r="Q16" s="384"/>
      <c r="R16" s="121"/>
      <c r="S16" s="21"/>
    </row>
    <row r="17" spans="1:20" ht="21" x14ac:dyDescent="0.35">
      <c r="A17" s="121"/>
      <c r="B17" s="123" t="s">
        <v>360</v>
      </c>
      <c r="C17" s="123" t="s">
        <v>86</v>
      </c>
      <c r="D17" s="388" t="s">
        <v>355</v>
      </c>
      <c r="E17" s="388"/>
      <c r="F17" s="388" t="s">
        <v>356</v>
      </c>
      <c r="G17" s="388"/>
      <c r="H17" s="388" t="s">
        <v>357</v>
      </c>
      <c r="I17" s="388"/>
      <c r="J17" s="387" t="s">
        <v>358</v>
      </c>
      <c r="K17" s="387"/>
      <c r="L17" s="387"/>
      <c r="M17" s="387"/>
      <c r="N17" s="387"/>
      <c r="O17" s="387"/>
      <c r="P17" s="387"/>
      <c r="Q17" s="387"/>
      <c r="R17" s="121"/>
      <c r="S17" s="21"/>
    </row>
    <row r="18" spans="1:20" ht="18.75" x14ac:dyDescent="0.3">
      <c r="A18" s="121"/>
      <c r="B18" s="124">
        <v>0</v>
      </c>
      <c r="C18" s="124" t="s">
        <v>36</v>
      </c>
      <c r="D18" s="386" t="s">
        <v>361</v>
      </c>
      <c r="E18" s="386"/>
      <c r="F18" s="386" t="s">
        <v>143</v>
      </c>
      <c r="G18" s="386"/>
      <c r="H18" s="386" t="s">
        <v>143</v>
      </c>
      <c r="I18" s="386"/>
      <c r="J18" s="383" t="s">
        <v>381</v>
      </c>
      <c r="K18" s="383"/>
      <c r="L18" s="383"/>
      <c r="M18" s="383"/>
      <c r="N18" s="383"/>
      <c r="O18" s="383"/>
      <c r="P18" s="383"/>
      <c r="Q18" s="383"/>
      <c r="R18" s="121"/>
      <c r="S18" s="21"/>
    </row>
    <row r="19" spans="1:20" ht="18.75" x14ac:dyDescent="0.3">
      <c r="A19" s="121"/>
      <c r="B19" s="124">
        <v>1</v>
      </c>
      <c r="C19" s="124" t="s">
        <v>8</v>
      </c>
      <c r="D19" s="386" t="s">
        <v>362</v>
      </c>
      <c r="E19" s="386"/>
      <c r="F19" s="386">
        <v>0</v>
      </c>
      <c r="G19" s="386"/>
      <c r="H19" s="386" t="s">
        <v>359</v>
      </c>
      <c r="I19" s="386"/>
      <c r="J19" s="383" t="s">
        <v>380</v>
      </c>
      <c r="K19" s="383"/>
      <c r="L19" s="383"/>
      <c r="M19" s="383"/>
      <c r="N19" s="383"/>
      <c r="O19" s="383"/>
      <c r="P19" s="383"/>
      <c r="Q19" s="383"/>
      <c r="R19" s="121"/>
      <c r="S19" s="21"/>
    </row>
    <row r="20" spans="1:20" ht="18.75" x14ac:dyDescent="0.3">
      <c r="A20" s="121"/>
      <c r="B20" s="124">
        <v>2</v>
      </c>
      <c r="C20" s="124" t="s">
        <v>9</v>
      </c>
      <c r="D20" s="386" t="s">
        <v>324</v>
      </c>
      <c r="E20" s="386"/>
      <c r="F20" s="386" t="s">
        <v>350</v>
      </c>
      <c r="G20" s="386"/>
      <c r="H20" s="386" t="s">
        <v>350</v>
      </c>
      <c r="I20" s="386"/>
      <c r="J20" s="383" t="s">
        <v>363</v>
      </c>
      <c r="K20" s="383"/>
      <c r="L20" s="383"/>
      <c r="M20" s="383"/>
      <c r="N20" s="383"/>
      <c r="O20" s="383"/>
      <c r="P20" s="383"/>
      <c r="Q20" s="383"/>
      <c r="R20" s="121"/>
      <c r="S20" s="21"/>
    </row>
    <row r="21" spans="1:20" ht="18.75" x14ac:dyDescent="0.3">
      <c r="A21" s="121"/>
      <c r="B21" s="124">
        <v>3</v>
      </c>
      <c r="C21" s="124" t="s">
        <v>10</v>
      </c>
      <c r="D21" s="386" t="s">
        <v>324</v>
      </c>
      <c r="E21" s="386"/>
      <c r="F21" s="386" t="s">
        <v>359</v>
      </c>
      <c r="G21" s="386"/>
      <c r="H21" s="386" t="s">
        <v>359</v>
      </c>
      <c r="I21" s="386"/>
      <c r="J21" s="383" t="s">
        <v>364</v>
      </c>
      <c r="K21" s="383"/>
      <c r="L21" s="383"/>
      <c r="M21" s="383"/>
      <c r="N21" s="383"/>
      <c r="O21" s="383"/>
      <c r="P21" s="383"/>
      <c r="Q21" s="383"/>
      <c r="R21" s="121"/>
      <c r="S21" s="21"/>
    </row>
    <row r="22" spans="1:20" ht="18.75" x14ac:dyDescent="0.3">
      <c r="A22" s="121"/>
      <c r="B22" s="124">
        <v>4</v>
      </c>
      <c r="C22" s="124" t="s">
        <v>29</v>
      </c>
      <c r="D22" s="386" t="s">
        <v>324</v>
      </c>
      <c r="E22" s="386"/>
      <c r="F22" s="386" t="s">
        <v>359</v>
      </c>
      <c r="G22" s="386"/>
      <c r="H22" s="386" t="s">
        <v>359</v>
      </c>
      <c r="I22" s="386"/>
      <c r="J22" s="383" t="s">
        <v>364</v>
      </c>
      <c r="K22" s="383"/>
      <c r="L22" s="383"/>
      <c r="M22" s="383"/>
      <c r="N22" s="383"/>
      <c r="O22" s="383"/>
      <c r="P22" s="383"/>
      <c r="Q22" s="383"/>
      <c r="R22" s="121"/>
      <c r="S22" s="21"/>
    </row>
    <row r="23" spans="1:20" ht="18.75" x14ac:dyDescent="0.3">
      <c r="A23" s="121"/>
      <c r="B23" s="124" t="s">
        <v>143</v>
      </c>
      <c r="C23" s="124" t="s">
        <v>16</v>
      </c>
      <c r="D23" s="386" t="s">
        <v>94</v>
      </c>
      <c r="E23" s="386"/>
      <c r="F23" s="386">
        <v>0</v>
      </c>
      <c r="G23" s="386"/>
      <c r="H23" s="386" t="s">
        <v>359</v>
      </c>
      <c r="I23" s="386"/>
      <c r="J23" s="125" t="s">
        <v>406</v>
      </c>
      <c r="K23" s="125"/>
      <c r="L23" s="125"/>
      <c r="M23" s="125"/>
      <c r="N23" s="125"/>
      <c r="O23" s="125"/>
      <c r="P23" s="125"/>
      <c r="Q23" s="125"/>
      <c r="R23" s="121"/>
      <c r="S23" s="21"/>
    </row>
    <row r="24" spans="1:20" ht="12" customHeight="1" x14ac:dyDescent="0.4">
      <c r="A24" s="21"/>
      <c r="B24" s="51"/>
      <c r="C24" s="51"/>
      <c r="D24" s="21"/>
      <c r="E24" s="21"/>
      <c r="F24" s="21"/>
      <c r="G24" s="21"/>
      <c r="H24" s="21"/>
      <c r="I24" s="21"/>
      <c r="J24" s="21"/>
      <c r="K24" s="21"/>
      <c r="L24" s="21"/>
      <c r="M24" s="21"/>
      <c r="N24" s="21"/>
      <c r="O24" s="21"/>
      <c r="P24" s="21"/>
      <c r="Q24" s="21"/>
      <c r="R24" s="21"/>
      <c r="S24" s="110"/>
    </row>
    <row r="25" spans="1:20" ht="28.5" x14ac:dyDescent="0.45">
      <c r="A25" s="121"/>
      <c r="B25" s="385" t="s">
        <v>2</v>
      </c>
      <c r="C25" s="385"/>
      <c r="D25" s="385"/>
      <c r="E25" s="385"/>
      <c r="F25" s="385"/>
      <c r="G25" s="385"/>
      <c r="H25" s="385"/>
      <c r="I25" s="385"/>
      <c r="J25" s="385"/>
      <c r="K25" s="385"/>
      <c r="L25" s="385"/>
      <c r="M25" s="385"/>
      <c r="N25" s="385"/>
      <c r="O25" s="385"/>
      <c r="P25" s="385"/>
      <c r="Q25" s="385"/>
      <c r="R25" s="121"/>
      <c r="S25" s="21"/>
    </row>
    <row r="26" spans="1:20" ht="31.5" x14ac:dyDescent="0.5">
      <c r="A26" s="122"/>
      <c r="B26" s="117"/>
      <c r="C26" s="394" t="s">
        <v>382</v>
      </c>
      <c r="D26" s="394"/>
      <c r="E26" s="394"/>
      <c r="F26" s="394"/>
      <c r="G26" s="394"/>
      <c r="H26" s="394"/>
      <c r="I26" s="394"/>
      <c r="J26" s="394"/>
      <c r="K26" s="394"/>
      <c r="L26" s="117"/>
      <c r="M26" s="396" t="s">
        <v>366</v>
      </c>
      <c r="N26" s="396"/>
      <c r="O26" s="396"/>
      <c r="P26" s="396"/>
      <c r="Q26" s="117"/>
      <c r="R26" s="122"/>
      <c r="S26" s="21"/>
    </row>
    <row r="27" spans="1:20" ht="21" x14ac:dyDescent="0.35">
      <c r="A27" s="121"/>
      <c r="B27" s="120"/>
      <c r="C27" s="128" t="s">
        <v>370</v>
      </c>
      <c r="D27" s="128" t="s">
        <v>86</v>
      </c>
      <c r="E27" s="128" t="s">
        <v>204</v>
      </c>
      <c r="F27" s="128"/>
      <c r="G27" s="128"/>
      <c r="H27" s="128"/>
      <c r="I27" s="128" t="s">
        <v>375</v>
      </c>
      <c r="J27" s="128"/>
      <c r="K27" s="128"/>
      <c r="L27" s="120"/>
      <c r="M27" s="116" t="s">
        <v>1</v>
      </c>
      <c r="N27" s="131" t="s">
        <v>367</v>
      </c>
      <c r="O27" s="130"/>
      <c r="P27" s="130"/>
      <c r="Q27" s="120"/>
      <c r="R27" s="121"/>
      <c r="S27" s="21"/>
    </row>
    <row r="28" spans="1:20" ht="18.600000000000001" customHeight="1" x14ac:dyDescent="0.35">
      <c r="A28" s="121"/>
      <c r="B28" s="120"/>
      <c r="C28" s="129">
        <v>0</v>
      </c>
      <c r="D28" s="127" t="s">
        <v>4</v>
      </c>
      <c r="E28" s="127" t="s">
        <v>371</v>
      </c>
      <c r="F28" s="127"/>
      <c r="G28" s="127"/>
      <c r="H28" s="127"/>
      <c r="I28" s="127" t="s">
        <v>376</v>
      </c>
      <c r="J28" s="127"/>
      <c r="K28" s="127"/>
      <c r="L28" s="120"/>
      <c r="M28" s="116" t="s">
        <v>58</v>
      </c>
      <c r="N28" s="402" t="s">
        <v>379</v>
      </c>
      <c r="O28" s="402"/>
      <c r="P28" s="402"/>
      <c r="Q28" s="120"/>
      <c r="R28" s="121"/>
      <c r="S28" s="21"/>
      <c r="T28" s="126" t="s">
        <v>377</v>
      </c>
    </row>
    <row r="29" spans="1:20" ht="21" x14ac:dyDescent="0.35">
      <c r="A29" s="121"/>
      <c r="B29" s="120"/>
      <c r="C29" s="129">
        <v>1</v>
      </c>
      <c r="D29" s="127" t="s">
        <v>28</v>
      </c>
      <c r="E29" s="127" t="s">
        <v>373</v>
      </c>
      <c r="F29" s="127"/>
      <c r="G29" s="127"/>
      <c r="H29" s="127"/>
      <c r="I29" s="127" t="s">
        <v>38</v>
      </c>
      <c r="J29" s="127"/>
      <c r="K29" s="127"/>
      <c r="L29" s="120"/>
      <c r="M29" s="116"/>
      <c r="N29" s="402"/>
      <c r="O29" s="402"/>
      <c r="P29" s="402"/>
      <c r="Q29" s="120"/>
      <c r="R29" s="121"/>
      <c r="S29" s="21"/>
    </row>
    <row r="30" spans="1:20" ht="21" x14ac:dyDescent="0.35">
      <c r="A30" s="121"/>
      <c r="B30" s="120"/>
      <c r="C30" s="129">
        <v>2</v>
      </c>
      <c r="D30" s="127" t="s">
        <v>6</v>
      </c>
      <c r="E30" s="127" t="s">
        <v>372</v>
      </c>
      <c r="F30" s="127"/>
      <c r="G30" s="127"/>
      <c r="H30" s="127"/>
      <c r="I30" s="127" t="s">
        <v>374</v>
      </c>
      <c r="J30" s="127"/>
      <c r="K30" s="127"/>
      <c r="L30" s="120"/>
      <c r="M30" s="116" t="s">
        <v>27</v>
      </c>
      <c r="N30" s="131" t="s">
        <v>368</v>
      </c>
      <c r="O30" s="130"/>
      <c r="P30" s="130"/>
      <c r="Q30" s="120"/>
      <c r="R30" s="121"/>
      <c r="S30" s="21"/>
    </row>
    <row r="31" spans="1:20" ht="21" x14ac:dyDescent="0.35">
      <c r="A31" s="121"/>
      <c r="B31" s="120"/>
      <c r="C31" s="120"/>
      <c r="D31" s="120"/>
      <c r="E31" s="120"/>
      <c r="F31" s="120"/>
      <c r="G31" s="120"/>
      <c r="H31" s="120"/>
      <c r="I31" s="120"/>
      <c r="J31" s="120"/>
      <c r="K31" s="120"/>
      <c r="L31" s="120"/>
      <c r="M31" s="116" t="s">
        <v>12</v>
      </c>
      <c r="N31" s="131" t="s">
        <v>369</v>
      </c>
      <c r="O31" s="130"/>
      <c r="P31" s="130"/>
      <c r="Q31" s="120"/>
      <c r="R31" s="121"/>
      <c r="S31" s="21"/>
    </row>
    <row r="32" spans="1:20" ht="21" x14ac:dyDescent="0.35">
      <c r="A32" s="121"/>
      <c r="B32" s="120"/>
      <c r="C32" s="400" t="s">
        <v>405</v>
      </c>
      <c r="D32" s="401"/>
      <c r="E32" s="401"/>
      <c r="F32" s="401"/>
      <c r="G32" s="401"/>
      <c r="H32" s="401"/>
      <c r="I32" s="401"/>
      <c r="J32" s="401"/>
      <c r="K32" s="401"/>
      <c r="L32" s="120"/>
      <c r="M32" s="116" t="s">
        <v>11</v>
      </c>
      <c r="N32" s="131" t="s">
        <v>365</v>
      </c>
      <c r="O32" s="130"/>
      <c r="P32" s="130"/>
      <c r="Q32" s="120"/>
      <c r="R32" s="121"/>
      <c r="S32" s="21"/>
    </row>
    <row r="33" spans="1:26" x14ac:dyDescent="0.25">
      <c r="A33" s="121"/>
      <c r="B33" s="120"/>
      <c r="C33" s="401"/>
      <c r="D33" s="401"/>
      <c r="E33" s="401"/>
      <c r="F33" s="401"/>
      <c r="G33" s="401"/>
      <c r="H33" s="401"/>
      <c r="I33" s="401"/>
      <c r="J33" s="401"/>
      <c r="K33" s="401"/>
      <c r="L33" s="120"/>
      <c r="M33" s="120"/>
      <c r="N33" s="120"/>
      <c r="O33" s="120"/>
      <c r="P33" s="120"/>
      <c r="Q33" s="120"/>
      <c r="R33" s="121"/>
      <c r="S33" s="21"/>
    </row>
    <row r="34" spans="1:26" ht="12" customHeight="1" x14ac:dyDescent="0.4">
      <c r="A34" s="21"/>
      <c r="B34" s="51"/>
      <c r="C34" s="51"/>
      <c r="D34" s="21"/>
      <c r="E34" s="21"/>
      <c r="F34" s="21"/>
      <c r="G34" s="21"/>
      <c r="H34" s="21"/>
      <c r="I34" s="21"/>
      <c r="J34" s="21"/>
      <c r="K34" s="21"/>
      <c r="L34" s="21"/>
      <c r="M34" s="21"/>
      <c r="N34" s="21"/>
      <c r="O34" s="21"/>
      <c r="P34" s="21"/>
      <c r="Q34" s="21"/>
      <c r="R34" s="21"/>
      <c r="S34" s="110"/>
    </row>
    <row r="35" spans="1:26" ht="31.5" x14ac:dyDescent="0.5">
      <c r="A35" s="262" t="s">
        <v>383</v>
      </c>
      <c r="B35" s="262"/>
      <c r="C35" s="262"/>
      <c r="D35" s="262"/>
      <c r="E35" s="262"/>
      <c r="F35" s="262"/>
      <c r="G35" s="262"/>
      <c r="H35" s="262"/>
      <c r="I35" s="262"/>
      <c r="J35" s="262"/>
      <c r="K35" s="262"/>
      <c r="L35" s="262"/>
      <c r="M35" s="262"/>
      <c r="N35" s="262"/>
      <c r="O35" s="262"/>
      <c r="P35" s="262"/>
      <c r="Q35" s="262"/>
      <c r="R35" s="262"/>
      <c r="S35" s="21"/>
    </row>
    <row r="36" spans="1:26" ht="21" x14ac:dyDescent="0.35">
      <c r="A36" s="44"/>
      <c r="B36" s="398" t="s">
        <v>388</v>
      </c>
      <c r="C36" s="398"/>
      <c r="D36" s="398"/>
      <c r="E36" s="398"/>
      <c r="F36" s="398"/>
      <c r="G36" s="398"/>
      <c r="H36" s="398"/>
      <c r="I36" s="398"/>
      <c r="J36" s="398"/>
      <c r="K36" s="44"/>
      <c r="L36" s="133"/>
      <c r="M36" s="399" t="s">
        <v>386</v>
      </c>
      <c r="N36" s="399"/>
      <c r="O36" s="399"/>
      <c r="P36" s="399"/>
      <c r="Q36" s="133"/>
      <c r="R36" s="132"/>
      <c r="S36" s="21"/>
    </row>
    <row r="37" spans="1:26" ht="18.75" x14ac:dyDescent="0.3">
      <c r="A37" s="44"/>
      <c r="B37" s="137" t="s">
        <v>389</v>
      </c>
      <c r="C37" s="137" t="s">
        <v>1</v>
      </c>
      <c r="D37" s="137" t="s">
        <v>58</v>
      </c>
      <c r="E37" s="137" t="s">
        <v>27</v>
      </c>
      <c r="F37" s="137" t="s">
        <v>12</v>
      </c>
      <c r="G37" s="137" t="s">
        <v>11</v>
      </c>
      <c r="H37" s="397" t="s">
        <v>204</v>
      </c>
      <c r="I37" s="397"/>
      <c r="J37" s="397"/>
      <c r="K37" s="44"/>
      <c r="L37" s="133"/>
      <c r="M37" s="139" t="s">
        <v>387</v>
      </c>
      <c r="N37" s="140"/>
      <c r="O37" s="140"/>
      <c r="P37" s="140"/>
      <c r="Q37" s="133"/>
      <c r="R37" s="132"/>
      <c r="S37" s="21"/>
    </row>
    <row r="38" spans="1:26" ht="18.75" x14ac:dyDescent="0.3">
      <c r="A38" s="44"/>
      <c r="B38" s="138">
        <v>0</v>
      </c>
      <c r="C38" s="138" t="s">
        <v>6</v>
      </c>
      <c r="D38" s="138" t="b">
        <v>0</v>
      </c>
      <c r="E38" s="138" t="s">
        <v>10</v>
      </c>
      <c r="F38" s="138" t="s">
        <v>9</v>
      </c>
      <c r="G38" s="138">
        <v>0</v>
      </c>
      <c r="H38" s="404" t="s">
        <v>390</v>
      </c>
      <c r="I38" s="405"/>
      <c r="J38" s="405"/>
      <c r="K38" s="44"/>
      <c r="L38" s="133"/>
      <c r="M38" s="141"/>
      <c r="N38" s="140" t="s">
        <v>384</v>
      </c>
      <c r="O38" s="140"/>
      <c r="P38" s="140"/>
      <c r="Q38" s="133"/>
      <c r="R38" s="132"/>
      <c r="S38" s="21"/>
      <c r="U38" s="135"/>
      <c r="V38" s="136"/>
      <c r="W38" s="136"/>
      <c r="X38" s="136"/>
      <c r="Y38" s="136"/>
      <c r="Z38" s="136"/>
    </row>
    <row r="39" spans="1:26" ht="18.75" x14ac:dyDescent="0.3">
      <c r="A39" s="44"/>
      <c r="B39" s="138">
        <v>1</v>
      </c>
      <c r="C39" s="138" t="s">
        <v>6</v>
      </c>
      <c r="D39" s="138" t="b">
        <v>0</v>
      </c>
      <c r="E39" s="138" t="s">
        <v>9</v>
      </c>
      <c r="F39" s="138" t="s">
        <v>36</v>
      </c>
      <c r="G39" s="138">
        <v>-1</v>
      </c>
      <c r="H39" s="404" t="s">
        <v>391</v>
      </c>
      <c r="I39" s="405"/>
      <c r="J39" s="405"/>
      <c r="K39" s="44"/>
      <c r="L39" s="133"/>
      <c r="M39" s="141"/>
      <c r="N39" s="140"/>
      <c r="O39" s="140" t="s">
        <v>395</v>
      </c>
      <c r="P39" s="140"/>
      <c r="Q39" s="133"/>
      <c r="R39" s="132"/>
      <c r="S39" s="21"/>
      <c r="U39" s="136"/>
      <c r="V39" s="136"/>
      <c r="W39" s="136"/>
      <c r="X39" s="136"/>
      <c r="Y39" s="136"/>
      <c r="Z39" s="136"/>
    </row>
    <row r="40" spans="1:26" ht="18.75" x14ac:dyDescent="0.3">
      <c r="A40" s="44"/>
      <c r="B40" s="138">
        <v>2</v>
      </c>
      <c r="C40" s="138" t="s">
        <v>28</v>
      </c>
      <c r="D40" s="138" t="b">
        <v>1</v>
      </c>
      <c r="E40" s="138" t="s">
        <v>8</v>
      </c>
      <c r="F40" s="138" t="s">
        <v>36</v>
      </c>
      <c r="G40" s="138">
        <v>0</v>
      </c>
      <c r="H40" s="404" t="s">
        <v>392</v>
      </c>
      <c r="I40" s="405"/>
      <c r="J40" s="405"/>
      <c r="K40" s="44"/>
      <c r="L40" s="133"/>
      <c r="M40" s="141"/>
      <c r="N40" s="140"/>
      <c r="O40" s="140" t="s">
        <v>396</v>
      </c>
      <c r="P40" s="140"/>
      <c r="Q40" s="133"/>
      <c r="R40" s="132"/>
      <c r="S40" s="21"/>
      <c r="U40" s="136"/>
      <c r="V40" s="136"/>
      <c r="W40" s="136"/>
      <c r="X40" s="136"/>
      <c r="Y40" s="136"/>
      <c r="Z40" s="136"/>
    </row>
    <row r="41" spans="1:26" ht="18.75" x14ac:dyDescent="0.3">
      <c r="A41" s="44"/>
      <c r="B41" s="138">
        <v>3</v>
      </c>
      <c r="C41" s="138" t="s">
        <v>28</v>
      </c>
      <c r="D41" s="138" t="b">
        <v>0</v>
      </c>
      <c r="E41" s="138" t="s">
        <v>9</v>
      </c>
      <c r="F41" s="138" t="s">
        <v>10</v>
      </c>
      <c r="G41" s="138">
        <v>0</v>
      </c>
      <c r="H41" s="404" t="s">
        <v>393</v>
      </c>
      <c r="I41" s="405"/>
      <c r="J41" s="405"/>
      <c r="K41" s="44"/>
      <c r="L41" s="133"/>
      <c r="M41" s="141"/>
      <c r="N41" s="140" t="s">
        <v>385</v>
      </c>
      <c r="O41" s="140"/>
      <c r="P41" s="140"/>
      <c r="Q41" s="133"/>
      <c r="R41" s="132"/>
      <c r="S41" s="21"/>
      <c r="U41" s="136"/>
      <c r="V41" s="136"/>
      <c r="W41" s="136"/>
      <c r="X41" s="136"/>
      <c r="Y41" s="136"/>
      <c r="Z41" s="136"/>
    </row>
    <row r="42" spans="1:26" ht="18.75" x14ac:dyDescent="0.3">
      <c r="A42" s="44"/>
      <c r="B42" s="138">
        <v>4</v>
      </c>
      <c r="C42" s="138" t="s">
        <v>4</v>
      </c>
      <c r="D42" s="138" t="b">
        <v>0</v>
      </c>
      <c r="E42" s="138" t="s">
        <v>36</v>
      </c>
      <c r="F42" s="138" t="s">
        <v>36</v>
      </c>
      <c r="G42" s="138">
        <v>0</v>
      </c>
      <c r="H42" s="404" t="s">
        <v>394</v>
      </c>
      <c r="I42" s="405"/>
      <c r="J42" s="405"/>
      <c r="K42" s="44"/>
      <c r="L42" s="133"/>
      <c r="M42" s="141"/>
      <c r="N42" s="140" t="s">
        <v>397</v>
      </c>
      <c r="O42" s="140"/>
      <c r="P42" s="140"/>
      <c r="Q42" s="133"/>
      <c r="R42" s="132"/>
      <c r="S42" s="21"/>
      <c r="U42" s="136"/>
      <c r="V42" s="136"/>
      <c r="W42" s="136"/>
      <c r="X42" s="136"/>
      <c r="Y42" s="136"/>
      <c r="Z42" s="136"/>
    </row>
    <row r="43" spans="1:26" ht="18.75" x14ac:dyDescent="0.3">
      <c r="A43" s="44"/>
      <c r="B43" s="44"/>
      <c r="C43" s="44"/>
      <c r="D43" s="44"/>
      <c r="E43" s="44"/>
      <c r="F43" s="44"/>
      <c r="G43" s="44"/>
      <c r="H43" s="44"/>
      <c r="I43" s="44"/>
      <c r="J43" s="44"/>
      <c r="K43" s="44"/>
      <c r="L43" s="133"/>
      <c r="M43" s="141"/>
      <c r="N43" s="140" t="s">
        <v>398</v>
      </c>
      <c r="O43" s="140"/>
      <c r="P43" s="140"/>
      <c r="Q43" s="133"/>
      <c r="R43" s="132"/>
      <c r="S43" s="21"/>
      <c r="U43" s="136"/>
      <c r="V43" s="136"/>
      <c r="W43" s="136"/>
      <c r="X43" s="136"/>
      <c r="Y43" s="136"/>
      <c r="Z43" s="136"/>
    </row>
    <row r="44" spans="1:26" ht="18.75" x14ac:dyDescent="0.3">
      <c r="A44" s="407" t="s">
        <v>404</v>
      </c>
      <c r="B44" s="408"/>
      <c r="C44" s="408"/>
      <c r="D44" s="408"/>
      <c r="E44" s="408"/>
      <c r="F44" s="408"/>
      <c r="G44" s="408"/>
      <c r="H44" s="408"/>
      <c r="I44" s="408"/>
      <c r="J44" s="408"/>
      <c r="K44" s="408"/>
      <c r="L44" s="133"/>
      <c r="M44" s="139" t="s">
        <v>97</v>
      </c>
      <c r="N44" s="140"/>
      <c r="O44" s="140"/>
      <c r="P44" s="140"/>
      <c r="Q44" s="134"/>
      <c r="R44" s="132"/>
      <c r="S44" s="21"/>
      <c r="U44" s="136"/>
      <c r="V44" s="136"/>
      <c r="W44" s="136"/>
      <c r="X44" s="136"/>
      <c r="Y44" s="136"/>
      <c r="Z44" s="136"/>
    </row>
    <row r="45" spans="1:26" ht="19.149999999999999" customHeight="1" x14ac:dyDescent="0.25">
      <c r="A45" s="408"/>
      <c r="B45" s="408"/>
      <c r="C45" s="408"/>
      <c r="D45" s="408"/>
      <c r="E45" s="408"/>
      <c r="F45" s="408"/>
      <c r="G45" s="408"/>
      <c r="H45" s="408"/>
      <c r="I45" s="408"/>
      <c r="J45" s="408"/>
      <c r="K45" s="408"/>
      <c r="L45" s="133"/>
      <c r="M45" s="133"/>
      <c r="N45" s="134"/>
      <c r="O45" s="134"/>
      <c r="P45" s="134"/>
      <c r="Q45" s="133"/>
      <c r="R45" s="132"/>
      <c r="S45" s="21"/>
    </row>
    <row r="46" spans="1:26" x14ac:dyDescent="0.25">
      <c r="A46" s="408"/>
      <c r="B46" s="408"/>
      <c r="C46" s="408"/>
      <c r="D46" s="408"/>
      <c r="E46" s="408"/>
      <c r="F46" s="408"/>
      <c r="G46" s="408"/>
      <c r="H46" s="408"/>
      <c r="I46" s="408"/>
      <c r="J46" s="408"/>
      <c r="K46" s="408"/>
      <c r="L46" s="132"/>
      <c r="M46" s="132"/>
      <c r="N46" s="132"/>
      <c r="O46" s="132"/>
      <c r="P46" s="132"/>
      <c r="Q46" s="132"/>
      <c r="R46" s="132"/>
      <c r="S46" s="21"/>
    </row>
    <row r="47" spans="1:26" x14ac:dyDescent="0.25">
      <c r="A47" s="21"/>
      <c r="B47" s="51"/>
      <c r="C47" s="51"/>
      <c r="D47" s="21"/>
      <c r="E47" s="21"/>
      <c r="F47" s="21"/>
      <c r="G47" s="21"/>
      <c r="H47" s="21"/>
      <c r="I47" s="21"/>
      <c r="J47" s="21"/>
      <c r="K47" s="21"/>
      <c r="L47" s="21"/>
      <c r="M47" s="21"/>
      <c r="N47" s="21"/>
      <c r="O47" s="21"/>
      <c r="P47" s="21"/>
      <c r="Q47" s="21"/>
      <c r="R47" s="21"/>
      <c r="S47" s="21"/>
    </row>
    <row r="48" spans="1:26" ht="31.5" x14ac:dyDescent="0.5">
      <c r="A48" s="262" t="s">
        <v>399</v>
      </c>
      <c r="B48" s="262"/>
      <c r="C48" s="262"/>
      <c r="D48" s="262"/>
      <c r="E48" s="262"/>
      <c r="F48" s="262"/>
      <c r="G48" s="262"/>
      <c r="H48" s="262"/>
      <c r="I48" s="262"/>
      <c r="J48" s="262"/>
      <c r="K48" s="262"/>
      <c r="L48" s="262"/>
      <c r="M48" s="262"/>
      <c r="N48" s="262"/>
      <c r="O48" s="262"/>
      <c r="P48" s="262"/>
      <c r="Q48" s="262"/>
      <c r="R48" s="262"/>
      <c r="S48" s="21"/>
    </row>
    <row r="49" spans="1:19" x14ac:dyDescent="0.25">
      <c r="A49" s="290" t="s">
        <v>407</v>
      </c>
      <c r="B49" s="290"/>
      <c r="C49" s="290"/>
      <c r="D49" s="290"/>
      <c r="E49" s="290"/>
      <c r="F49" s="290"/>
      <c r="G49" s="290"/>
      <c r="H49" s="290"/>
      <c r="I49" s="290"/>
      <c r="J49" s="290"/>
      <c r="K49" s="290"/>
      <c r="L49" s="290"/>
      <c r="M49" s="290"/>
      <c r="N49" s="290"/>
      <c r="O49" s="290"/>
      <c r="P49" s="290"/>
      <c r="Q49" s="290"/>
      <c r="R49" s="290"/>
      <c r="S49" s="21"/>
    </row>
    <row r="50" spans="1:19" x14ac:dyDescent="0.25">
      <c r="A50" s="290"/>
      <c r="B50" s="290"/>
      <c r="C50" s="290"/>
      <c r="D50" s="290"/>
      <c r="E50" s="290"/>
      <c r="F50" s="290"/>
      <c r="G50" s="290"/>
      <c r="H50" s="290"/>
      <c r="I50" s="290"/>
      <c r="J50" s="290"/>
      <c r="K50" s="290"/>
      <c r="L50" s="290"/>
      <c r="M50" s="290"/>
      <c r="N50" s="290"/>
      <c r="O50" s="290"/>
      <c r="P50" s="290"/>
      <c r="Q50" s="290"/>
      <c r="R50" s="290"/>
      <c r="S50" s="21"/>
    </row>
    <row r="51" spans="1:19" x14ac:dyDescent="0.25">
      <c r="A51" s="290"/>
      <c r="B51" s="290"/>
      <c r="C51" s="290"/>
      <c r="D51" s="290"/>
      <c r="E51" s="290"/>
      <c r="F51" s="290"/>
      <c r="G51" s="290"/>
      <c r="H51" s="290"/>
      <c r="I51" s="290"/>
      <c r="J51" s="290"/>
      <c r="K51" s="290"/>
      <c r="L51" s="290"/>
      <c r="M51" s="290"/>
      <c r="N51" s="290"/>
      <c r="O51" s="290"/>
      <c r="P51" s="290"/>
      <c r="Q51" s="290"/>
      <c r="R51" s="290"/>
      <c r="S51" s="21"/>
    </row>
    <row r="52" spans="1:19" ht="21" x14ac:dyDescent="0.35">
      <c r="A52" s="406" t="s">
        <v>411</v>
      </c>
      <c r="B52" s="406"/>
      <c r="C52" s="406"/>
      <c r="D52" s="406"/>
      <c r="E52" s="406"/>
      <c r="F52" s="406"/>
      <c r="G52" s="406"/>
      <c r="H52" s="406"/>
      <c r="I52" s="118"/>
      <c r="J52" s="409" t="s">
        <v>400</v>
      </c>
      <c r="K52" s="409"/>
      <c r="L52" s="409"/>
      <c r="M52" s="409"/>
      <c r="N52" s="409"/>
      <c r="O52" s="409"/>
      <c r="P52" s="409"/>
      <c r="Q52" s="409"/>
      <c r="R52" s="409"/>
      <c r="S52" s="21"/>
    </row>
    <row r="53" spans="1:19" ht="20.65" customHeight="1" x14ac:dyDescent="0.4">
      <c r="A53" s="95"/>
      <c r="B53" s="115"/>
      <c r="C53" s="383" t="s">
        <v>798</v>
      </c>
      <c r="D53" s="383"/>
      <c r="E53" s="383"/>
      <c r="F53" s="383"/>
      <c r="G53" s="383"/>
      <c r="H53" s="383"/>
      <c r="I53" s="118"/>
      <c r="J53" s="66"/>
      <c r="K53" s="403" t="s">
        <v>401</v>
      </c>
      <c r="L53" s="403"/>
      <c r="M53" s="403"/>
      <c r="N53" s="403"/>
      <c r="O53" s="403"/>
      <c r="P53" s="403"/>
      <c r="Q53" s="403"/>
      <c r="R53" s="403"/>
      <c r="S53" s="21"/>
    </row>
    <row r="54" spans="1:19" ht="18.75" x14ac:dyDescent="0.3">
      <c r="A54" s="95"/>
      <c r="B54" s="115"/>
      <c r="C54" s="142" t="s">
        <v>403</v>
      </c>
      <c r="D54" s="143"/>
      <c r="E54" s="143"/>
      <c r="F54" s="143"/>
      <c r="G54" s="143"/>
      <c r="H54" s="143"/>
      <c r="I54" s="118"/>
      <c r="J54" s="66"/>
      <c r="K54" s="403" t="s">
        <v>402</v>
      </c>
      <c r="L54" s="403"/>
      <c r="M54" s="403"/>
      <c r="N54" s="403"/>
      <c r="O54" s="403"/>
      <c r="P54" s="403"/>
      <c r="Q54" s="403"/>
      <c r="R54" s="403"/>
      <c r="S54" s="21"/>
    </row>
    <row r="55" spans="1:19" ht="18.75" x14ac:dyDescent="0.3">
      <c r="A55" s="95"/>
      <c r="B55" s="115"/>
      <c r="C55" s="142" t="s">
        <v>412</v>
      </c>
      <c r="D55" s="143"/>
      <c r="E55" s="143"/>
      <c r="F55" s="143"/>
      <c r="G55" s="143"/>
      <c r="H55" s="143"/>
      <c r="I55" s="118"/>
      <c r="J55" s="66"/>
      <c r="K55" s="403" t="s">
        <v>413</v>
      </c>
      <c r="L55" s="403"/>
      <c r="M55" s="403"/>
      <c r="N55" s="403"/>
      <c r="O55" s="403"/>
      <c r="P55" s="403"/>
      <c r="Q55" s="403"/>
      <c r="R55" s="403"/>
      <c r="S55" s="21"/>
    </row>
    <row r="56" spans="1:19" x14ac:dyDescent="0.25">
      <c r="A56" s="21"/>
      <c r="B56" s="51"/>
      <c r="C56" s="51"/>
      <c r="D56" s="21"/>
      <c r="E56" s="21"/>
      <c r="F56" s="21"/>
      <c r="G56" s="21"/>
      <c r="H56" s="21"/>
      <c r="I56" s="21"/>
      <c r="J56" s="21"/>
      <c r="K56" s="21"/>
      <c r="L56" s="21"/>
      <c r="M56" s="21"/>
      <c r="N56" s="21"/>
      <c r="O56" s="21"/>
      <c r="P56" s="21"/>
      <c r="Q56" s="21"/>
      <c r="R56" s="21"/>
      <c r="S56" s="21"/>
    </row>
    <row r="57" spans="1:19" x14ac:dyDescent="0.25">
      <c r="S57" s="21"/>
    </row>
    <row r="58" spans="1:19" x14ac:dyDescent="0.25">
      <c r="S58" s="21"/>
    </row>
    <row r="59" spans="1:19" x14ac:dyDescent="0.25">
      <c r="S59" s="21"/>
    </row>
    <row r="60" spans="1:19" ht="24" x14ac:dyDescent="0.4">
      <c r="L60" s="1"/>
      <c r="M60" s="1"/>
      <c r="S60" s="110"/>
    </row>
    <row r="61" spans="1:19" x14ac:dyDescent="0.25">
      <c r="L61" s="1"/>
      <c r="M61" s="1"/>
      <c r="S61" s="21"/>
    </row>
    <row r="62" spans="1:19" x14ac:dyDescent="0.25">
      <c r="L62" s="1"/>
      <c r="M62" s="1"/>
      <c r="S62" s="21"/>
    </row>
    <row r="63" spans="1:19" ht="24" x14ac:dyDescent="0.4">
      <c r="L63" s="1"/>
      <c r="M63" s="1"/>
      <c r="S63" s="110"/>
    </row>
    <row r="64" spans="1:19" x14ac:dyDescent="0.25">
      <c r="L64" s="1"/>
      <c r="M64" s="1"/>
      <c r="S64" s="21"/>
    </row>
    <row r="65" spans="12:19" x14ac:dyDescent="0.25">
      <c r="L65" s="1"/>
      <c r="M65" s="1"/>
      <c r="S65" s="21"/>
    </row>
    <row r="66" spans="12:19" x14ac:dyDescent="0.25">
      <c r="L66" s="1"/>
      <c r="M66" s="1"/>
      <c r="S66" s="21"/>
    </row>
    <row r="67" spans="12:19" x14ac:dyDescent="0.25">
      <c r="L67" s="1"/>
      <c r="M67" s="1"/>
      <c r="S67" s="21"/>
    </row>
    <row r="68" spans="12:19" x14ac:dyDescent="0.25">
      <c r="L68" s="1"/>
      <c r="M68" s="1"/>
      <c r="S68" s="21"/>
    </row>
    <row r="69" spans="12:19" x14ac:dyDescent="0.25">
      <c r="L69" s="1"/>
      <c r="M69" s="1"/>
      <c r="S69" s="21"/>
    </row>
    <row r="70" spans="12:19" x14ac:dyDescent="0.25">
      <c r="L70" s="1"/>
      <c r="M70" s="1"/>
      <c r="S70" s="21"/>
    </row>
    <row r="71" spans="12:19" x14ac:dyDescent="0.25">
      <c r="L71" s="1"/>
      <c r="M71" s="1"/>
      <c r="S71" s="21"/>
    </row>
    <row r="72" spans="12:19" x14ac:dyDescent="0.25">
      <c r="S72" s="21"/>
    </row>
    <row r="73" spans="12:19" x14ac:dyDescent="0.25">
      <c r="S73" s="21"/>
    </row>
    <row r="74" spans="12:19" x14ac:dyDescent="0.25">
      <c r="S74" s="21"/>
    </row>
    <row r="75" spans="12:19" x14ac:dyDescent="0.25">
      <c r="S75" s="21"/>
    </row>
    <row r="76" spans="12:19" x14ac:dyDescent="0.25">
      <c r="S76" s="21"/>
    </row>
  </sheetData>
  <mergeCells count="66">
    <mergeCell ref="K55:R55"/>
    <mergeCell ref="A48:R48"/>
    <mergeCell ref="H38:J38"/>
    <mergeCell ref="H39:J39"/>
    <mergeCell ref="H40:J40"/>
    <mergeCell ref="H41:J41"/>
    <mergeCell ref="H42:J42"/>
    <mergeCell ref="K54:R54"/>
    <mergeCell ref="A52:H52"/>
    <mergeCell ref="C53:H53"/>
    <mergeCell ref="A44:K46"/>
    <mergeCell ref="A49:R51"/>
    <mergeCell ref="J52:R52"/>
    <mergeCell ref="K53:R53"/>
    <mergeCell ref="F23:G23"/>
    <mergeCell ref="H23:I23"/>
    <mergeCell ref="M26:P26"/>
    <mergeCell ref="C26:K26"/>
    <mergeCell ref="H37:J37"/>
    <mergeCell ref="B36:J36"/>
    <mergeCell ref="A35:R35"/>
    <mergeCell ref="M36:P36"/>
    <mergeCell ref="C32:K33"/>
    <mergeCell ref="N28:P29"/>
    <mergeCell ref="D23:E23"/>
    <mergeCell ref="B1:R1"/>
    <mergeCell ref="C11:E11"/>
    <mergeCell ref="C10:E10"/>
    <mergeCell ref="C9:F9"/>
    <mergeCell ref="H9:K9"/>
    <mergeCell ref="M9:P9"/>
    <mergeCell ref="A7:R7"/>
    <mergeCell ref="H11:K11"/>
    <mergeCell ref="A3:R5"/>
    <mergeCell ref="C13:E13"/>
    <mergeCell ref="M12:P12"/>
    <mergeCell ref="M11:P11"/>
    <mergeCell ref="M10:P10"/>
    <mergeCell ref="D17:E17"/>
    <mergeCell ref="H17:I17"/>
    <mergeCell ref="C12:E12"/>
    <mergeCell ref="H12:K12"/>
    <mergeCell ref="J19:Q19"/>
    <mergeCell ref="F17:G17"/>
    <mergeCell ref="F18:G18"/>
    <mergeCell ref="F19:G19"/>
    <mergeCell ref="D18:E18"/>
    <mergeCell ref="D19:E19"/>
    <mergeCell ref="H18:I18"/>
    <mergeCell ref="H19:I19"/>
    <mergeCell ref="J22:Q22"/>
    <mergeCell ref="B16:Q16"/>
    <mergeCell ref="B25:Q25"/>
    <mergeCell ref="H20:I20"/>
    <mergeCell ref="H21:I21"/>
    <mergeCell ref="H22:I22"/>
    <mergeCell ref="J20:Q20"/>
    <mergeCell ref="J21:Q21"/>
    <mergeCell ref="D20:E20"/>
    <mergeCell ref="D21:E21"/>
    <mergeCell ref="D22:E22"/>
    <mergeCell ref="F20:G20"/>
    <mergeCell ref="F21:G21"/>
    <mergeCell ref="F22:G22"/>
    <mergeCell ref="J18:Q18"/>
    <mergeCell ref="J17:Q17"/>
  </mergeCells>
  <pageMargins left="0.7" right="0.7" top="0.75" bottom="0.75" header="0.3" footer="0.3"/>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42A24DC-2F4D-4160-8FB8-AFFB8B109FA8}">
  <dimension ref="A2:G10"/>
  <sheetViews>
    <sheetView workbookViewId="0">
      <selection activeCell="F23" sqref="F23"/>
    </sheetView>
  </sheetViews>
  <sheetFormatPr defaultRowHeight="15" x14ac:dyDescent="0.25"/>
  <sheetData>
    <row r="2" spans="1:7" x14ac:dyDescent="0.25">
      <c r="A2" t="s">
        <v>155</v>
      </c>
    </row>
    <row r="3" spans="1:7" x14ac:dyDescent="0.25">
      <c r="A3" t="s">
        <v>156</v>
      </c>
      <c r="B3" s="67" t="s">
        <v>154</v>
      </c>
      <c r="C3" s="67"/>
      <c r="D3" s="67"/>
      <c r="E3" s="67"/>
      <c r="F3" s="67"/>
      <c r="G3" s="67"/>
    </row>
    <row r="4" spans="1:7" x14ac:dyDescent="0.25">
      <c r="A4" t="s">
        <v>157</v>
      </c>
      <c r="B4" s="9" t="s">
        <v>159</v>
      </c>
      <c r="C4" s="9"/>
      <c r="D4" s="9"/>
      <c r="E4" s="9"/>
      <c r="F4" s="9"/>
      <c r="G4" s="9"/>
    </row>
    <row r="5" spans="1:7" x14ac:dyDescent="0.25">
      <c r="A5" t="s">
        <v>158</v>
      </c>
      <c r="B5" s="66" t="s">
        <v>160</v>
      </c>
      <c r="C5" s="66"/>
      <c r="D5" s="66"/>
      <c r="E5" s="66"/>
      <c r="F5" s="66"/>
      <c r="G5" s="66"/>
    </row>
    <row r="6" spans="1:7" x14ac:dyDescent="0.25">
      <c r="A6" t="s">
        <v>162</v>
      </c>
      <c r="B6" s="78" t="s">
        <v>163</v>
      </c>
      <c r="C6" s="78"/>
      <c r="D6" s="78"/>
      <c r="E6" s="78"/>
      <c r="F6" s="78"/>
      <c r="G6" s="78"/>
    </row>
    <row r="7" spans="1:7" x14ac:dyDescent="0.25">
      <c r="A7" t="s">
        <v>164</v>
      </c>
      <c r="B7" s="77" t="s">
        <v>166</v>
      </c>
      <c r="C7" s="77"/>
      <c r="D7" s="77"/>
      <c r="E7" s="77"/>
      <c r="F7" s="77"/>
      <c r="G7" s="77"/>
    </row>
    <row r="8" spans="1:7" x14ac:dyDescent="0.25">
      <c r="A8" t="s">
        <v>165</v>
      </c>
      <c r="B8" s="95" t="s">
        <v>169</v>
      </c>
      <c r="C8" s="95"/>
      <c r="D8" s="95"/>
      <c r="E8" s="95"/>
      <c r="F8" s="95"/>
      <c r="G8" s="95"/>
    </row>
    <row r="9" spans="1:7" x14ac:dyDescent="0.25">
      <c r="A9" t="s">
        <v>168</v>
      </c>
      <c r="B9" s="74" t="s">
        <v>167</v>
      </c>
      <c r="C9" s="75"/>
      <c r="D9" s="75"/>
      <c r="E9" s="75"/>
      <c r="F9" s="75"/>
      <c r="G9" s="74"/>
    </row>
    <row r="10" spans="1:7" x14ac:dyDescent="0.25">
      <c r="A10" t="s">
        <v>170</v>
      </c>
      <c r="B10" s="73" t="s">
        <v>161</v>
      </c>
      <c r="C10" s="72"/>
      <c r="D10" s="72"/>
      <c r="E10" s="72"/>
      <c r="F10" s="72"/>
      <c r="G10" s="72"/>
    </row>
  </sheetData>
  <pageMargins left="0.7" right="0.7" top="0.75" bottom="0.75" header="0.3" footer="0.3"/>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54906A2-AB33-4A46-B0C8-148028D4D6A2}">
  <dimension ref="A1:U175"/>
  <sheetViews>
    <sheetView zoomScale="121" workbookViewId="0">
      <selection activeCell="D12" sqref="D12:E13"/>
    </sheetView>
  </sheetViews>
  <sheetFormatPr defaultColWidth="11.42578125" defaultRowHeight="15" x14ac:dyDescent="0.25"/>
  <cols>
    <col min="2" max="2" width="10" style="1" bestFit="1" customWidth="1"/>
    <col min="3" max="3" width="9.28515625" style="1" customWidth="1"/>
    <col min="4" max="4" width="24.5703125" style="1" bestFit="1" customWidth="1"/>
    <col min="5" max="5" width="21.7109375" style="1" bestFit="1" customWidth="1"/>
    <col min="6" max="8" width="10.7109375" style="1"/>
    <col min="10" max="10" width="10.7109375" style="1"/>
    <col min="11" max="11" width="22.28515625" customWidth="1"/>
    <col min="12" max="12" width="20.7109375" bestFit="1" customWidth="1"/>
  </cols>
  <sheetData>
    <row r="1" spans="2:8" x14ac:dyDescent="0.25">
      <c r="B1" s="410" t="s">
        <v>54</v>
      </c>
      <c r="C1" s="410"/>
      <c r="D1" s="410"/>
      <c r="E1" s="410"/>
      <c r="F1"/>
      <c r="G1"/>
      <c r="H1"/>
    </row>
    <row r="2" spans="2:8" x14ac:dyDescent="0.25">
      <c r="B2" s="2" t="s">
        <v>55</v>
      </c>
      <c r="C2" s="2" t="s">
        <v>56</v>
      </c>
      <c r="D2" s="411" t="s">
        <v>57</v>
      </c>
      <c r="E2" s="412"/>
      <c r="F2"/>
      <c r="G2"/>
      <c r="H2"/>
    </row>
    <row r="3" spans="2:8" x14ac:dyDescent="0.25">
      <c r="B3" s="68" t="s">
        <v>1</v>
      </c>
      <c r="C3" s="68" t="s">
        <v>59</v>
      </c>
      <c r="D3" s="413" t="s">
        <v>60</v>
      </c>
      <c r="E3" s="413"/>
      <c r="F3"/>
      <c r="G3"/>
      <c r="H3"/>
    </row>
    <row r="4" spans="2:8" x14ac:dyDescent="0.25">
      <c r="B4" s="68" t="s">
        <v>58</v>
      </c>
      <c r="C4" s="68" t="s">
        <v>61</v>
      </c>
      <c r="D4" s="413" t="s">
        <v>62</v>
      </c>
      <c r="E4" s="413"/>
      <c r="F4" s="3"/>
    </row>
    <row r="5" spans="2:8" x14ac:dyDescent="0.25">
      <c r="B5" s="68" t="s">
        <v>27</v>
      </c>
      <c r="C5" s="68" t="s">
        <v>63</v>
      </c>
      <c r="D5" s="69" t="s">
        <v>64</v>
      </c>
      <c r="E5" s="68"/>
    </row>
    <row r="6" spans="2:8" x14ac:dyDescent="0.25">
      <c r="B6" s="68" t="s">
        <v>12</v>
      </c>
      <c r="C6" s="68" t="s">
        <v>63</v>
      </c>
      <c r="D6" s="69" t="s">
        <v>65</v>
      </c>
      <c r="E6" s="68"/>
    </row>
    <row r="7" spans="2:8" x14ac:dyDescent="0.25">
      <c r="B7" s="68" t="s">
        <v>11</v>
      </c>
      <c r="C7" s="68" t="str">
        <f>"0-"&amp;(Prime-1)</f>
        <v>0-256</v>
      </c>
      <c r="D7" s="69" t="s">
        <v>67</v>
      </c>
      <c r="E7" s="69"/>
    </row>
    <row r="9" spans="2:8" x14ac:dyDescent="0.25">
      <c r="B9" s="410" t="s">
        <v>2</v>
      </c>
      <c r="C9" s="410"/>
      <c r="D9" s="410"/>
      <c r="E9" s="410"/>
    </row>
    <row r="10" spans="2:8" x14ac:dyDescent="0.25">
      <c r="B10" s="2" t="s">
        <v>3</v>
      </c>
      <c r="C10" s="2" t="s">
        <v>5</v>
      </c>
      <c r="D10" s="416" t="s">
        <v>7</v>
      </c>
      <c r="E10" s="417"/>
    </row>
    <row r="11" spans="2:8" x14ac:dyDescent="0.25">
      <c r="B11" s="68">
        <v>0</v>
      </c>
      <c r="C11" s="68" t="s">
        <v>4</v>
      </c>
      <c r="D11" s="413" t="s">
        <v>69</v>
      </c>
      <c r="E11" s="413"/>
      <c r="F11"/>
      <c r="G11"/>
      <c r="H11"/>
    </row>
    <row r="12" spans="2:8" x14ac:dyDescent="0.25">
      <c r="B12" s="68">
        <v>1</v>
      </c>
      <c r="C12" s="68" t="s">
        <v>28</v>
      </c>
      <c r="D12" s="413" t="s">
        <v>38</v>
      </c>
      <c r="E12" s="413"/>
      <c r="F12"/>
      <c r="G12"/>
      <c r="H12" s="3"/>
    </row>
    <row r="13" spans="2:8" x14ac:dyDescent="0.25">
      <c r="B13" s="68">
        <v>2</v>
      </c>
      <c r="C13" s="68" t="s">
        <v>6</v>
      </c>
      <c r="D13" s="413" t="s">
        <v>66</v>
      </c>
      <c r="E13" s="413"/>
      <c r="F13"/>
      <c r="G13"/>
      <c r="H13"/>
    </row>
    <row r="14" spans="2:8" x14ac:dyDescent="0.25">
      <c r="D14" s="414"/>
      <c r="E14" s="414"/>
      <c r="F14"/>
      <c r="G14"/>
      <c r="H14"/>
    </row>
    <row r="15" spans="2:8" x14ac:dyDescent="0.25">
      <c r="D15" s="414"/>
      <c r="E15" s="414"/>
      <c r="F15"/>
      <c r="G15"/>
      <c r="H15"/>
    </row>
    <row r="16" spans="2:8" x14ac:dyDescent="0.25">
      <c r="B16" s="415" t="s">
        <v>13</v>
      </c>
      <c r="C16" s="415"/>
      <c r="D16" s="415"/>
      <c r="E16" s="415"/>
      <c r="H16"/>
    </row>
    <row r="17" spans="2:11" ht="14.65" customHeight="1" x14ac:dyDescent="0.25">
      <c r="B17" s="4" t="s">
        <v>3</v>
      </c>
      <c r="C17" s="4" t="s">
        <v>5</v>
      </c>
      <c r="D17" s="4" t="s">
        <v>15</v>
      </c>
      <c r="E17" s="4" t="s">
        <v>14</v>
      </c>
      <c r="F17" s="4" t="s">
        <v>39</v>
      </c>
      <c r="H17"/>
    </row>
    <row r="18" spans="2:11" x14ac:dyDescent="0.25">
      <c r="B18" s="70">
        <v>0</v>
      </c>
      <c r="C18" s="68" t="s">
        <v>36</v>
      </c>
      <c r="D18" s="68" t="s">
        <v>323</v>
      </c>
      <c r="E18" s="68">
        <v>0</v>
      </c>
      <c r="F18" t="s">
        <v>47</v>
      </c>
      <c r="G18"/>
      <c r="H18"/>
    </row>
    <row r="19" spans="2:11" ht="18" x14ac:dyDescent="0.25">
      <c r="B19" s="68">
        <v>1</v>
      </c>
      <c r="C19" s="68" t="s">
        <v>8</v>
      </c>
      <c r="D19" s="68" t="s">
        <v>327</v>
      </c>
      <c r="E19" s="70" t="s">
        <v>326</v>
      </c>
      <c r="F19" s="3" t="s">
        <v>325</v>
      </c>
      <c r="G19"/>
      <c r="H19"/>
    </row>
    <row r="20" spans="2:11" ht="18" x14ac:dyDescent="0.25">
      <c r="B20" s="68">
        <v>2</v>
      </c>
      <c r="C20" s="68" t="s">
        <v>9</v>
      </c>
      <c r="D20" s="68" t="s">
        <v>324</v>
      </c>
      <c r="E20" s="70" t="s">
        <v>326</v>
      </c>
      <c r="F20" s="3"/>
      <c r="G20"/>
      <c r="H20"/>
    </row>
    <row r="21" spans="2:11" ht="18" x14ac:dyDescent="0.25">
      <c r="B21" s="68">
        <v>3</v>
      </c>
      <c r="C21" s="68" t="s">
        <v>10</v>
      </c>
      <c r="D21" s="68" t="s">
        <v>324</v>
      </c>
      <c r="E21" s="70" t="s">
        <v>326</v>
      </c>
      <c r="F21" s="3"/>
      <c r="G21"/>
      <c r="H21"/>
    </row>
    <row r="22" spans="2:11" ht="18" x14ac:dyDescent="0.25">
      <c r="B22" s="68">
        <v>4</v>
      </c>
      <c r="C22" s="68" t="s">
        <v>29</v>
      </c>
      <c r="D22" s="68" t="s">
        <v>324</v>
      </c>
      <c r="E22" s="70" t="s">
        <v>326</v>
      </c>
      <c r="F22" s="3"/>
      <c r="G22"/>
      <c r="H22"/>
    </row>
    <row r="23" spans="2:11" x14ac:dyDescent="0.25">
      <c r="B23"/>
      <c r="D23"/>
      <c r="E23"/>
    </row>
    <row r="24" spans="2:11" x14ac:dyDescent="0.25">
      <c r="B24" s="415" t="s">
        <v>30</v>
      </c>
      <c r="C24" s="415"/>
      <c r="D24" s="415"/>
      <c r="E24" s="415"/>
    </row>
    <row r="25" spans="2:11" x14ac:dyDescent="0.25">
      <c r="B25" s="4"/>
      <c r="C25" s="4" t="s">
        <v>5</v>
      </c>
      <c r="D25" s="4" t="s">
        <v>15</v>
      </c>
      <c r="E25" s="4" t="s">
        <v>14</v>
      </c>
      <c r="G25" s="10"/>
      <c r="J25" s="3"/>
      <c r="K25" s="3"/>
    </row>
    <row r="26" spans="2:11" x14ac:dyDescent="0.25">
      <c r="B26" s="68"/>
      <c r="C26" s="68" t="s">
        <v>16</v>
      </c>
      <c r="D26" s="68" t="s">
        <v>17</v>
      </c>
      <c r="E26" s="67" t="s">
        <v>31</v>
      </c>
      <c r="F26" s="10"/>
      <c r="G26" s="10"/>
      <c r="I26" s="1"/>
      <c r="J26" s="3"/>
      <c r="K26" s="3"/>
    </row>
    <row r="27" spans="2:11" x14ac:dyDescent="0.25">
      <c r="B27" s="10"/>
      <c r="C27" s="10"/>
      <c r="D27" s="10"/>
      <c r="E27" s="10"/>
      <c r="F27" s="10"/>
      <c r="G27" s="10"/>
      <c r="I27" s="1"/>
      <c r="J27" s="3"/>
      <c r="K27" s="3"/>
    </row>
    <row r="28" spans="2:11" x14ac:dyDescent="0.25">
      <c r="B28" s="10"/>
      <c r="C28" s="10"/>
      <c r="D28" s="10"/>
      <c r="E28" s="10"/>
      <c r="F28" s="10"/>
      <c r="G28" s="10"/>
      <c r="I28" s="1"/>
      <c r="J28" s="3"/>
      <c r="K28" s="3"/>
    </row>
    <row r="29" spans="2:11" x14ac:dyDescent="0.25">
      <c r="I29" s="1"/>
      <c r="J29" s="3"/>
      <c r="K29" s="3"/>
    </row>
    <row r="30" spans="2:11" x14ac:dyDescent="0.25">
      <c r="C30" s="3"/>
      <c r="I30" s="1"/>
      <c r="J30" s="3"/>
      <c r="K30" s="3"/>
    </row>
    <row r="31" spans="2:11" x14ac:dyDescent="0.25">
      <c r="C31" s="3"/>
    </row>
    <row r="32" spans="2:11" x14ac:dyDescent="0.25">
      <c r="C32" s="3"/>
    </row>
    <row r="34" spans="1:20" x14ac:dyDescent="0.25">
      <c r="F34" s="3"/>
      <c r="G34" s="3"/>
      <c r="H34" s="3"/>
      <c r="I34" s="3"/>
      <c r="J34" s="3"/>
      <c r="K34" s="3"/>
      <c r="L34" s="3"/>
      <c r="M34" s="3"/>
    </row>
    <row r="35" spans="1:20" x14ac:dyDescent="0.25">
      <c r="F35" s="3"/>
      <c r="G35" s="3"/>
      <c r="H35" s="3"/>
      <c r="I35" s="3"/>
      <c r="J35" s="3"/>
      <c r="K35" s="3"/>
      <c r="L35" s="3"/>
      <c r="M35" s="3"/>
    </row>
    <row r="37" spans="1:20" x14ac:dyDescent="0.25">
      <c r="F37" s="30"/>
      <c r="G37" s="30"/>
      <c r="H37" s="30"/>
      <c r="I37" s="30"/>
      <c r="J37" s="30"/>
      <c r="K37" s="30"/>
      <c r="L37" s="30"/>
      <c r="M37" s="30"/>
    </row>
    <row r="38" spans="1:20" x14ac:dyDescent="0.25">
      <c r="F38" s="3"/>
      <c r="G38" s="3"/>
      <c r="H38" s="3"/>
      <c r="I38" s="3"/>
      <c r="J38" s="3"/>
      <c r="K38" s="3"/>
      <c r="L38" s="3"/>
      <c r="M38" s="3"/>
    </row>
    <row r="39" spans="1:20" x14ac:dyDescent="0.25">
      <c r="F39" s="3"/>
      <c r="G39" s="3"/>
      <c r="H39" s="3"/>
      <c r="I39" s="3"/>
      <c r="J39" s="3"/>
      <c r="K39" s="3"/>
      <c r="L39" s="3"/>
      <c r="M39" s="3"/>
    </row>
    <row r="40" spans="1:20" x14ac:dyDescent="0.25">
      <c r="F40" s="3"/>
      <c r="G40" s="3"/>
      <c r="H40" s="3"/>
      <c r="I40" s="3"/>
      <c r="J40" s="3"/>
      <c r="K40" s="3"/>
      <c r="L40" s="3"/>
      <c r="M40" s="3"/>
    </row>
    <row r="44" spans="1:20" x14ac:dyDescent="0.25">
      <c r="M44" s="1"/>
      <c r="N44" s="1"/>
      <c r="O44" s="1"/>
      <c r="P44" s="1"/>
      <c r="Q44" s="1"/>
      <c r="R44" s="1"/>
      <c r="S44" s="1"/>
      <c r="T44" s="1"/>
    </row>
    <row r="45" spans="1:20" x14ac:dyDescent="0.25">
      <c r="D45" s="3"/>
      <c r="L45" s="1"/>
      <c r="M45" s="1"/>
      <c r="N45" s="1"/>
      <c r="O45" s="1"/>
      <c r="P45" s="1"/>
      <c r="Q45" s="1"/>
      <c r="R45" s="1"/>
      <c r="S45" s="1"/>
      <c r="T45" s="1"/>
    </row>
    <row r="46" spans="1:20" x14ac:dyDescent="0.25">
      <c r="I46" s="1"/>
      <c r="K46" s="1"/>
      <c r="L46" s="1"/>
      <c r="M46" s="1"/>
      <c r="N46" s="1"/>
      <c r="O46" s="1"/>
      <c r="P46" s="1"/>
      <c r="Q46" s="1"/>
      <c r="R46" s="1"/>
      <c r="S46" s="1"/>
      <c r="T46" s="1"/>
    </row>
    <row r="47" spans="1:20" x14ac:dyDescent="0.25">
      <c r="A47" s="1"/>
      <c r="I47" s="1"/>
      <c r="K47" s="1"/>
      <c r="L47" s="1"/>
      <c r="M47" s="1"/>
      <c r="N47" s="1"/>
      <c r="O47" s="1"/>
      <c r="P47" s="1"/>
      <c r="Q47" s="1"/>
      <c r="R47" s="1"/>
      <c r="S47" s="1"/>
      <c r="T47" s="1"/>
    </row>
    <row r="48" spans="1:20" x14ac:dyDescent="0.25">
      <c r="A48" s="1"/>
      <c r="I48" s="1"/>
      <c r="K48" s="1"/>
      <c r="L48" s="1"/>
      <c r="M48" s="1"/>
      <c r="N48" s="1"/>
      <c r="O48" s="1"/>
      <c r="P48" s="1"/>
      <c r="Q48" s="1"/>
      <c r="R48" s="1"/>
      <c r="S48" s="1"/>
      <c r="T48" s="1"/>
    </row>
    <row r="49" spans="1:21" x14ac:dyDescent="0.25">
      <c r="A49" s="1"/>
      <c r="I49" s="1"/>
      <c r="K49" s="1"/>
      <c r="L49" s="1"/>
      <c r="M49" s="1"/>
      <c r="N49" s="1"/>
      <c r="O49" s="1"/>
      <c r="P49" s="1"/>
      <c r="Q49" s="1"/>
      <c r="R49" s="1"/>
      <c r="S49" s="1"/>
      <c r="T49" s="1"/>
    </row>
    <row r="50" spans="1:21" x14ac:dyDescent="0.25">
      <c r="A50" s="1"/>
      <c r="I50" s="1"/>
      <c r="K50" s="1"/>
      <c r="M50" s="1"/>
      <c r="N50" s="1"/>
      <c r="O50" s="1"/>
      <c r="P50" s="1"/>
      <c r="Q50" s="1"/>
      <c r="R50" s="1"/>
      <c r="S50" s="1"/>
      <c r="T50" s="1"/>
    </row>
    <row r="51" spans="1:21" x14ac:dyDescent="0.25">
      <c r="A51" s="1"/>
      <c r="I51" s="1"/>
      <c r="K51" s="1"/>
      <c r="M51" s="1"/>
      <c r="N51" s="1"/>
      <c r="O51" s="1"/>
      <c r="P51" s="1"/>
      <c r="Q51" s="1"/>
      <c r="R51" s="1"/>
      <c r="S51" s="1"/>
      <c r="T51" s="1"/>
    </row>
    <row r="52" spans="1:21" x14ac:dyDescent="0.25">
      <c r="A52" s="1"/>
      <c r="I52" s="1"/>
      <c r="K52" s="1"/>
      <c r="M52" s="1"/>
      <c r="N52" s="1"/>
      <c r="O52" s="1"/>
      <c r="P52" s="1"/>
      <c r="Q52" s="1"/>
      <c r="R52" s="1"/>
      <c r="S52" s="1"/>
      <c r="T52" s="1"/>
    </row>
    <row r="53" spans="1:21" x14ac:dyDescent="0.25">
      <c r="A53" s="1"/>
      <c r="I53" s="1"/>
      <c r="K53" s="1"/>
    </row>
    <row r="54" spans="1:21" x14ac:dyDescent="0.25">
      <c r="A54" s="1"/>
      <c r="I54" s="1"/>
      <c r="K54" s="1"/>
    </row>
    <row r="55" spans="1:21" x14ac:dyDescent="0.25">
      <c r="A55" s="1"/>
      <c r="I55" s="1"/>
      <c r="K55" s="1"/>
    </row>
    <row r="56" spans="1:21" x14ac:dyDescent="0.25">
      <c r="A56" s="1"/>
      <c r="I56" s="1"/>
      <c r="K56" s="1"/>
    </row>
    <row r="57" spans="1:21" x14ac:dyDescent="0.25">
      <c r="A57" s="1"/>
      <c r="I57" s="1"/>
      <c r="K57" s="1"/>
    </row>
    <row r="58" spans="1:21" x14ac:dyDescent="0.25">
      <c r="A58" s="1"/>
      <c r="I58" s="1"/>
      <c r="K58" s="1"/>
      <c r="L58" s="1"/>
      <c r="M58" s="1"/>
      <c r="N58" s="1"/>
      <c r="O58" s="1"/>
      <c r="P58" s="1"/>
      <c r="Q58" s="1"/>
      <c r="R58" s="1"/>
      <c r="S58" s="1"/>
      <c r="T58" s="1"/>
      <c r="U58" s="1"/>
    </row>
    <row r="59" spans="1:21" x14ac:dyDescent="0.25">
      <c r="A59" s="1"/>
      <c r="I59" s="1"/>
      <c r="K59" s="1"/>
      <c r="L59" s="1"/>
      <c r="M59" s="1"/>
      <c r="N59" s="1"/>
      <c r="O59" s="1"/>
      <c r="P59" s="1"/>
      <c r="Q59" s="1"/>
      <c r="R59" s="1"/>
      <c r="S59" s="1"/>
      <c r="T59" s="1"/>
      <c r="U59" s="1"/>
    </row>
    <row r="60" spans="1:21" x14ac:dyDescent="0.25">
      <c r="A60" s="1"/>
      <c r="I60" s="1"/>
      <c r="K60" s="1"/>
      <c r="L60" s="1"/>
      <c r="M60" s="1"/>
      <c r="N60" s="1"/>
      <c r="O60" s="1"/>
      <c r="P60" s="1"/>
      <c r="Q60" s="1"/>
      <c r="R60" s="1"/>
      <c r="S60" s="1"/>
      <c r="T60" s="1"/>
      <c r="U60" s="1"/>
    </row>
    <row r="61" spans="1:21" x14ac:dyDescent="0.25">
      <c r="A61" s="1"/>
      <c r="I61" s="1"/>
      <c r="K61" s="1"/>
      <c r="L61" s="1"/>
      <c r="M61" s="1"/>
      <c r="N61" s="1"/>
      <c r="O61" s="1"/>
      <c r="P61" s="1"/>
      <c r="Q61" s="1"/>
      <c r="R61" s="1"/>
      <c r="S61" s="1"/>
      <c r="T61" s="1"/>
      <c r="U61" s="1"/>
    </row>
    <row r="62" spans="1:21" x14ac:dyDescent="0.25">
      <c r="A62" s="1"/>
      <c r="I62" s="1"/>
      <c r="K62" s="1"/>
      <c r="L62" s="1"/>
      <c r="M62" s="1"/>
      <c r="N62" s="1"/>
      <c r="O62" s="1"/>
      <c r="P62" s="1"/>
      <c r="Q62" s="1"/>
      <c r="R62" s="1"/>
      <c r="S62" s="1"/>
      <c r="T62" s="1"/>
      <c r="U62" s="1"/>
    </row>
    <row r="63" spans="1:21" x14ac:dyDescent="0.25">
      <c r="A63" s="1"/>
      <c r="I63" s="1"/>
      <c r="K63" s="1"/>
      <c r="L63" s="1"/>
      <c r="M63" s="1"/>
      <c r="N63" s="1"/>
      <c r="O63" s="1"/>
      <c r="P63" s="1"/>
      <c r="Q63" s="1"/>
      <c r="R63" s="1"/>
      <c r="S63" s="1"/>
      <c r="T63" s="1"/>
      <c r="U63" s="1"/>
    </row>
    <row r="64" spans="1:21" x14ac:dyDescent="0.25">
      <c r="A64" s="1"/>
      <c r="I64" s="1"/>
      <c r="K64" s="1"/>
      <c r="L64" s="1"/>
      <c r="M64" s="1"/>
      <c r="N64" s="1"/>
      <c r="O64" s="1"/>
      <c r="P64" s="1"/>
      <c r="Q64" s="1"/>
      <c r="R64" s="1"/>
      <c r="S64" s="1"/>
      <c r="T64" s="1"/>
      <c r="U64" s="1"/>
    </row>
    <row r="65" spans="1:11" x14ac:dyDescent="0.25">
      <c r="A65" s="1"/>
      <c r="I65" s="1"/>
      <c r="K65" s="1"/>
    </row>
    <row r="66" spans="1:11" x14ac:dyDescent="0.25">
      <c r="A66" s="1"/>
      <c r="I66" s="1"/>
      <c r="K66" s="1"/>
    </row>
    <row r="67" spans="1:11" x14ac:dyDescent="0.25">
      <c r="A67" s="1"/>
      <c r="I67" s="1"/>
      <c r="K67" s="1"/>
    </row>
    <row r="68" spans="1:11" x14ac:dyDescent="0.25">
      <c r="A68" s="1"/>
      <c r="I68" s="1"/>
      <c r="K68" s="1"/>
    </row>
    <row r="69" spans="1:11" x14ac:dyDescent="0.25">
      <c r="A69" s="1"/>
      <c r="I69" s="1"/>
      <c r="K69" s="1"/>
    </row>
    <row r="70" spans="1:11" x14ac:dyDescent="0.25">
      <c r="A70" s="1"/>
      <c r="I70" s="1"/>
      <c r="K70" s="1"/>
    </row>
    <row r="71" spans="1:11" x14ac:dyDescent="0.25">
      <c r="A71" s="1"/>
      <c r="I71" s="1"/>
      <c r="K71" s="1"/>
    </row>
    <row r="72" spans="1:11" x14ac:dyDescent="0.25">
      <c r="A72" s="29"/>
      <c r="B72" s="29"/>
      <c r="I72" s="1"/>
      <c r="K72" s="1"/>
    </row>
    <row r="73" spans="1:11" x14ac:dyDescent="0.25">
      <c r="A73" s="1"/>
      <c r="I73" s="1"/>
      <c r="K73" s="1"/>
    </row>
    <row r="74" spans="1:11" x14ac:dyDescent="0.25">
      <c r="A74" s="1"/>
      <c r="I74" s="1"/>
      <c r="K74" s="1"/>
    </row>
    <row r="75" spans="1:11" x14ac:dyDescent="0.25">
      <c r="A75" s="1"/>
      <c r="I75" s="1"/>
      <c r="K75" s="1"/>
    </row>
    <row r="76" spans="1:11" x14ac:dyDescent="0.25">
      <c r="A76" s="1"/>
      <c r="I76" s="1"/>
      <c r="K76" s="1"/>
    </row>
    <row r="77" spans="1:11" x14ac:dyDescent="0.25">
      <c r="A77" s="1"/>
      <c r="I77" s="1"/>
      <c r="K77" s="1"/>
    </row>
    <row r="78" spans="1:11" x14ac:dyDescent="0.25">
      <c r="A78" s="1"/>
      <c r="I78" s="1"/>
      <c r="K78" s="1"/>
    </row>
    <row r="79" spans="1:11" x14ac:dyDescent="0.25">
      <c r="A79" s="1"/>
      <c r="I79" s="1"/>
      <c r="K79" s="1"/>
    </row>
    <row r="80" spans="1:11" x14ac:dyDescent="0.25">
      <c r="A80" s="1"/>
      <c r="I80" s="1"/>
      <c r="K80" s="1"/>
    </row>
    <row r="81" spans="1:11" x14ac:dyDescent="0.25">
      <c r="A81" s="1"/>
      <c r="I81" s="1"/>
      <c r="K81" s="1"/>
    </row>
    <row r="82" spans="1:11" x14ac:dyDescent="0.25">
      <c r="I82" s="1"/>
    </row>
    <row r="83" spans="1:11" x14ac:dyDescent="0.25">
      <c r="I83" s="1"/>
    </row>
    <row r="84" spans="1:11" x14ac:dyDescent="0.25">
      <c r="I84" s="1"/>
      <c r="K84" s="1"/>
    </row>
    <row r="85" spans="1:11" x14ac:dyDescent="0.25">
      <c r="I85" s="1"/>
      <c r="K85" s="1"/>
    </row>
    <row r="86" spans="1:11" x14ac:dyDescent="0.25">
      <c r="I86" s="1"/>
    </row>
    <row r="87" spans="1:11" x14ac:dyDescent="0.25">
      <c r="I87" s="1"/>
      <c r="K87" s="1"/>
    </row>
    <row r="88" spans="1:11" x14ac:dyDescent="0.25">
      <c r="I88" s="1"/>
      <c r="K88" s="1"/>
    </row>
    <row r="89" spans="1:11" x14ac:dyDescent="0.25">
      <c r="I89" s="1"/>
    </row>
    <row r="90" spans="1:11" x14ac:dyDescent="0.25">
      <c r="I90" s="1"/>
      <c r="K90" s="1"/>
    </row>
    <row r="91" spans="1:11" x14ac:dyDescent="0.25">
      <c r="I91" s="1"/>
      <c r="K91" s="1"/>
    </row>
    <row r="92" spans="1:11" x14ac:dyDescent="0.25">
      <c r="I92" s="1"/>
    </row>
    <row r="93" spans="1:11" x14ac:dyDescent="0.25">
      <c r="I93" s="1"/>
    </row>
    <row r="94" spans="1:11" x14ac:dyDescent="0.25">
      <c r="I94" s="1"/>
    </row>
    <row r="95" spans="1:11" x14ac:dyDescent="0.25">
      <c r="I95" s="1"/>
    </row>
    <row r="96" spans="1:11" x14ac:dyDescent="0.25">
      <c r="I96" s="1"/>
    </row>
    <row r="97" spans="9:9" x14ac:dyDescent="0.25">
      <c r="I97" s="1"/>
    </row>
    <row r="98" spans="9:9" x14ac:dyDescent="0.25">
      <c r="I98" s="1"/>
    </row>
    <row r="99" spans="9:9" x14ac:dyDescent="0.25">
      <c r="I99" s="1"/>
    </row>
    <row r="100" spans="9:9" x14ac:dyDescent="0.25">
      <c r="I100" s="1"/>
    </row>
    <row r="101" spans="9:9" x14ac:dyDescent="0.25">
      <c r="I101" s="1"/>
    </row>
    <row r="102" spans="9:9" x14ac:dyDescent="0.25">
      <c r="I102" s="1"/>
    </row>
    <row r="103" spans="9:9" x14ac:dyDescent="0.25">
      <c r="I103" s="1"/>
    </row>
    <row r="104" spans="9:9" x14ac:dyDescent="0.25">
      <c r="I104" s="1"/>
    </row>
    <row r="105" spans="9:9" x14ac:dyDescent="0.25">
      <c r="I105" s="1"/>
    </row>
    <row r="106" spans="9:9" x14ac:dyDescent="0.25">
      <c r="I106" s="1"/>
    </row>
    <row r="107" spans="9:9" x14ac:dyDescent="0.25">
      <c r="I107" s="1"/>
    </row>
    <row r="108" spans="9:9" x14ac:dyDescent="0.25">
      <c r="I108" s="1"/>
    </row>
    <row r="109" spans="9:9" x14ac:dyDescent="0.25">
      <c r="I109" s="1"/>
    </row>
    <row r="110" spans="9:9" x14ac:dyDescent="0.25">
      <c r="I110" s="1"/>
    </row>
    <row r="111" spans="9:9" x14ac:dyDescent="0.25">
      <c r="I111" s="1"/>
    </row>
    <row r="112" spans="9:9" x14ac:dyDescent="0.25">
      <c r="I112" s="1"/>
    </row>
    <row r="113" spans="9:9" x14ac:dyDescent="0.25">
      <c r="I113" s="1"/>
    </row>
    <row r="114" spans="9:9" x14ac:dyDescent="0.25">
      <c r="I114" s="1"/>
    </row>
    <row r="115" spans="9:9" x14ac:dyDescent="0.25">
      <c r="I115" s="1"/>
    </row>
    <row r="116" spans="9:9" x14ac:dyDescent="0.25">
      <c r="I116" s="1"/>
    </row>
    <row r="117" spans="9:9" x14ac:dyDescent="0.25">
      <c r="I117" s="1"/>
    </row>
    <row r="118" spans="9:9" x14ac:dyDescent="0.25">
      <c r="I118" s="1"/>
    </row>
    <row r="119" spans="9:9" x14ac:dyDescent="0.25">
      <c r="I119" s="1"/>
    </row>
    <row r="120" spans="9:9" x14ac:dyDescent="0.25">
      <c r="I120" s="1"/>
    </row>
    <row r="121" spans="9:9" x14ac:dyDescent="0.25">
      <c r="I121" s="1"/>
    </row>
    <row r="122" spans="9:9" x14ac:dyDescent="0.25">
      <c r="I122" s="1"/>
    </row>
    <row r="123" spans="9:9" x14ac:dyDescent="0.25">
      <c r="I123" s="1"/>
    </row>
    <row r="124" spans="9:9" x14ac:dyDescent="0.25">
      <c r="I124" s="1"/>
    </row>
    <row r="125" spans="9:9" x14ac:dyDescent="0.25">
      <c r="I125" s="1"/>
    </row>
    <row r="126" spans="9:9" x14ac:dyDescent="0.25">
      <c r="I126" s="1"/>
    </row>
    <row r="127" spans="9:9" x14ac:dyDescent="0.25">
      <c r="I127" s="1"/>
    </row>
    <row r="128" spans="9:9" x14ac:dyDescent="0.25">
      <c r="I128" s="1"/>
    </row>
    <row r="129" spans="9:9" x14ac:dyDescent="0.25">
      <c r="I129" s="1"/>
    </row>
    <row r="130" spans="9:9" x14ac:dyDescent="0.25">
      <c r="I130" s="1"/>
    </row>
    <row r="131" spans="9:9" x14ac:dyDescent="0.25">
      <c r="I131" s="1"/>
    </row>
    <row r="132" spans="9:9" x14ac:dyDescent="0.25">
      <c r="I132" s="1"/>
    </row>
    <row r="133" spans="9:9" x14ac:dyDescent="0.25">
      <c r="I133" s="1"/>
    </row>
    <row r="134" spans="9:9" x14ac:dyDescent="0.25">
      <c r="I134" s="1"/>
    </row>
    <row r="135" spans="9:9" x14ac:dyDescent="0.25">
      <c r="I135" s="1"/>
    </row>
    <row r="136" spans="9:9" x14ac:dyDescent="0.25">
      <c r="I136" s="1"/>
    </row>
    <row r="137" spans="9:9" x14ac:dyDescent="0.25">
      <c r="I137" s="1"/>
    </row>
    <row r="138" spans="9:9" x14ac:dyDescent="0.25">
      <c r="I138" s="1"/>
    </row>
    <row r="139" spans="9:9" x14ac:dyDescent="0.25">
      <c r="I139" s="1"/>
    </row>
    <row r="140" spans="9:9" x14ac:dyDescent="0.25">
      <c r="I140" s="1"/>
    </row>
    <row r="141" spans="9:9" x14ac:dyDescent="0.25">
      <c r="I141" s="1"/>
    </row>
    <row r="142" spans="9:9" x14ac:dyDescent="0.25">
      <c r="I142" s="1"/>
    </row>
    <row r="143" spans="9:9" x14ac:dyDescent="0.25">
      <c r="I143" s="1"/>
    </row>
    <row r="144" spans="9:9" x14ac:dyDescent="0.25">
      <c r="I144" s="1"/>
    </row>
    <row r="145" spans="9:9" x14ac:dyDescent="0.25">
      <c r="I145" s="1"/>
    </row>
    <row r="146" spans="9:9" x14ac:dyDescent="0.25">
      <c r="I146" s="1"/>
    </row>
    <row r="147" spans="9:9" x14ac:dyDescent="0.25">
      <c r="I147" s="1"/>
    </row>
    <row r="148" spans="9:9" x14ac:dyDescent="0.25">
      <c r="I148" s="1"/>
    </row>
    <row r="149" spans="9:9" x14ac:dyDescent="0.25">
      <c r="I149" s="1"/>
    </row>
    <row r="150" spans="9:9" x14ac:dyDescent="0.25">
      <c r="I150" s="1"/>
    </row>
    <row r="151" spans="9:9" x14ac:dyDescent="0.25">
      <c r="I151" s="1"/>
    </row>
    <row r="152" spans="9:9" x14ac:dyDescent="0.25">
      <c r="I152" s="1"/>
    </row>
    <row r="153" spans="9:9" x14ac:dyDescent="0.25">
      <c r="I153" s="1"/>
    </row>
    <row r="154" spans="9:9" x14ac:dyDescent="0.25">
      <c r="I154" s="1"/>
    </row>
    <row r="155" spans="9:9" x14ac:dyDescent="0.25">
      <c r="I155" s="1"/>
    </row>
    <row r="156" spans="9:9" x14ac:dyDescent="0.25">
      <c r="I156" s="1"/>
    </row>
    <row r="157" spans="9:9" x14ac:dyDescent="0.25">
      <c r="I157" s="1"/>
    </row>
    <row r="158" spans="9:9" x14ac:dyDescent="0.25">
      <c r="I158" s="1"/>
    </row>
    <row r="159" spans="9:9" x14ac:dyDescent="0.25">
      <c r="I159" s="1"/>
    </row>
    <row r="160" spans="9:9" x14ac:dyDescent="0.25">
      <c r="I160" s="1"/>
    </row>
    <row r="161" spans="9:9" x14ac:dyDescent="0.25">
      <c r="I161" s="1"/>
    </row>
    <row r="162" spans="9:9" x14ac:dyDescent="0.25">
      <c r="I162" s="1"/>
    </row>
    <row r="163" spans="9:9" x14ac:dyDescent="0.25">
      <c r="I163" s="1"/>
    </row>
    <row r="164" spans="9:9" x14ac:dyDescent="0.25">
      <c r="I164" s="1"/>
    </row>
    <row r="165" spans="9:9" x14ac:dyDescent="0.25">
      <c r="I165" s="1"/>
    </row>
    <row r="166" spans="9:9" x14ac:dyDescent="0.25">
      <c r="I166" s="1"/>
    </row>
    <row r="167" spans="9:9" x14ac:dyDescent="0.25">
      <c r="I167" s="1"/>
    </row>
    <row r="168" spans="9:9" x14ac:dyDescent="0.25">
      <c r="I168" s="1"/>
    </row>
    <row r="169" spans="9:9" x14ac:dyDescent="0.25">
      <c r="I169" s="1"/>
    </row>
    <row r="170" spans="9:9" x14ac:dyDescent="0.25">
      <c r="I170" s="1"/>
    </row>
    <row r="171" spans="9:9" x14ac:dyDescent="0.25">
      <c r="I171" s="1"/>
    </row>
    <row r="172" spans="9:9" x14ac:dyDescent="0.25">
      <c r="I172" s="1"/>
    </row>
    <row r="173" spans="9:9" x14ac:dyDescent="0.25">
      <c r="I173" s="1"/>
    </row>
    <row r="174" spans="9:9" x14ac:dyDescent="0.25">
      <c r="I174" s="1"/>
    </row>
    <row r="175" spans="9:9" x14ac:dyDescent="0.25">
      <c r="I175" s="1"/>
    </row>
  </sheetData>
  <mergeCells count="13">
    <mergeCell ref="B16:E16"/>
    <mergeCell ref="B24:E24"/>
    <mergeCell ref="B9:E9"/>
    <mergeCell ref="D10:E10"/>
    <mergeCell ref="D11:E11"/>
    <mergeCell ref="D12:E12"/>
    <mergeCell ref="D13:E13"/>
    <mergeCell ref="D15:E15"/>
    <mergeCell ref="B1:E1"/>
    <mergeCell ref="D2:E2"/>
    <mergeCell ref="D3:E3"/>
    <mergeCell ref="D4:E4"/>
    <mergeCell ref="D14:E14"/>
  </mergeCells>
  <pageMargins left="0.7" right="0.7" top="0.78740157499999996" bottom="0.78740157499999996" header="0.3" footer="0.3"/>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EC3B6B3-F545-4ACF-B75A-9FEBA9C2AA5D}">
  <dimension ref="A2:A13"/>
  <sheetViews>
    <sheetView workbookViewId="0">
      <selection activeCell="A14" sqref="A14"/>
    </sheetView>
  </sheetViews>
  <sheetFormatPr defaultRowHeight="15" x14ac:dyDescent="0.25"/>
  <sheetData>
    <row r="2" spans="1:1" x14ac:dyDescent="0.25">
      <c r="A2" t="s">
        <v>518</v>
      </c>
    </row>
    <row r="3" spans="1:1" x14ac:dyDescent="0.25">
      <c r="A3" t="s">
        <v>519</v>
      </c>
    </row>
    <row r="4" spans="1:1" x14ac:dyDescent="0.25">
      <c r="A4" t="s">
        <v>521</v>
      </c>
    </row>
    <row r="5" spans="1:1" x14ac:dyDescent="0.25">
      <c r="A5" t="s">
        <v>520</v>
      </c>
    </row>
    <row r="6" spans="1:1" x14ac:dyDescent="0.25">
      <c r="A6" t="s">
        <v>522</v>
      </c>
    </row>
    <row r="7" spans="1:1" x14ac:dyDescent="0.25">
      <c r="A7" t="s">
        <v>523</v>
      </c>
    </row>
    <row r="8" spans="1:1" x14ac:dyDescent="0.25">
      <c r="A8" t="s">
        <v>524</v>
      </c>
    </row>
    <row r="9" spans="1:1" x14ac:dyDescent="0.25">
      <c r="A9" t="s">
        <v>525</v>
      </c>
    </row>
    <row r="10" spans="1:1" x14ac:dyDescent="0.25">
      <c r="A10" t="s">
        <v>528</v>
      </c>
    </row>
    <row r="11" spans="1:1" x14ac:dyDescent="0.25">
      <c r="A11" t="s">
        <v>526</v>
      </c>
    </row>
    <row r="12" spans="1:1" x14ac:dyDescent="0.25">
      <c r="A12" t="s">
        <v>527</v>
      </c>
    </row>
    <row r="13" spans="1:1" x14ac:dyDescent="0.25">
      <c r="A13" t="s">
        <v>529</v>
      </c>
    </row>
  </sheetData>
  <pageMargins left="0.7" right="0.7" top="0.75" bottom="0.75" header="0.3" footer="0.3"/>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4440D91-90DE-410C-B81B-CF16473E40EE}">
  <dimension ref="A1:S35"/>
  <sheetViews>
    <sheetView zoomScale="180" zoomScaleNormal="180" workbookViewId="0">
      <selection activeCell="O22" sqref="O22"/>
    </sheetView>
  </sheetViews>
  <sheetFormatPr defaultColWidth="8.7109375" defaultRowHeight="15" x14ac:dyDescent="0.25"/>
  <cols>
    <col min="6" max="6" width="11.28515625" bestFit="1" customWidth="1"/>
    <col min="7" max="7" width="9.28515625" style="1"/>
    <col min="12" max="12" width="14.28515625" bestFit="1" customWidth="1"/>
    <col min="13" max="13" width="17" style="1" bestFit="1" customWidth="1"/>
    <col min="16" max="16" width="29.28515625" bestFit="1" customWidth="1"/>
    <col min="17" max="17" width="3.28515625" customWidth="1"/>
    <col min="19" max="19" width="13.5703125" customWidth="1"/>
  </cols>
  <sheetData>
    <row r="1" spans="1:16" x14ac:dyDescent="0.25">
      <c r="A1" s="421" t="s">
        <v>70</v>
      </c>
      <c r="B1" s="421"/>
      <c r="C1" s="421"/>
      <c r="D1" s="421"/>
      <c r="E1" s="421"/>
      <c r="F1" s="421"/>
      <c r="G1" s="419" t="s">
        <v>50</v>
      </c>
      <c r="H1" s="420"/>
      <c r="I1" s="420"/>
      <c r="J1" s="17"/>
      <c r="L1" s="415" t="s">
        <v>35</v>
      </c>
      <c r="M1" s="415"/>
      <c r="N1" s="415"/>
      <c r="O1" s="415"/>
      <c r="P1" s="415"/>
    </row>
    <row r="2" spans="1:16" x14ac:dyDescent="0.25">
      <c r="A2" s="31" t="s">
        <v>0</v>
      </c>
      <c r="B2" s="31" t="s">
        <v>18</v>
      </c>
      <c r="C2" s="31" t="s">
        <v>58</v>
      </c>
      <c r="D2" s="31" t="s">
        <v>27</v>
      </c>
      <c r="E2" s="31" t="s">
        <v>12</v>
      </c>
      <c r="F2" s="31" t="s">
        <v>11</v>
      </c>
      <c r="G2" s="17" t="s">
        <v>1</v>
      </c>
      <c r="H2" s="17" t="s">
        <v>27</v>
      </c>
      <c r="I2" s="17" t="s">
        <v>12</v>
      </c>
      <c r="J2" s="17" t="s">
        <v>11</v>
      </c>
      <c r="L2" s="418" t="s">
        <v>86</v>
      </c>
      <c r="M2" s="418"/>
      <c r="N2" s="4" t="s">
        <v>80</v>
      </c>
      <c r="O2" s="4" t="s">
        <v>56</v>
      </c>
      <c r="P2" s="4" t="s">
        <v>87</v>
      </c>
    </row>
    <row r="3" spans="1:16" x14ac:dyDescent="0.25">
      <c r="A3" s="19">
        <v>0</v>
      </c>
      <c r="B3" s="19">
        <v>2</v>
      </c>
      <c r="C3" s="19">
        <v>0</v>
      </c>
      <c r="D3" s="19">
        <v>3</v>
      </c>
      <c r="E3" s="19">
        <v>2</v>
      </c>
      <c r="F3" s="19">
        <v>0</v>
      </c>
      <c r="G3" s="18" t="str">
        <f>VLOOKUP(B3,Semantic!$B$11:$C$15,2,FALSE)</f>
        <v>ADD</v>
      </c>
      <c r="H3" s="18" t="str">
        <f>VLOOKUP(D3,Semantic!$B$18:$C$22,2,FALSE)</f>
        <v>r2</v>
      </c>
      <c r="I3" s="18" t="str">
        <f>VLOOKUP(E3,Semantic!$B$18:$C$22,2,FALSE)</f>
        <v>r1</v>
      </c>
      <c r="J3" s="18">
        <f>IF(F3*2&lt;Prime,F3,F3-Prime)</f>
        <v>0</v>
      </c>
      <c r="L3" s="413" t="s">
        <v>329</v>
      </c>
      <c r="M3" s="413"/>
      <c r="N3" s="71" t="s">
        <v>330</v>
      </c>
      <c r="O3" s="68">
        <v>8</v>
      </c>
      <c r="P3" s="68" t="s">
        <v>331</v>
      </c>
    </row>
    <row r="4" spans="1:16" ht="16.5" x14ac:dyDescent="0.25">
      <c r="A4" s="19">
        <v>1</v>
      </c>
      <c r="B4" s="19">
        <v>2</v>
      </c>
      <c r="C4" s="19">
        <v>0</v>
      </c>
      <c r="D4" s="19">
        <v>2</v>
      </c>
      <c r="E4" s="19">
        <v>0</v>
      </c>
      <c r="F4" s="19">
        <f>Prime-1</f>
        <v>256</v>
      </c>
      <c r="G4" s="18" t="str">
        <f>VLOOKUP(B4,Semantic!$B$11:$C$15,2,FALSE)</f>
        <v>ADD</v>
      </c>
      <c r="H4" s="18" t="str">
        <f>VLOOKUP(D4,Semantic!$B$18:$C$22,2,FALSE)</f>
        <v>r1</v>
      </c>
      <c r="I4" s="18" t="str">
        <f>VLOOKUP(E4,Semantic!$B$18:$C$22,2,FALSE)</f>
        <v>null</v>
      </c>
      <c r="J4" s="18">
        <f>IF(F4*2&lt;Prime,F4,F4-Prime)</f>
        <v>-1</v>
      </c>
      <c r="L4" s="413" t="s">
        <v>328</v>
      </c>
      <c r="M4" s="413"/>
      <c r="N4" s="71" t="s">
        <v>81</v>
      </c>
      <c r="O4" s="68">
        <f>2^O3+1</f>
        <v>257</v>
      </c>
      <c r="P4" s="68" t="s">
        <v>799</v>
      </c>
    </row>
    <row r="5" spans="1:16" ht="16.5" x14ac:dyDescent="0.25">
      <c r="A5" s="19">
        <v>2</v>
      </c>
      <c r="B5" s="19">
        <v>1</v>
      </c>
      <c r="C5" s="19">
        <v>1</v>
      </c>
      <c r="D5" s="19">
        <v>1</v>
      </c>
      <c r="E5" s="19">
        <v>0</v>
      </c>
      <c r="F5" s="19">
        <v>0</v>
      </c>
      <c r="G5" s="18" t="str">
        <f>VLOOKUP(B5,Semantic!$B$11:$C$15,2,FALSE)</f>
        <v>MOVE</v>
      </c>
      <c r="H5" s="18" t="str">
        <f>VLOOKUP(D5,Semantic!$B$18:$C$22,2,FALSE)</f>
        <v>pc</v>
      </c>
      <c r="I5" s="18" t="str">
        <f>VLOOKUP(E5,Semantic!$B$18:$C$22,2,FALSE)</f>
        <v>null</v>
      </c>
      <c r="J5" s="18">
        <f>IF(F5*2&lt;Prime,F5,F5-Prime)</f>
        <v>0</v>
      </c>
      <c r="L5" s="413" t="s">
        <v>88</v>
      </c>
      <c r="M5" s="413"/>
      <c r="N5" s="68" t="s">
        <v>79</v>
      </c>
      <c r="O5" s="68">
        <v>3</v>
      </c>
      <c r="P5" s="68" t="s">
        <v>315</v>
      </c>
    </row>
    <row r="6" spans="1:16" ht="16.5" x14ac:dyDescent="0.25">
      <c r="A6" s="19">
        <v>3</v>
      </c>
      <c r="B6" s="19">
        <v>1</v>
      </c>
      <c r="C6" s="19">
        <v>0</v>
      </c>
      <c r="D6" s="19">
        <v>2</v>
      </c>
      <c r="E6" s="19">
        <v>3</v>
      </c>
      <c r="F6" s="19">
        <v>0</v>
      </c>
      <c r="G6" s="18" t="str">
        <f>VLOOKUP(B6,Semantic!$B$11:$C$15,2,FALSE)</f>
        <v>MOVE</v>
      </c>
      <c r="H6" s="18" t="str">
        <f>VLOOKUP(D6,Semantic!$B$18:$C$22,2,FALSE)</f>
        <v>r1</v>
      </c>
      <c r="I6" s="18" t="str">
        <f>VLOOKUP(E6,Semantic!$B$18:$C$22,2,FALSE)</f>
        <v>r2</v>
      </c>
      <c r="J6" s="18">
        <f>IF(F6*2&lt;Prime,F6,F6-Prime)</f>
        <v>0</v>
      </c>
      <c r="L6" s="413" t="s">
        <v>82</v>
      </c>
      <c r="M6" s="413"/>
      <c r="N6" s="71" t="s">
        <v>58</v>
      </c>
      <c r="O6" s="68">
        <v>4</v>
      </c>
      <c r="P6" s="68" t="s">
        <v>800</v>
      </c>
    </row>
    <row r="7" spans="1:16" x14ac:dyDescent="0.25">
      <c r="A7" s="19">
        <v>4</v>
      </c>
      <c r="B7" s="19">
        <v>0</v>
      </c>
      <c r="C7" s="19">
        <v>0</v>
      </c>
      <c r="D7" s="19">
        <v>0</v>
      </c>
      <c r="E7" s="19">
        <v>0</v>
      </c>
      <c r="F7" s="19">
        <v>0</v>
      </c>
      <c r="G7" s="18" t="str">
        <f>VLOOKUP(B7,Semantic!$B$11:$C$15,2,FALSE)</f>
        <v>EXIT</v>
      </c>
      <c r="H7" s="18" t="str">
        <f>VLOOKUP(D7,Semantic!$B$18:$C$22,2,FALSE)</f>
        <v>null</v>
      </c>
      <c r="I7" s="18" t="str">
        <f>VLOOKUP(E7,Semantic!$B$18:$C$22,2,FALSE)</f>
        <v>null</v>
      </c>
      <c r="J7" s="18">
        <f>IF(F7*2&lt;Prime,F7,F7-Prime)</f>
        <v>0</v>
      </c>
      <c r="L7" s="413" t="s">
        <v>128</v>
      </c>
      <c r="M7" s="413"/>
      <c r="N7" s="71" t="s">
        <v>129</v>
      </c>
      <c r="O7" s="68">
        <v>3</v>
      </c>
      <c r="P7" s="68"/>
    </row>
    <row r="8" spans="1:16" x14ac:dyDescent="0.25">
      <c r="A8" s="19"/>
      <c r="B8" s="19"/>
      <c r="C8" s="19"/>
      <c r="D8" s="19"/>
      <c r="E8" s="19"/>
      <c r="F8" s="19"/>
      <c r="G8" s="18"/>
      <c r="H8" s="18"/>
      <c r="I8" s="18"/>
      <c r="J8" s="72"/>
    </row>
    <row r="9" spans="1:16" x14ac:dyDescent="0.25">
      <c r="A9" s="19"/>
      <c r="B9" s="8"/>
      <c r="C9" s="19"/>
      <c r="D9" s="19"/>
      <c r="E9" s="19"/>
      <c r="F9" s="19"/>
      <c r="G9" s="18"/>
      <c r="H9" s="18"/>
      <c r="I9" s="18"/>
      <c r="J9" s="72"/>
      <c r="L9" s="415" t="s">
        <v>51</v>
      </c>
      <c r="M9" s="415"/>
      <c r="N9" s="415"/>
      <c r="O9" s="415"/>
      <c r="P9" s="415"/>
    </row>
    <row r="10" spans="1:16" x14ac:dyDescent="0.25">
      <c r="A10" s="19"/>
      <c r="B10" s="19"/>
      <c r="C10" s="19"/>
      <c r="D10" s="19"/>
      <c r="E10" s="19"/>
      <c r="F10" s="19"/>
      <c r="G10" s="18"/>
      <c r="H10" s="18"/>
      <c r="I10" s="18"/>
      <c r="J10" s="72"/>
      <c r="L10" s="22" t="s">
        <v>86</v>
      </c>
      <c r="M10" s="4" t="s">
        <v>13</v>
      </c>
      <c r="N10" s="4" t="s">
        <v>80</v>
      </c>
      <c r="O10" s="4" t="s">
        <v>56</v>
      </c>
      <c r="P10" s="4" t="s">
        <v>87</v>
      </c>
    </row>
    <row r="11" spans="1:16" ht="18" x14ac:dyDescent="0.35">
      <c r="A11" s="19"/>
      <c r="B11" s="19"/>
      <c r="C11" s="19"/>
      <c r="D11" s="19"/>
      <c r="E11" s="19"/>
      <c r="F11" s="19"/>
      <c r="G11" s="18"/>
      <c r="H11" s="18"/>
      <c r="I11" s="18"/>
      <c r="J11" s="72"/>
      <c r="L11" s="9" t="s">
        <v>174</v>
      </c>
      <c r="M11" s="8" t="s">
        <v>9</v>
      </c>
      <c r="N11" s="8" t="s">
        <v>176</v>
      </c>
      <c r="O11" s="8">
        <v>4</v>
      </c>
      <c r="P11" s="8" t="s">
        <v>801</v>
      </c>
    </row>
    <row r="12" spans="1:16" ht="18" x14ac:dyDescent="0.35">
      <c r="A12" s="19"/>
      <c r="B12" s="19"/>
      <c r="C12" s="19"/>
      <c r="D12" s="19"/>
      <c r="E12" s="19"/>
      <c r="F12" s="19"/>
      <c r="G12" s="18"/>
      <c r="H12" s="18"/>
      <c r="I12" s="18"/>
      <c r="J12" s="72"/>
      <c r="L12" s="76" t="s">
        <v>175</v>
      </c>
      <c r="M12" s="75" t="s">
        <v>10</v>
      </c>
      <c r="N12" s="75" t="s">
        <v>177</v>
      </c>
      <c r="O12" s="107">
        <v>5</v>
      </c>
      <c r="P12" s="75" t="s">
        <v>802</v>
      </c>
    </row>
    <row r="13" spans="1:16" ht="18" x14ac:dyDescent="0.35">
      <c r="A13" s="19"/>
      <c r="B13" s="8"/>
      <c r="C13" s="19"/>
      <c r="D13" s="19"/>
      <c r="E13" s="19"/>
      <c r="F13" s="19"/>
      <c r="G13" s="18"/>
      <c r="H13" s="18"/>
      <c r="I13" s="18"/>
      <c r="J13" s="72"/>
      <c r="L13" s="76" t="s">
        <v>175</v>
      </c>
      <c r="M13" s="75" t="s">
        <v>29</v>
      </c>
      <c r="N13" s="75" t="s">
        <v>178</v>
      </c>
      <c r="O13" s="107">
        <v>0</v>
      </c>
      <c r="P13" s="75" t="s">
        <v>803</v>
      </c>
    </row>
    <row r="14" spans="1:16" ht="16.5" customHeight="1" x14ac:dyDescent="0.35">
      <c r="A14" s="19"/>
      <c r="B14" s="19"/>
      <c r="C14" s="19"/>
      <c r="D14" s="19"/>
      <c r="E14" s="19"/>
      <c r="F14" s="19"/>
      <c r="G14" s="18"/>
      <c r="H14" s="18"/>
      <c r="I14" s="18"/>
      <c r="J14" s="72"/>
      <c r="L14" s="9" t="s">
        <v>180</v>
      </c>
      <c r="M14" s="8" t="s">
        <v>9</v>
      </c>
      <c r="N14" s="8" t="s">
        <v>179</v>
      </c>
      <c r="O14" s="8" cm="1">
        <f t="array" ref="O14">INDEX('Compute Trace'!E5:E66,O20)</f>
        <v>15</v>
      </c>
      <c r="P14" s="8" t="s">
        <v>804</v>
      </c>
    </row>
    <row r="15" spans="1:16" ht="18" x14ac:dyDescent="0.35">
      <c r="A15" s="19"/>
      <c r="B15" s="19"/>
      <c r="C15" s="19"/>
      <c r="D15" s="19"/>
      <c r="E15" s="19"/>
      <c r="F15" s="19"/>
      <c r="G15" s="18"/>
      <c r="H15" s="18"/>
      <c r="I15" s="18"/>
      <c r="J15" s="72"/>
      <c r="L15" s="76" t="s">
        <v>183</v>
      </c>
      <c r="M15" s="75" t="s">
        <v>10</v>
      </c>
      <c r="N15" s="75" t="s">
        <v>182</v>
      </c>
      <c r="O15" s="107" cm="1">
        <f t="array" ref="O15">INDEX('Compute Trace'!F5:F66,O20)</f>
        <v>15</v>
      </c>
      <c r="P15" s="75" t="s">
        <v>805</v>
      </c>
    </row>
    <row r="16" spans="1:16" ht="18" x14ac:dyDescent="0.35">
      <c r="A16" s="19"/>
      <c r="B16" s="19"/>
      <c r="C16" s="19"/>
      <c r="D16" s="19"/>
      <c r="E16" s="19"/>
      <c r="F16" s="19"/>
      <c r="G16" s="18"/>
      <c r="H16" s="18"/>
      <c r="I16" s="18"/>
      <c r="J16" s="72"/>
      <c r="L16" s="76" t="s">
        <v>183</v>
      </c>
      <c r="M16" s="75" t="s">
        <v>29</v>
      </c>
      <c r="N16" s="75" t="s">
        <v>181</v>
      </c>
      <c r="O16" s="107" cm="1">
        <f t="array" ref="O16">INDEX('Compute Trace'!G5:G66,O20)</f>
        <v>0</v>
      </c>
      <c r="P16" s="75" t="s">
        <v>806</v>
      </c>
    </row>
    <row r="17" spans="1:19" x14ac:dyDescent="0.25">
      <c r="A17" s="19"/>
      <c r="B17" s="8"/>
      <c r="C17" s="19"/>
      <c r="D17" s="19"/>
      <c r="E17" s="19"/>
      <c r="F17" s="19"/>
      <c r="G17" s="18"/>
      <c r="H17" s="18"/>
      <c r="I17" s="18"/>
      <c r="J17" s="72"/>
    </row>
    <row r="18" spans="1:19" x14ac:dyDescent="0.25">
      <c r="A18" s="19"/>
      <c r="B18" s="19"/>
      <c r="C18" s="19"/>
      <c r="D18" s="19"/>
      <c r="E18" s="19"/>
      <c r="F18" s="19"/>
      <c r="G18" s="18"/>
      <c r="H18" s="18"/>
      <c r="I18" s="18"/>
      <c r="J18" s="72"/>
      <c r="L18" s="415" t="s">
        <v>140</v>
      </c>
      <c r="M18" s="415"/>
      <c r="N18" s="415"/>
      <c r="O18" s="415"/>
      <c r="P18" s="415"/>
      <c r="Q18" s="21"/>
      <c r="R18" s="415" t="s">
        <v>142</v>
      </c>
      <c r="S18" s="415"/>
    </row>
    <row r="19" spans="1:19" x14ac:dyDescent="0.25">
      <c r="A19" s="19"/>
      <c r="B19" s="19"/>
      <c r="C19" s="19"/>
      <c r="D19" s="19"/>
      <c r="E19" s="19"/>
      <c r="F19" s="19"/>
      <c r="G19" s="18"/>
      <c r="H19" s="18"/>
      <c r="I19" s="18"/>
      <c r="J19" s="72"/>
      <c r="L19" s="418" t="s">
        <v>86</v>
      </c>
      <c r="M19" s="418"/>
      <c r="N19" s="4" t="s">
        <v>80</v>
      </c>
      <c r="O19" s="4" t="s">
        <v>56</v>
      </c>
      <c r="P19" s="4" t="s">
        <v>87</v>
      </c>
      <c r="Q19" s="21"/>
      <c r="R19" s="4" t="s">
        <v>141</v>
      </c>
      <c r="S19" s="4" t="s">
        <v>322</v>
      </c>
    </row>
    <row r="20" spans="1:19" ht="18" x14ac:dyDescent="0.35">
      <c r="A20" s="19"/>
      <c r="B20" s="19"/>
      <c r="C20" s="19"/>
      <c r="D20" s="19"/>
      <c r="E20" s="19"/>
      <c r="F20" s="19"/>
      <c r="G20" s="18"/>
      <c r="H20" s="18"/>
      <c r="I20" s="18"/>
      <c r="J20" s="72"/>
      <c r="L20" s="20" t="s">
        <v>71</v>
      </c>
      <c r="M20" s="8"/>
      <c r="N20" s="8" t="s">
        <v>83</v>
      </c>
      <c r="O20" s="8">
        <f>_xlfn.XMATCH(0,'Compute Trace'!I5:I68)</f>
        <v>14</v>
      </c>
      <c r="P20" s="8" t="s">
        <v>807</v>
      </c>
      <c r="Q20" s="21"/>
      <c r="R20" s="8" t="s">
        <v>143</v>
      </c>
      <c r="S20" s="8" t="s">
        <v>143</v>
      </c>
    </row>
    <row r="21" spans="1:19" ht="18" x14ac:dyDescent="0.35">
      <c r="A21" s="19"/>
      <c r="B21" s="8"/>
      <c r="C21" s="19"/>
      <c r="D21" s="19"/>
      <c r="E21" s="19"/>
      <c r="F21" s="19"/>
      <c r="G21" s="18"/>
      <c r="H21" s="18"/>
      <c r="I21" s="18"/>
      <c r="J21" s="72"/>
      <c r="L21" s="9" t="s">
        <v>72</v>
      </c>
      <c r="M21" s="8"/>
      <c r="N21" s="8" t="s">
        <v>84</v>
      </c>
      <c r="O21" s="8">
        <f>2^(ROUNDUP(LOG(O20+1,2),0))</f>
        <v>16</v>
      </c>
      <c r="P21" s="8" t="s">
        <v>89</v>
      </c>
      <c r="Q21" s="21"/>
      <c r="R21" s="8">
        <f>(Prime-1)/O21</f>
        <v>16</v>
      </c>
      <c r="S21" s="8" cm="1">
        <f t="array" ref="S21">MOD_EXP($O$5,R21,Prime)</f>
        <v>249</v>
      </c>
    </row>
    <row r="22" spans="1:19" ht="18" x14ac:dyDescent="0.35">
      <c r="A22" s="19"/>
      <c r="B22" s="19"/>
      <c r="C22" s="19"/>
      <c r="D22" s="19"/>
      <c r="E22" s="19"/>
      <c r="F22" s="19"/>
      <c r="G22" s="18"/>
      <c r="H22" s="18"/>
      <c r="I22" s="18"/>
      <c r="J22" s="72"/>
      <c r="L22" s="9" t="s">
        <v>73</v>
      </c>
      <c r="M22" s="8"/>
      <c r="N22" s="8" t="s">
        <v>85</v>
      </c>
      <c r="O22" s="8">
        <f>O21*$O$6</f>
        <v>64</v>
      </c>
      <c r="P22" s="8" t="s">
        <v>808</v>
      </c>
      <c r="Q22" s="21"/>
      <c r="R22" s="8">
        <f>(Prime-1)/O22</f>
        <v>4</v>
      </c>
      <c r="S22" s="8" cm="1">
        <f t="array" ref="S22">MOD_EXP($O$5,R22,Prime)</f>
        <v>81</v>
      </c>
    </row>
    <row r="23" spans="1:19" x14ac:dyDescent="0.25">
      <c r="A23" s="19"/>
      <c r="B23" s="19"/>
      <c r="C23" s="19"/>
      <c r="D23" s="19"/>
      <c r="E23" s="19"/>
      <c r="F23" s="19"/>
      <c r="G23" s="18"/>
      <c r="H23" s="18"/>
      <c r="I23" s="18"/>
      <c r="J23" s="72"/>
    </row>
    <row r="24" spans="1:19" x14ac:dyDescent="0.25">
      <c r="A24" s="19"/>
      <c r="B24" s="19"/>
      <c r="C24" s="19"/>
      <c r="D24" s="19"/>
      <c r="E24" s="19"/>
      <c r="F24" s="19"/>
      <c r="G24" s="18"/>
      <c r="H24" s="18"/>
      <c r="I24" s="18"/>
      <c r="J24" s="72"/>
    </row>
    <row r="25" spans="1:19" x14ac:dyDescent="0.25">
      <c r="A25" s="19"/>
      <c r="B25" s="8"/>
      <c r="C25" s="19"/>
      <c r="D25" s="19"/>
      <c r="E25" s="19"/>
      <c r="F25" s="19"/>
      <c r="G25" s="18"/>
      <c r="H25" s="18"/>
      <c r="I25" s="18"/>
      <c r="J25" s="72"/>
    </row>
    <row r="26" spans="1:19" x14ac:dyDescent="0.25">
      <c r="A26" s="19"/>
      <c r="B26" s="19"/>
      <c r="C26" s="19"/>
      <c r="D26" s="19"/>
      <c r="E26" s="19"/>
      <c r="F26" s="19"/>
      <c r="G26" s="18"/>
      <c r="H26" s="18"/>
      <c r="I26" s="18"/>
      <c r="J26" s="72"/>
    </row>
    <row r="27" spans="1:19" x14ac:dyDescent="0.25">
      <c r="A27" s="19"/>
      <c r="B27" s="19"/>
      <c r="C27" s="19"/>
      <c r="D27" s="19"/>
      <c r="E27" s="19"/>
      <c r="F27" s="19"/>
      <c r="G27" s="18"/>
      <c r="H27" s="18"/>
      <c r="I27" s="18"/>
      <c r="J27" s="72"/>
    </row>
    <row r="28" spans="1:19" x14ac:dyDescent="0.25">
      <c r="A28" s="19"/>
      <c r="B28" s="19"/>
      <c r="C28" s="19"/>
      <c r="D28" s="19"/>
      <c r="E28" s="19"/>
      <c r="F28" s="19"/>
      <c r="G28" s="18"/>
      <c r="H28" s="18"/>
      <c r="I28" s="18"/>
      <c r="J28" s="72"/>
    </row>
    <row r="29" spans="1:19" x14ac:dyDescent="0.25">
      <c r="A29" s="19"/>
      <c r="B29" s="8"/>
      <c r="C29" s="19"/>
      <c r="D29" s="19"/>
      <c r="E29" s="19"/>
      <c r="F29" s="19"/>
      <c r="G29" s="18"/>
      <c r="H29" s="18"/>
      <c r="I29" s="18"/>
      <c r="J29" s="72"/>
    </row>
    <row r="30" spans="1:19" x14ac:dyDescent="0.25">
      <c r="A30" s="19"/>
      <c r="B30" s="19"/>
      <c r="C30" s="19"/>
      <c r="D30" s="19"/>
      <c r="E30" s="19"/>
      <c r="F30" s="19"/>
      <c r="G30" s="18"/>
      <c r="H30" s="18"/>
      <c r="I30" s="18"/>
      <c r="J30" s="72"/>
    </row>
    <row r="31" spans="1:19" x14ac:dyDescent="0.25">
      <c r="A31" s="19"/>
      <c r="B31" s="19"/>
      <c r="C31" s="19"/>
      <c r="D31" s="19"/>
      <c r="E31" s="19"/>
      <c r="F31" s="19"/>
      <c r="G31" s="18"/>
      <c r="H31" s="18"/>
      <c r="I31" s="18"/>
      <c r="J31" s="72"/>
    </row>
    <row r="32" spans="1:19" x14ac:dyDescent="0.25">
      <c r="A32" s="19"/>
      <c r="B32" s="19"/>
      <c r="C32" s="19"/>
      <c r="D32" s="19"/>
      <c r="E32" s="19"/>
      <c r="F32" s="19"/>
      <c r="G32" s="18"/>
      <c r="H32" s="18"/>
      <c r="I32" s="18"/>
      <c r="J32" s="72"/>
    </row>
    <row r="33" spans="1:10" x14ac:dyDescent="0.25">
      <c r="A33" s="19"/>
      <c r="B33" s="8"/>
      <c r="C33" s="19"/>
      <c r="D33" s="19"/>
      <c r="E33" s="19"/>
      <c r="F33" s="19"/>
      <c r="G33" s="18"/>
      <c r="H33" s="18"/>
      <c r="I33" s="18"/>
      <c r="J33" s="72"/>
    </row>
    <row r="34" spans="1:10" x14ac:dyDescent="0.25">
      <c r="A34" s="19"/>
      <c r="B34" s="19"/>
      <c r="C34" s="19"/>
      <c r="D34" s="19"/>
      <c r="E34" s="19"/>
      <c r="F34" s="19"/>
      <c r="G34" s="18"/>
      <c r="H34" s="18"/>
      <c r="I34" s="18"/>
      <c r="J34" s="72"/>
    </row>
    <row r="35" spans="1:10" x14ac:dyDescent="0.25">
      <c r="A35" s="7"/>
      <c r="B35" s="7"/>
      <c r="C35" s="7"/>
      <c r="D35" s="7"/>
      <c r="E35" s="7"/>
      <c r="F35" s="7"/>
      <c r="G35" s="7"/>
      <c r="H35" s="7"/>
      <c r="I35" s="7"/>
      <c r="J35" s="7"/>
    </row>
  </sheetData>
  <mergeCells count="13">
    <mergeCell ref="R18:S18"/>
    <mergeCell ref="L1:P1"/>
    <mergeCell ref="L5:M5"/>
    <mergeCell ref="L4:M4"/>
    <mergeCell ref="A1:F1"/>
    <mergeCell ref="L19:M19"/>
    <mergeCell ref="L7:M7"/>
    <mergeCell ref="G1:I1"/>
    <mergeCell ref="L2:M2"/>
    <mergeCell ref="L6:M6"/>
    <mergeCell ref="L18:P18"/>
    <mergeCell ref="L9:P9"/>
    <mergeCell ref="L3:M3"/>
  </mergeCells>
  <conditionalFormatting sqref="A3:J34">
    <cfRule type="expression" dxfId="56" priority="1">
      <formula>$A3=""</formula>
    </cfRule>
  </conditionalFormatting>
  <pageMargins left="0.7" right="0.7" top="0.75" bottom="0.75" header="0.3" footer="0.3"/>
  <pageSetup paperSize="9" orientation="portrait" r:id="rId1"/>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AADB6F2-5177-4306-AAC3-88F39A200F9B}">
  <dimension ref="A2:E25"/>
  <sheetViews>
    <sheetView topLeftCell="A5" workbookViewId="0">
      <selection activeCell="I30" sqref="I30"/>
    </sheetView>
  </sheetViews>
  <sheetFormatPr defaultRowHeight="15" x14ac:dyDescent="0.25"/>
  <cols>
    <col min="1" max="1" width="27.7109375" bestFit="1" customWidth="1"/>
    <col min="2" max="2" width="17" bestFit="1" customWidth="1"/>
    <col min="3" max="3" width="6" bestFit="1" customWidth="1"/>
    <col min="4" max="4" width="34.42578125" bestFit="1" customWidth="1"/>
  </cols>
  <sheetData>
    <row r="2" spans="1:5" x14ac:dyDescent="0.25">
      <c r="A2" s="415" t="s">
        <v>90</v>
      </c>
      <c r="B2" s="415"/>
      <c r="C2" s="415"/>
      <c r="D2" s="415"/>
    </row>
    <row r="3" spans="1:5" x14ac:dyDescent="0.25">
      <c r="A3" s="25" t="s">
        <v>86</v>
      </c>
      <c r="B3" s="25"/>
      <c r="C3" s="4"/>
      <c r="D3" s="4" t="s">
        <v>56</v>
      </c>
    </row>
    <row r="4" spans="1:5" x14ac:dyDescent="0.25">
      <c r="A4" s="74" t="s">
        <v>91</v>
      </c>
      <c r="B4" s="75"/>
      <c r="C4" s="75"/>
      <c r="D4" s="75">
        <v>7</v>
      </c>
    </row>
    <row r="5" spans="1:5" x14ac:dyDescent="0.25">
      <c r="A5" s="74" t="s">
        <v>92</v>
      </c>
      <c r="B5" s="75"/>
      <c r="C5" s="75"/>
      <c r="D5" s="75">
        <v>41</v>
      </c>
    </row>
    <row r="6" spans="1:5" x14ac:dyDescent="0.25">
      <c r="A6" s="74" t="s">
        <v>117</v>
      </c>
      <c r="B6" s="75"/>
      <c r="C6" s="75"/>
      <c r="D6" s="75">
        <v>66</v>
      </c>
    </row>
    <row r="7" spans="1:5" x14ac:dyDescent="0.25">
      <c r="A7" s="76" t="s">
        <v>116</v>
      </c>
      <c r="B7" s="76"/>
      <c r="C7" s="75"/>
      <c r="D7" s="75">
        <v>229</v>
      </c>
    </row>
    <row r="10" spans="1:5" x14ac:dyDescent="0.25">
      <c r="A10" s="415" t="s">
        <v>408</v>
      </c>
      <c r="B10" s="415"/>
      <c r="C10" s="415"/>
      <c r="D10" s="415"/>
      <c r="E10" s="415"/>
    </row>
    <row r="11" spans="1:5" x14ac:dyDescent="0.25">
      <c r="A11" s="22" t="s">
        <v>86</v>
      </c>
      <c r="B11" s="22" t="s">
        <v>409</v>
      </c>
      <c r="C11" s="4" t="s">
        <v>56</v>
      </c>
      <c r="D11" s="415" t="s">
        <v>417</v>
      </c>
      <c r="E11" s="415"/>
    </row>
    <row r="12" spans="1:5" x14ac:dyDescent="0.25">
      <c r="A12" s="66" t="s">
        <v>75</v>
      </c>
      <c r="B12" s="66" t="s">
        <v>410</v>
      </c>
      <c r="C12" s="99">
        <v>222</v>
      </c>
      <c r="D12" s="66" t="s">
        <v>109</v>
      </c>
      <c r="E12" s="66"/>
    </row>
    <row r="13" spans="1:5" x14ac:dyDescent="0.25">
      <c r="A13" s="66" t="s">
        <v>76</v>
      </c>
      <c r="B13" s="66" t="s">
        <v>410</v>
      </c>
      <c r="C13" s="99">
        <v>189</v>
      </c>
      <c r="D13" s="66" t="s">
        <v>109</v>
      </c>
      <c r="E13" s="66"/>
    </row>
    <row r="14" spans="1:5" x14ac:dyDescent="0.25">
      <c r="A14" s="66" t="s">
        <v>107</v>
      </c>
      <c r="B14" s="66" t="s">
        <v>447</v>
      </c>
      <c r="C14" s="99">
        <v>168</v>
      </c>
      <c r="D14" s="66" t="s">
        <v>109</v>
      </c>
      <c r="E14" s="66"/>
    </row>
    <row r="15" spans="1:5" x14ac:dyDescent="0.25">
      <c r="A15" s="66" t="s">
        <v>108</v>
      </c>
      <c r="B15" s="66" t="s">
        <v>447</v>
      </c>
      <c r="C15" s="99">
        <v>137</v>
      </c>
      <c r="D15" s="66" t="s">
        <v>109</v>
      </c>
      <c r="E15" s="66"/>
    </row>
    <row r="16" spans="1:5" x14ac:dyDescent="0.25">
      <c r="A16" s="66" t="s">
        <v>448</v>
      </c>
      <c r="B16" s="66" t="s">
        <v>414</v>
      </c>
      <c r="C16" s="99">
        <v>89</v>
      </c>
      <c r="D16" s="66" t="s">
        <v>415</v>
      </c>
      <c r="E16" s="66"/>
    </row>
    <row r="17" spans="1:5" x14ac:dyDescent="0.25">
      <c r="A17" s="66" t="s">
        <v>418</v>
      </c>
      <c r="B17" s="66" t="s">
        <v>416</v>
      </c>
      <c r="C17" s="99">
        <v>112</v>
      </c>
      <c r="D17" s="66" t="s">
        <v>415</v>
      </c>
      <c r="E17" s="66"/>
    </row>
    <row r="18" spans="1:5" x14ac:dyDescent="0.25">
      <c r="A18" s="66" t="s">
        <v>421</v>
      </c>
      <c r="B18" s="66" t="s">
        <v>416</v>
      </c>
      <c r="C18" s="99">
        <v>57</v>
      </c>
      <c r="D18" s="66" t="s">
        <v>425</v>
      </c>
      <c r="E18" s="66"/>
    </row>
    <row r="19" spans="1:5" x14ac:dyDescent="0.25">
      <c r="A19" s="66" t="s">
        <v>422</v>
      </c>
      <c r="B19" s="66" t="s">
        <v>416</v>
      </c>
      <c r="C19" s="99">
        <v>142</v>
      </c>
      <c r="D19" s="66" t="s">
        <v>426</v>
      </c>
      <c r="E19" s="66"/>
    </row>
    <row r="20" spans="1:5" x14ac:dyDescent="0.25">
      <c r="A20" s="66" t="s">
        <v>423</v>
      </c>
      <c r="B20" s="66" t="s">
        <v>416</v>
      </c>
      <c r="C20" s="99">
        <v>23</v>
      </c>
      <c r="D20" s="66" t="s">
        <v>427</v>
      </c>
      <c r="E20" s="66"/>
    </row>
    <row r="21" spans="1:5" x14ac:dyDescent="0.25">
      <c r="A21" s="66" t="s">
        <v>424</v>
      </c>
      <c r="B21" s="66" t="s">
        <v>416</v>
      </c>
      <c r="C21" s="99">
        <v>235</v>
      </c>
      <c r="D21" s="66" t="s">
        <v>428</v>
      </c>
      <c r="E21" s="66"/>
    </row>
    <row r="22" spans="1:5" x14ac:dyDescent="0.25">
      <c r="A22" s="66" t="s">
        <v>430</v>
      </c>
      <c r="B22" s="66" t="s">
        <v>416</v>
      </c>
      <c r="C22" s="99">
        <v>60</v>
      </c>
      <c r="D22" s="66" t="s">
        <v>432</v>
      </c>
      <c r="E22" s="66"/>
    </row>
    <row r="23" spans="1:5" x14ac:dyDescent="0.25">
      <c r="A23" s="66" t="s">
        <v>431</v>
      </c>
      <c r="B23" s="66" t="s">
        <v>416</v>
      </c>
      <c r="C23" s="99">
        <v>85</v>
      </c>
      <c r="D23" s="66" t="s">
        <v>433</v>
      </c>
      <c r="E23" s="66"/>
    </row>
    <row r="24" spans="1:5" x14ac:dyDescent="0.25">
      <c r="A24" s="66" t="s">
        <v>419</v>
      </c>
      <c r="B24" s="66" t="s">
        <v>416</v>
      </c>
      <c r="C24" s="99">
        <v>104</v>
      </c>
      <c r="D24" s="66" t="s">
        <v>429</v>
      </c>
      <c r="E24" s="66"/>
    </row>
    <row r="25" spans="1:5" x14ac:dyDescent="0.25">
      <c r="A25" s="66" t="s">
        <v>420</v>
      </c>
      <c r="B25" s="66" t="s">
        <v>416</v>
      </c>
      <c r="C25" s="99">
        <v>42</v>
      </c>
      <c r="D25" s="66" t="s">
        <v>429</v>
      </c>
      <c r="E25" s="66"/>
    </row>
  </sheetData>
  <mergeCells count="3">
    <mergeCell ref="A2:D2"/>
    <mergeCell ref="D11:E11"/>
    <mergeCell ref="A10:E10"/>
  </mergeCells>
  <pageMargins left="0.7" right="0.7" top="0.75" bottom="0.75" header="0.3" footer="0.3"/>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39E95291-ED0C-4C5C-8852-FDB2D227C33E}">
  <dimension ref="A1:AG72"/>
  <sheetViews>
    <sheetView zoomScale="160" zoomScaleNormal="160" workbookViewId="0">
      <selection activeCell="C18" sqref="C18"/>
    </sheetView>
  </sheetViews>
  <sheetFormatPr defaultColWidth="11.42578125" defaultRowHeight="15" x14ac:dyDescent="0.25"/>
  <cols>
    <col min="1" max="1" width="8.28515625" customWidth="1"/>
    <col min="2" max="2" width="5.28515625" bestFit="1" customWidth="1"/>
    <col min="3" max="3" width="5.7109375" bestFit="1" customWidth="1"/>
    <col min="4" max="5" width="5.42578125" bestFit="1" customWidth="1"/>
    <col min="6" max="6" width="6.42578125" bestFit="1" customWidth="1"/>
    <col min="7" max="7" width="4.7109375" customWidth="1"/>
    <col min="8" max="8" width="4.7109375" bestFit="1" customWidth="1"/>
    <col min="9" max="13" width="4.5703125" customWidth="1"/>
    <col min="14" max="14" width="4.7109375" bestFit="1" customWidth="1"/>
    <col min="15" max="15" width="6.28515625" bestFit="1" customWidth="1"/>
    <col min="16" max="16" width="4.7109375" bestFit="1" customWidth="1"/>
    <col min="17" max="21" width="4.5703125" customWidth="1"/>
    <col min="22" max="26" width="4.42578125" customWidth="1"/>
    <col min="27" max="27" width="5.28515625" bestFit="1" customWidth="1"/>
    <col min="28" max="28" width="4.7109375" bestFit="1" customWidth="1"/>
    <col min="29" max="29" width="5.5703125" bestFit="1" customWidth="1"/>
    <col min="30" max="30" width="5.28515625" bestFit="1" customWidth="1"/>
    <col min="31" max="31" width="4.7109375" bestFit="1" customWidth="1"/>
    <col min="32" max="32" width="4.7109375" customWidth="1"/>
    <col min="33" max="33" width="3.28515625" customWidth="1"/>
  </cols>
  <sheetData>
    <row r="1" spans="1:33" ht="14.65" customHeight="1" x14ac:dyDescent="0.25">
      <c r="A1" s="14"/>
      <c r="B1" s="14"/>
      <c r="C1" s="14"/>
      <c r="D1" s="22"/>
      <c r="E1" s="22"/>
      <c r="F1" s="22"/>
      <c r="G1" s="22"/>
      <c r="H1" s="22"/>
      <c r="I1" s="81"/>
      <c r="J1" s="82"/>
      <c r="K1" s="82"/>
      <c r="L1" s="82"/>
      <c r="M1" s="83"/>
      <c r="N1" s="426" t="s">
        <v>45</v>
      </c>
      <c r="O1" s="426"/>
      <c r="P1" s="426"/>
      <c r="Q1" s="426"/>
      <c r="R1" s="426"/>
      <c r="S1" s="426"/>
      <c r="T1" s="426"/>
      <c r="U1" s="426"/>
      <c r="V1" s="426"/>
      <c r="W1" s="426"/>
      <c r="X1" s="426"/>
      <c r="Y1" s="426"/>
      <c r="Z1" s="426"/>
      <c r="AA1" s="426"/>
      <c r="AB1" s="426"/>
      <c r="AC1" s="426"/>
      <c r="AD1" s="426"/>
      <c r="AE1" s="426"/>
      <c r="AF1" s="426"/>
      <c r="AG1" s="7"/>
    </row>
    <row r="2" spans="1:33" ht="14.65" customHeight="1" x14ac:dyDescent="0.25">
      <c r="A2" s="14"/>
      <c r="B2" s="422"/>
      <c r="C2" s="422"/>
      <c r="D2" s="22"/>
      <c r="E2" s="22"/>
      <c r="F2" s="22"/>
      <c r="G2" s="22"/>
      <c r="H2" s="22"/>
      <c r="I2" s="84"/>
      <c r="J2" s="12"/>
      <c r="K2" s="12"/>
      <c r="L2" s="12"/>
      <c r="M2" s="85"/>
      <c r="N2" s="426" t="s">
        <v>37</v>
      </c>
      <c r="O2" s="426"/>
      <c r="P2" s="426"/>
      <c r="Q2" s="426" t="s">
        <v>40</v>
      </c>
      <c r="R2" s="426"/>
      <c r="S2" s="426"/>
      <c r="T2" s="426"/>
      <c r="U2" s="426"/>
      <c r="V2" s="426" t="s">
        <v>41</v>
      </c>
      <c r="W2" s="426"/>
      <c r="X2" s="426"/>
      <c r="Y2" s="426"/>
      <c r="Z2" s="426"/>
      <c r="AA2" s="426" t="s">
        <v>46</v>
      </c>
      <c r="AB2" s="426"/>
      <c r="AC2" s="426"/>
      <c r="AD2" s="426"/>
      <c r="AE2" s="426"/>
      <c r="AF2" s="426"/>
      <c r="AG2" s="7"/>
    </row>
    <row r="3" spans="1:33" ht="15" customHeight="1" x14ac:dyDescent="0.25">
      <c r="A3" s="422" t="s">
        <v>33</v>
      </c>
      <c r="B3" s="422"/>
      <c r="C3" s="422"/>
      <c r="D3" s="415" t="s">
        <v>34</v>
      </c>
      <c r="E3" s="415"/>
      <c r="F3" s="415"/>
      <c r="G3" s="415"/>
      <c r="H3" s="415"/>
      <c r="I3" s="423" t="s">
        <v>74</v>
      </c>
      <c r="J3" s="424"/>
      <c r="K3" s="424"/>
      <c r="L3" s="424"/>
      <c r="M3" s="425"/>
      <c r="N3" s="11" t="s">
        <v>4</v>
      </c>
      <c r="O3" s="11" t="s">
        <v>28</v>
      </c>
      <c r="P3" s="11" t="s">
        <v>6</v>
      </c>
      <c r="Q3" s="11" t="s">
        <v>36</v>
      </c>
      <c r="R3" s="11" t="s">
        <v>8</v>
      </c>
      <c r="S3" s="11" t="s">
        <v>9</v>
      </c>
      <c r="T3" s="11" t="s">
        <v>10</v>
      </c>
      <c r="U3" s="11" t="s">
        <v>29</v>
      </c>
      <c r="V3" s="11" t="s">
        <v>36</v>
      </c>
      <c r="W3" s="11" t="s">
        <v>8</v>
      </c>
      <c r="X3" s="11" t="s">
        <v>9</v>
      </c>
      <c r="Y3" s="11" t="s">
        <v>10</v>
      </c>
      <c r="Z3" s="11" t="s">
        <v>29</v>
      </c>
      <c r="AA3" s="11"/>
      <c r="AB3" s="11"/>
      <c r="AC3" s="16"/>
      <c r="AD3" s="16"/>
      <c r="AE3" s="11"/>
      <c r="AF3" s="11"/>
      <c r="AG3" s="7"/>
    </row>
    <row r="4" spans="1:33" ht="14.65" customHeight="1" x14ac:dyDescent="0.25">
      <c r="A4" s="15" t="s">
        <v>77</v>
      </c>
      <c r="B4" s="15" t="s">
        <v>22</v>
      </c>
      <c r="C4" s="15" t="s">
        <v>32</v>
      </c>
      <c r="D4" s="4" t="s">
        <v>8</v>
      </c>
      <c r="E4" s="4" t="s">
        <v>9</v>
      </c>
      <c r="F4" s="4" t="s">
        <v>10</v>
      </c>
      <c r="G4" s="4" t="s">
        <v>29</v>
      </c>
      <c r="H4" s="4" t="s">
        <v>16</v>
      </c>
      <c r="I4" s="86" t="s">
        <v>18</v>
      </c>
      <c r="J4" s="13" t="s">
        <v>58</v>
      </c>
      <c r="K4" s="13" t="s">
        <v>27</v>
      </c>
      <c r="L4" s="13" t="s">
        <v>12</v>
      </c>
      <c r="M4" s="85" t="s">
        <v>11</v>
      </c>
      <c r="N4" s="11">
        <v>0</v>
      </c>
      <c r="O4" s="11">
        <v>1</v>
      </c>
      <c r="P4" s="11">
        <v>2</v>
      </c>
      <c r="Q4" s="11">
        <v>0</v>
      </c>
      <c r="R4" s="11">
        <v>1</v>
      </c>
      <c r="S4" s="11">
        <v>2</v>
      </c>
      <c r="T4" s="11">
        <v>3</v>
      </c>
      <c r="U4" s="11">
        <v>4</v>
      </c>
      <c r="V4" s="11">
        <v>0</v>
      </c>
      <c r="W4" s="11">
        <v>1</v>
      </c>
      <c r="X4" s="11">
        <v>2</v>
      </c>
      <c r="Y4" s="11">
        <v>3</v>
      </c>
      <c r="Z4" s="11">
        <v>4</v>
      </c>
      <c r="AA4" s="11" t="s">
        <v>52</v>
      </c>
      <c r="AB4" s="11" t="s">
        <v>53</v>
      </c>
      <c r="AC4" s="11" t="s">
        <v>48</v>
      </c>
      <c r="AD4" s="11" t="s">
        <v>43</v>
      </c>
      <c r="AE4" s="11" t="s">
        <v>49</v>
      </c>
      <c r="AF4" s="11" t="s">
        <v>44</v>
      </c>
      <c r="AG4" s="7"/>
    </row>
    <row r="5" spans="1:33" x14ac:dyDescent="0.25">
      <c r="A5" s="41" t="str">
        <f t="shared" ref="A5:A68" si="0">IF(C5&lt;&gt;"","original","")</f>
        <v>original</v>
      </c>
      <c r="B5" s="41">
        <v>0</v>
      </c>
      <c r="C5" s="41" t="str">
        <f>IF(OR(C4="EXIT",C4=""),"",VLOOKUP(I5,Semantic!$B$11:$C$15,2,FALSE))</f>
        <v>ADD</v>
      </c>
      <c r="D5" s="23">
        <v>0</v>
      </c>
      <c r="E5" s="23">
        <f>INPUT</f>
        <v>4</v>
      </c>
      <c r="F5" s="23">
        <f>Input_Output!O12</f>
        <v>5</v>
      </c>
      <c r="G5" s="23">
        <f>Input_Output!O13</f>
        <v>0</v>
      </c>
      <c r="H5" s="90">
        <f>IF(OR(C4="EXIT",C4=""),"",1*(AC4=0))</f>
        <v>0</v>
      </c>
      <c r="I5" s="91">
        <f>IF(OR(C4="EXIT",C4=""),"",VLOOKUP($D5,Input_Output!$A$3:$F$34,2))</f>
        <v>2</v>
      </c>
      <c r="J5" s="23">
        <f>IF(OR(C4="EXIT",C4=""),"",VLOOKUP($D5,Input_Output!$A$3:$F$34,3))</f>
        <v>0</v>
      </c>
      <c r="K5" s="23">
        <f>IF(OR(C4="EXIT",C4=""),"",VLOOKUP($D5,Input_Output!$A$3:$F$34,4))</f>
        <v>3</v>
      </c>
      <c r="L5" s="23">
        <f>IF(OR(C4="EXIT",C4=""),"",VLOOKUP($D5,Input_Output!$A$3:$F$34,5))</f>
        <v>2</v>
      </c>
      <c r="M5" s="64">
        <f>IF(OR(C4="EXIT",C4=""),"",MOD(VLOOKUP($D5,Input_Output!$A$3:$F$34,6),Prime))</f>
        <v>0</v>
      </c>
      <c r="N5" s="92">
        <f>IF(OR(C4="EXIT",C4=""),"",1*($I5=N$4))</f>
        <v>0</v>
      </c>
      <c r="O5" s="23">
        <f>IF(OR(C4="EXIT",C4=""),"",1*($I5=O$4))</f>
        <v>0</v>
      </c>
      <c r="P5" s="23">
        <f>IF(OR(C4="EXIT",C4=""),"",1*($I5=P$4))</f>
        <v>1</v>
      </c>
      <c r="Q5" s="23">
        <f>IF(OR(C4="EXIT",C4=""),"",1*($K5=Q$4))</f>
        <v>0</v>
      </c>
      <c r="R5" s="23">
        <f>IF(OR(C4="EXIT",C4=""),"",1*($K5=R$4))</f>
        <v>0</v>
      </c>
      <c r="S5" s="23">
        <f>IF(OR(C4="EXIT",C4=""),"",1*($K5=S$4))</f>
        <v>0</v>
      </c>
      <c r="T5" s="23">
        <f>IF(OR(C4="EXIT",C4=""),"",1*($K5=T$4))</f>
        <v>1</v>
      </c>
      <c r="U5" s="23">
        <f>IF(OR(C4="EXIT",C4=""),"",1*($K5=U$4))</f>
        <v>0</v>
      </c>
      <c r="V5" s="23">
        <f>IF(OR(C4="EXIT",C4=""),"",1*($L5=V$4))</f>
        <v>0</v>
      </c>
      <c r="W5" s="23">
        <f>IF(OR(C4="EXIT",C4=""),"",1*($L5=W$4))</f>
        <v>0</v>
      </c>
      <c r="X5" s="23">
        <f>IF(OR(C4="EXIT",C4=""),"",1*($L5=X$4))</f>
        <v>1</v>
      </c>
      <c r="Y5" s="23">
        <f>IF(OR(C4="EXIT",C4=""),"",1*($L5=Y$4))</f>
        <v>0</v>
      </c>
      <c r="Z5" s="23">
        <f>IF(OR(C4="EXIT",C4=""),"",1*($L5=Z$4))</f>
        <v>0</v>
      </c>
      <c r="AA5" s="23">
        <f>IF(OR(C4="EXIT",C4=""),"",R5*D5+S5*E5+T5*F5+U5*G5)</f>
        <v>5</v>
      </c>
      <c r="AB5" s="23">
        <f>IF(OR(C4="EXIT",C4=""),"",W5*D5+X5*E5+Y5*F5+Z5*G5)</f>
        <v>4</v>
      </c>
      <c r="AC5" s="23">
        <f>IF(OR(C4="EXIT",C4=""),"",MOD(N5*AB5+O5*(AB5+M5)+P5*(AA5+AB5+M5),Prime))</f>
        <v>9</v>
      </c>
      <c r="AD5" s="23">
        <f>IF(OR(C4="EXIT",C4=""),"",H5*(AA5+R5)+(1-H5)*AC5)</f>
        <v>9</v>
      </c>
      <c r="AE5" s="23">
        <f>IF(OR(C4="EXIT",C4=""),"",J5*AD5+(1-J5)*AC5)</f>
        <v>9</v>
      </c>
      <c r="AF5" s="23" cm="1">
        <f t="array" ref="AF5">IF(OR(C4="EXIT",C4=""),"",IF(AC5=0,0,MOD_INV(AC5,Prime)))</f>
        <v>200</v>
      </c>
      <c r="AG5" s="7"/>
    </row>
    <row r="6" spans="1:33" x14ac:dyDescent="0.25">
      <c r="A6" s="41" t="str">
        <f t="shared" si="0"/>
        <v>original</v>
      </c>
      <c r="B6" s="41">
        <f t="shared" ref="B6:B14" si="1">IF(C6="","",B5+1)</f>
        <v>1</v>
      </c>
      <c r="C6" s="41" t="str">
        <f>IF(OR(C5="EXIT",C5=""),"",VLOOKUP(I6,Semantic!$B$11:$C$15,2,FALSE))</f>
        <v>ADD</v>
      </c>
      <c r="D6" s="23">
        <f>IF(OR(C5="EXIT",C5=""),"",R5*$AE5+(1-R5)*(D5+1))</f>
        <v>1</v>
      </c>
      <c r="E6" s="23">
        <f>IF(OR(C5="EXIT",C5=""),"",S5*$AE5+(1-S5)*E5)</f>
        <v>4</v>
      </c>
      <c r="F6" s="23">
        <f>IF(OR(C5="EXIT",C5=""),"",T5*$AE5+(1-T5)*F5)</f>
        <v>9</v>
      </c>
      <c r="G6" s="23">
        <f>IF(OR(C5="EXIT",C5=""),"",U5*$AE5+(1-U5)*G5)</f>
        <v>0</v>
      </c>
      <c r="H6" s="90">
        <f>IF(OR(C5="EXIT",C5=""),"",1*(AC5=0))</f>
        <v>0</v>
      </c>
      <c r="I6" s="91">
        <f>IF(OR(C5="EXIT",C5=""),"",VLOOKUP($D6,Input_Output!$A$3:$F$34,2))</f>
        <v>2</v>
      </c>
      <c r="J6" s="23">
        <f>IF(OR(C5="EXIT",C5=""),"",VLOOKUP($D6,Input_Output!$A$3:$F$34,3))</f>
        <v>0</v>
      </c>
      <c r="K6" s="23">
        <f>IF(OR(C5="EXIT",C5=""),"",VLOOKUP($D6,Input_Output!$A$3:$F$34,4))</f>
        <v>2</v>
      </c>
      <c r="L6" s="23">
        <f>IF(OR(C5="EXIT",C5=""),"",VLOOKUP($D6,Input_Output!$A$3:$F$34,5))</f>
        <v>0</v>
      </c>
      <c r="M6" s="64">
        <f>IF(OR(C5="EXIT",C5=""),"",MOD(VLOOKUP($D6,Input_Output!$A$3:$F$34,6),Prime))</f>
        <v>256</v>
      </c>
      <c r="N6" s="92">
        <f>IF(OR(C5="EXIT",C5=""),"",1*($I6=N$4))</f>
        <v>0</v>
      </c>
      <c r="O6" s="23">
        <f>IF(OR(C5="EXIT",C5=""),"",1*($I6=O$4))</f>
        <v>0</v>
      </c>
      <c r="P6" s="23">
        <f>IF(OR(C5="EXIT",C5=""),"",1*($I6=P$4))</f>
        <v>1</v>
      </c>
      <c r="Q6" s="23">
        <f>IF(OR(C5="EXIT",C5=""),"",1*($K6=Q$4))</f>
        <v>0</v>
      </c>
      <c r="R6" s="23">
        <f>IF(OR(C5="EXIT",C5=""),"",1*($K6=R$4))</f>
        <v>0</v>
      </c>
      <c r="S6" s="23">
        <f>IF(OR(C5="EXIT",C5=""),"",1*($K6=S$4))</f>
        <v>1</v>
      </c>
      <c r="T6" s="23">
        <f>IF(OR(C5="EXIT",C5=""),"",1*($K6=T$4))</f>
        <v>0</v>
      </c>
      <c r="U6" s="23">
        <f>IF(OR(C5="EXIT",C5=""),"",1*($K6=U$4))</f>
        <v>0</v>
      </c>
      <c r="V6" s="23">
        <f>IF(OR(C5="EXIT",C5=""),"",1*($L6=V$4))</f>
        <v>1</v>
      </c>
      <c r="W6" s="23">
        <f>IF(OR(C5="EXIT",C5=""),"",1*($L6=W$4))</f>
        <v>0</v>
      </c>
      <c r="X6" s="23">
        <f>IF(OR(C5="EXIT",C5=""),"",1*($L6=X$4))</f>
        <v>0</v>
      </c>
      <c r="Y6" s="23">
        <f>IF(OR(C5="EXIT",C5=""),"",1*($L6=Y$4))</f>
        <v>0</v>
      </c>
      <c r="Z6" s="23">
        <f>IF(OR(C5="EXIT",C5=""),"",1*($L6=Z$4))</f>
        <v>0</v>
      </c>
      <c r="AA6" s="23">
        <f>IF(OR(C5="EXIT",C5=""),"",R6*D6+S6*E6+T6*F6+U6*G6)</f>
        <v>4</v>
      </c>
      <c r="AB6" s="23">
        <f>IF(OR(C5="EXIT",C5=""),"",W6*D6+X6*E6+Y6*F6+Z6*G6)</f>
        <v>0</v>
      </c>
      <c r="AC6" s="23">
        <f>IF(OR(C5="EXIT",C5=""),"",MOD(N6*AB6+O6*(AB6+M6)+P6*(AA6+AB6+M6),Prime))</f>
        <v>3</v>
      </c>
      <c r="AD6" s="23">
        <f>IF(OR(C5="EXIT",C5=""),"",H6*(AA6+R6)+(1-H6)*AC6)</f>
        <v>3</v>
      </c>
      <c r="AE6" s="23">
        <f>IF(OR(C5="EXIT",C5=""),"",J6*AD6+(1-J6)*AC6)</f>
        <v>3</v>
      </c>
      <c r="AF6" s="23" cm="1">
        <f t="array" ref="AF6">IF(OR(C5="EXIT",C5=""),"",IF(AC6=0,0,MOD_INV(AC6,Prime)))</f>
        <v>86</v>
      </c>
      <c r="AG6" s="7"/>
    </row>
    <row r="7" spans="1:33" x14ac:dyDescent="0.25">
      <c r="A7" s="41" t="str">
        <f t="shared" si="0"/>
        <v>original</v>
      </c>
      <c r="B7" s="41">
        <f t="shared" si="1"/>
        <v>2</v>
      </c>
      <c r="C7" s="41" t="str">
        <f>IF(OR(C6="EXIT",C6=""),"",VLOOKUP(I7,Semantic!$B$11:$C$15,2,FALSE))</f>
        <v>MOVE</v>
      </c>
      <c r="D7" s="23">
        <f t="shared" ref="D7:D68" si="2">IF(OR(C6="EXIT",C6=""),"",R6*$AE6+(1-R6)*(D6+1))</f>
        <v>2</v>
      </c>
      <c r="E7" s="23">
        <f t="shared" ref="E7:E68" si="3">IF(OR(C6="EXIT",C6=""),"",S6*$AE6+(1-S6)*E6)</f>
        <v>3</v>
      </c>
      <c r="F7" s="23">
        <f t="shared" ref="F7:F68" si="4">IF(OR(C6="EXIT",C6=""),"",T6*$AE6+(1-T6)*F6)</f>
        <v>9</v>
      </c>
      <c r="G7" s="23">
        <f t="shared" ref="G7:G68" si="5">IF(OR(C6="EXIT",C6=""),"",U6*$AE6+(1-U6)*G6)</f>
        <v>0</v>
      </c>
      <c r="H7" s="90">
        <f t="shared" ref="H7:H68" si="6">IF(OR(C6="EXIT",C6=""),"",1*(AC6=0))</f>
        <v>0</v>
      </c>
      <c r="I7" s="91">
        <f>IF(OR(C6="EXIT",C6=""),"",VLOOKUP($D7,Input_Output!$A$3:$F$34,2))</f>
        <v>1</v>
      </c>
      <c r="J7" s="23">
        <f>IF(OR(C6="EXIT",C6=""),"",VLOOKUP($D7,Input_Output!$A$3:$F$34,3))</f>
        <v>1</v>
      </c>
      <c r="K7" s="23">
        <f>IF(OR(C6="EXIT",C6=""),"",VLOOKUP($D7,Input_Output!$A$3:$F$34,4))</f>
        <v>1</v>
      </c>
      <c r="L7" s="23">
        <f>IF(OR(C6="EXIT",C6=""),"",VLOOKUP($D7,Input_Output!$A$3:$F$34,5))</f>
        <v>0</v>
      </c>
      <c r="M7" s="64">
        <f>IF(OR(C6="EXIT",C6=""),"",MOD(VLOOKUP($D7,Input_Output!$A$3:$F$34,6),Prime))</f>
        <v>0</v>
      </c>
      <c r="N7" s="92">
        <f t="shared" ref="N7:N68" si="7">IF(OR(C6="EXIT",C6=""),"",1*($I7=N$4))</f>
        <v>0</v>
      </c>
      <c r="O7" s="23">
        <f t="shared" ref="O7:O68" si="8">IF(OR(C6="EXIT",C6=""),"",1*($I7=O$4))</f>
        <v>1</v>
      </c>
      <c r="P7" s="23">
        <f t="shared" ref="P7:P68" si="9">IF(OR(C6="EXIT",C6=""),"",1*($I7=P$4))</f>
        <v>0</v>
      </c>
      <c r="Q7" s="23">
        <f t="shared" ref="Q7:Q68" si="10">IF(OR(C6="EXIT",C6=""),"",1*($K7=Q$4))</f>
        <v>0</v>
      </c>
      <c r="R7" s="23">
        <f t="shared" ref="R7:R68" si="11">IF(OR(C6="EXIT",C6=""),"",1*($K7=R$4))</f>
        <v>1</v>
      </c>
      <c r="S7" s="23">
        <f t="shared" ref="S7:S68" si="12">IF(OR(C6="EXIT",C6=""),"",1*($K7=S$4))</f>
        <v>0</v>
      </c>
      <c r="T7" s="23">
        <f t="shared" ref="T7:T68" si="13">IF(OR(C6="EXIT",C6=""),"",1*($K7=T$4))</f>
        <v>0</v>
      </c>
      <c r="U7" s="23">
        <f t="shared" ref="U7:U68" si="14">IF(OR(C6="EXIT",C6=""),"",1*($K7=U$4))</f>
        <v>0</v>
      </c>
      <c r="V7" s="23">
        <f t="shared" ref="V7:V68" si="15">IF(OR(C6="EXIT",C6=""),"",1*($L7=V$4))</f>
        <v>1</v>
      </c>
      <c r="W7" s="23">
        <f t="shared" ref="W7:W68" si="16">IF(OR(C6="EXIT",C6=""),"",1*($L7=W$4))</f>
        <v>0</v>
      </c>
      <c r="X7" s="23">
        <f t="shared" ref="X7:X68" si="17">IF(OR(C6="EXIT",C6=""),"",1*($L7=X$4))</f>
        <v>0</v>
      </c>
      <c r="Y7" s="23">
        <f t="shared" ref="Y7:Y68" si="18">IF(OR(C6="EXIT",C6=""),"",1*($L7=Y$4))</f>
        <v>0</v>
      </c>
      <c r="Z7" s="23">
        <f t="shared" ref="Z7:Z68" si="19">IF(OR(C6="EXIT",C6=""),"",1*($L7=Z$4))</f>
        <v>0</v>
      </c>
      <c r="AA7" s="23">
        <f t="shared" ref="AA7:AA68" si="20">IF(OR(C6="EXIT",C6=""),"",R7*D7+S7*E7+T7*F7+U7*G7)</f>
        <v>2</v>
      </c>
      <c r="AB7" s="23">
        <f t="shared" ref="AB7:AB68" si="21">IF(OR(C6="EXIT",C6=""),"",W7*D7+X7*E7+Y7*F7+Z7*G7)</f>
        <v>0</v>
      </c>
      <c r="AC7" s="23">
        <f>IF(OR(C6="EXIT",C6=""),"",MOD(N7*AB7+O7*(AB7+M7)+P7*(AA7+AB7+M7),Prime))</f>
        <v>0</v>
      </c>
      <c r="AD7" s="23">
        <f t="shared" ref="AD7:AD68" si="22">IF(OR(C6="EXIT",C6=""),"",H7*(AA7+R7)+(1-H7)*AC7)</f>
        <v>0</v>
      </c>
      <c r="AE7" s="23">
        <f t="shared" ref="AE7:AE68" si="23">IF(OR(C6="EXIT",C6=""),"",J7*AD7+(1-J7)*AC7)</f>
        <v>0</v>
      </c>
      <c r="AF7" s="23" cm="1">
        <f t="array" ref="AF7">IF(OR(C6="EXIT",C6=""),"",IF(AC7=0,0,MOD_INV(AC7,Prime)))</f>
        <v>0</v>
      </c>
      <c r="AG7" s="7"/>
    </row>
    <row r="8" spans="1:33" x14ac:dyDescent="0.25">
      <c r="A8" s="41" t="str">
        <f t="shared" si="0"/>
        <v>original</v>
      </c>
      <c r="B8" s="41">
        <f t="shared" si="1"/>
        <v>3</v>
      </c>
      <c r="C8" s="41" t="str">
        <f>IF(OR(C7="EXIT",C7=""),"",VLOOKUP(I8,Semantic!$B$11:$C$15,2,FALSE))</f>
        <v>ADD</v>
      </c>
      <c r="D8" s="23">
        <f t="shared" si="2"/>
        <v>0</v>
      </c>
      <c r="E8" s="23">
        <f t="shared" si="3"/>
        <v>3</v>
      </c>
      <c r="F8" s="23">
        <f t="shared" si="4"/>
        <v>9</v>
      </c>
      <c r="G8" s="23">
        <f t="shared" si="5"/>
        <v>0</v>
      </c>
      <c r="H8" s="90">
        <f t="shared" si="6"/>
        <v>1</v>
      </c>
      <c r="I8" s="91">
        <f>IF(OR(C7="EXIT",C7=""),"",VLOOKUP($D8,Input_Output!$A$3:$F$34,2))</f>
        <v>2</v>
      </c>
      <c r="J8" s="23">
        <f>IF(OR(C7="EXIT",C7=""),"",VLOOKUP($D8,Input_Output!$A$3:$F$34,3))</f>
        <v>0</v>
      </c>
      <c r="K8" s="23">
        <f>IF(OR(C7="EXIT",C7=""),"",VLOOKUP($D8,Input_Output!$A$3:$F$34,4))</f>
        <v>3</v>
      </c>
      <c r="L8" s="23">
        <f>IF(OR(C7="EXIT",C7=""),"",VLOOKUP($D8,Input_Output!$A$3:$F$34,5))</f>
        <v>2</v>
      </c>
      <c r="M8" s="64">
        <f>IF(OR(C7="EXIT",C7=""),"",MOD(VLOOKUP($D8,Input_Output!$A$3:$F$34,6),Prime))</f>
        <v>0</v>
      </c>
      <c r="N8" s="92">
        <f t="shared" si="7"/>
        <v>0</v>
      </c>
      <c r="O8" s="23">
        <f t="shared" si="8"/>
        <v>0</v>
      </c>
      <c r="P8" s="23">
        <f t="shared" si="9"/>
        <v>1</v>
      </c>
      <c r="Q8" s="23">
        <f t="shared" si="10"/>
        <v>0</v>
      </c>
      <c r="R8" s="23">
        <f t="shared" si="11"/>
        <v>0</v>
      </c>
      <c r="S8" s="23">
        <f t="shared" si="12"/>
        <v>0</v>
      </c>
      <c r="T8" s="23">
        <f t="shared" si="13"/>
        <v>1</v>
      </c>
      <c r="U8" s="23">
        <f t="shared" si="14"/>
        <v>0</v>
      </c>
      <c r="V8" s="23">
        <f t="shared" si="15"/>
        <v>0</v>
      </c>
      <c r="W8" s="23">
        <f t="shared" si="16"/>
        <v>0</v>
      </c>
      <c r="X8" s="23">
        <f t="shared" si="17"/>
        <v>1</v>
      </c>
      <c r="Y8" s="23">
        <f t="shared" si="18"/>
        <v>0</v>
      </c>
      <c r="Z8" s="23">
        <f t="shared" si="19"/>
        <v>0</v>
      </c>
      <c r="AA8" s="23">
        <f t="shared" si="20"/>
        <v>9</v>
      </c>
      <c r="AB8" s="23">
        <f t="shared" si="21"/>
        <v>3</v>
      </c>
      <c r="AC8" s="23">
        <f>IF(OR(C7="EXIT",C7=""),"",MOD(N8*AB8+O8*(AB8+M8)+P8*(AA8+AB8+M8),Prime))</f>
        <v>12</v>
      </c>
      <c r="AD8" s="23">
        <f t="shared" si="22"/>
        <v>9</v>
      </c>
      <c r="AE8" s="23">
        <f t="shared" si="23"/>
        <v>12</v>
      </c>
      <c r="AF8" s="23" cm="1">
        <f t="array" ref="AF8">IF(OR(C7="EXIT",C7=""),"",IF(AC8=0,0,MOD_INV(AC8,Prime)))</f>
        <v>150</v>
      </c>
      <c r="AG8" s="7"/>
    </row>
    <row r="9" spans="1:33" x14ac:dyDescent="0.25">
      <c r="A9" s="41" t="str">
        <f t="shared" si="0"/>
        <v>original</v>
      </c>
      <c r="B9" s="41">
        <f t="shared" si="1"/>
        <v>4</v>
      </c>
      <c r="C9" s="41" t="str">
        <f>IF(OR(C8="EXIT",C8=""),"",VLOOKUP(I9,Semantic!$B$11:$C$15,2,FALSE))</f>
        <v>ADD</v>
      </c>
      <c r="D9" s="23">
        <f t="shared" si="2"/>
        <v>1</v>
      </c>
      <c r="E9" s="23">
        <f t="shared" si="3"/>
        <v>3</v>
      </c>
      <c r="F9" s="23">
        <f t="shared" si="4"/>
        <v>12</v>
      </c>
      <c r="G9" s="23">
        <f t="shared" si="5"/>
        <v>0</v>
      </c>
      <c r="H9" s="90">
        <f t="shared" si="6"/>
        <v>0</v>
      </c>
      <c r="I9" s="91">
        <f>IF(OR(C8="EXIT",C8=""),"",VLOOKUP($D9,Input_Output!$A$3:$F$34,2))</f>
        <v>2</v>
      </c>
      <c r="J9" s="23">
        <f>IF(OR(C8="EXIT",C8=""),"",VLOOKUP($D9,Input_Output!$A$3:$F$34,3))</f>
        <v>0</v>
      </c>
      <c r="K9" s="23">
        <f>IF(OR(C8="EXIT",C8=""),"",VLOOKUP($D9,Input_Output!$A$3:$F$34,4))</f>
        <v>2</v>
      </c>
      <c r="L9" s="23">
        <f>IF(OR(C8="EXIT",C8=""),"",VLOOKUP($D9,Input_Output!$A$3:$F$34,5))</f>
        <v>0</v>
      </c>
      <c r="M9" s="64">
        <f>IF(OR(C8="EXIT",C8=""),"",MOD(VLOOKUP($D9,Input_Output!$A$3:$F$34,6),Prime))</f>
        <v>256</v>
      </c>
      <c r="N9" s="92">
        <f t="shared" si="7"/>
        <v>0</v>
      </c>
      <c r="O9" s="23">
        <f t="shared" si="8"/>
        <v>0</v>
      </c>
      <c r="P9" s="23">
        <f t="shared" si="9"/>
        <v>1</v>
      </c>
      <c r="Q9" s="23">
        <f t="shared" si="10"/>
        <v>0</v>
      </c>
      <c r="R9" s="23">
        <f t="shared" si="11"/>
        <v>0</v>
      </c>
      <c r="S9" s="23">
        <f t="shared" si="12"/>
        <v>1</v>
      </c>
      <c r="T9" s="23">
        <f t="shared" si="13"/>
        <v>0</v>
      </c>
      <c r="U9" s="23">
        <f t="shared" si="14"/>
        <v>0</v>
      </c>
      <c r="V9" s="23">
        <f t="shared" si="15"/>
        <v>1</v>
      </c>
      <c r="W9" s="23">
        <f t="shared" si="16"/>
        <v>0</v>
      </c>
      <c r="X9" s="23">
        <f t="shared" si="17"/>
        <v>0</v>
      </c>
      <c r="Y9" s="23">
        <f t="shared" si="18"/>
        <v>0</v>
      </c>
      <c r="Z9" s="23">
        <f t="shared" si="19"/>
        <v>0</v>
      </c>
      <c r="AA9" s="23">
        <f t="shared" si="20"/>
        <v>3</v>
      </c>
      <c r="AB9" s="23">
        <f t="shared" si="21"/>
        <v>0</v>
      </c>
      <c r="AC9" s="23">
        <f>IF(OR(C8="EXIT",C8=""),"",MOD(N9*AB9+O9*(AB9+M9)+P9*(AA9+AB9+M9),Prime))</f>
        <v>2</v>
      </c>
      <c r="AD9" s="23">
        <f t="shared" si="22"/>
        <v>2</v>
      </c>
      <c r="AE9" s="23">
        <f t="shared" si="23"/>
        <v>2</v>
      </c>
      <c r="AF9" s="23" cm="1">
        <f t="array" ref="AF9">IF(OR(C8="EXIT",C8=""),"",IF(AC9=0,0,MOD_INV(AC9,Prime)))</f>
        <v>129</v>
      </c>
      <c r="AG9" s="7"/>
    </row>
    <row r="10" spans="1:33" x14ac:dyDescent="0.25">
      <c r="A10" s="41" t="str">
        <f t="shared" si="0"/>
        <v>original</v>
      </c>
      <c r="B10" s="41">
        <f t="shared" si="1"/>
        <v>5</v>
      </c>
      <c r="C10" s="41" t="str">
        <f>IF(OR(C9="EXIT",C9=""),"",VLOOKUP(I10,Semantic!$B$11:$C$15,2,FALSE))</f>
        <v>MOVE</v>
      </c>
      <c r="D10" s="23">
        <f t="shared" si="2"/>
        <v>2</v>
      </c>
      <c r="E10" s="23">
        <f t="shared" si="3"/>
        <v>2</v>
      </c>
      <c r="F10" s="23">
        <f t="shared" si="4"/>
        <v>12</v>
      </c>
      <c r="G10" s="23">
        <f t="shared" si="5"/>
        <v>0</v>
      </c>
      <c r="H10" s="90">
        <f t="shared" si="6"/>
        <v>0</v>
      </c>
      <c r="I10" s="91">
        <f>IF(OR(C9="EXIT",C9=""),"",VLOOKUP($D10,Input_Output!$A$3:$F$34,2))</f>
        <v>1</v>
      </c>
      <c r="J10" s="23">
        <f>IF(OR(C9="EXIT",C9=""),"",VLOOKUP($D10,Input_Output!$A$3:$F$34,3))</f>
        <v>1</v>
      </c>
      <c r="K10" s="23">
        <f>IF(OR(C9="EXIT",C9=""),"",VLOOKUP($D10,Input_Output!$A$3:$F$34,4))</f>
        <v>1</v>
      </c>
      <c r="L10" s="23">
        <f>IF(OR(C9="EXIT",C9=""),"",VLOOKUP($D10,Input_Output!$A$3:$F$34,5))</f>
        <v>0</v>
      </c>
      <c r="M10" s="64">
        <f>IF(OR(C9="EXIT",C9=""),"",MOD(VLOOKUP($D10,Input_Output!$A$3:$F$34,6),Prime))</f>
        <v>0</v>
      </c>
      <c r="N10" s="92">
        <f t="shared" si="7"/>
        <v>0</v>
      </c>
      <c r="O10" s="23">
        <f t="shared" si="8"/>
        <v>1</v>
      </c>
      <c r="P10" s="23">
        <f t="shared" si="9"/>
        <v>0</v>
      </c>
      <c r="Q10" s="23">
        <f t="shared" si="10"/>
        <v>0</v>
      </c>
      <c r="R10" s="23">
        <f t="shared" si="11"/>
        <v>1</v>
      </c>
      <c r="S10" s="23">
        <f t="shared" si="12"/>
        <v>0</v>
      </c>
      <c r="T10" s="23">
        <f t="shared" si="13"/>
        <v>0</v>
      </c>
      <c r="U10" s="23">
        <f t="shared" si="14"/>
        <v>0</v>
      </c>
      <c r="V10" s="23">
        <f t="shared" si="15"/>
        <v>1</v>
      </c>
      <c r="W10" s="23">
        <f t="shared" si="16"/>
        <v>0</v>
      </c>
      <c r="X10" s="23">
        <f t="shared" si="17"/>
        <v>0</v>
      </c>
      <c r="Y10" s="23">
        <f t="shared" si="18"/>
        <v>0</v>
      </c>
      <c r="Z10" s="23">
        <f t="shared" si="19"/>
        <v>0</v>
      </c>
      <c r="AA10" s="23">
        <f t="shared" si="20"/>
        <v>2</v>
      </c>
      <c r="AB10" s="23">
        <f t="shared" si="21"/>
        <v>0</v>
      </c>
      <c r="AC10" s="23">
        <f>IF(OR(C9="EXIT",C9=""),"",MOD(N10*AB10+O10*(AB10+M10)+P10*(AA10+AB10+M10),Prime))</f>
        <v>0</v>
      </c>
      <c r="AD10" s="23">
        <f t="shared" si="22"/>
        <v>0</v>
      </c>
      <c r="AE10" s="23">
        <f t="shared" si="23"/>
        <v>0</v>
      </c>
      <c r="AF10" s="23" cm="1">
        <f t="array" ref="AF10">IF(OR(C9="EXIT",C9=""),"",IF(AC10=0,0,MOD_INV(AC10,Prime)))</f>
        <v>0</v>
      </c>
      <c r="AG10" s="7"/>
    </row>
    <row r="11" spans="1:33" x14ac:dyDescent="0.25">
      <c r="A11" s="41" t="str">
        <f t="shared" si="0"/>
        <v>original</v>
      </c>
      <c r="B11" s="41">
        <f t="shared" si="1"/>
        <v>6</v>
      </c>
      <c r="C11" s="41" t="str">
        <f>IF(OR(C10="EXIT",C10=""),"",VLOOKUP(I11,Semantic!$B$11:$C$15,2,FALSE))</f>
        <v>ADD</v>
      </c>
      <c r="D11" s="23">
        <f t="shared" si="2"/>
        <v>0</v>
      </c>
      <c r="E11" s="23">
        <f t="shared" si="3"/>
        <v>2</v>
      </c>
      <c r="F11" s="23">
        <f t="shared" si="4"/>
        <v>12</v>
      </c>
      <c r="G11" s="23">
        <f t="shared" si="5"/>
        <v>0</v>
      </c>
      <c r="H11" s="90">
        <f t="shared" si="6"/>
        <v>1</v>
      </c>
      <c r="I11" s="91">
        <f>IF(OR(C10="EXIT",C10=""),"",VLOOKUP($D11,Input_Output!$A$3:$F$34,2))</f>
        <v>2</v>
      </c>
      <c r="J11" s="23">
        <f>IF(OR(C10="EXIT",C10=""),"",VLOOKUP($D11,Input_Output!$A$3:$F$34,3))</f>
        <v>0</v>
      </c>
      <c r="K11" s="23">
        <f>IF(OR(C10="EXIT",C10=""),"",VLOOKUP($D11,Input_Output!$A$3:$F$34,4))</f>
        <v>3</v>
      </c>
      <c r="L11" s="23">
        <f>IF(OR(C10="EXIT",C10=""),"",VLOOKUP($D11,Input_Output!$A$3:$F$34,5))</f>
        <v>2</v>
      </c>
      <c r="M11" s="64">
        <f>IF(OR(C10="EXIT",C10=""),"",MOD(VLOOKUP($D11,Input_Output!$A$3:$F$34,6),Prime))</f>
        <v>0</v>
      </c>
      <c r="N11" s="92">
        <f t="shared" si="7"/>
        <v>0</v>
      </c>
      <c r="O11" s="23">
        <f t="shared" si="8"/>
        <v>0</v>
      </c>
      <c r="P11" s="23">
        <f t="shared" si="9"/>
        <v>1</v>
      </c>
      <c r="Q11" s="23">
        <f t="shared" si="10"/>
        <v>0</v>
      </c>
      <c r="R11" s="23">
        <f t="shared" si="11"/>
        <v>0</v>
      </c>
      <c r="S11" s="23">
        <f t="shared" si="12"/>
        <v>0</v>
      </c>
      <c r="T11" s="23">
        <f t="shared" si="13"/>
        <v>1</v>
      </c>
      <c r="U11" s="23">
        <f t="shared" si="14"/>
        <v>0</v>
      </c>
      <c r="V11" s="23">
        <f t="shared" si="15"/>
        <v>0</v>
      </c>
      <c r="W11" s="23">
        <f t="shared" si="16"/>
        <v>0</v>
      </c>
      <c r="X11" s="23">
        <f t="shared" si="17"/>
        <v>1</v>
      </c>
      <c r="Y11" s="23">
        <f t="shared" si="18"/>
        <v>0</v>
      </c>
      <c r="Z11" s="23">
        <f t="shared" si="19"/>
        <v>0</v>
      </c>
      <c r="AA11" s="23">
        <f t="shared" si="20"/>
        <v>12</v>
      </c>
      <c r="AB11" s="23">
        <f t="shared" si="21"/>
        <v>2</v>
      </c>
      <c r="AC11" s="23">
        <f>IF(OR(C10="EXIT",C10=""),"",MOD(N11*AB11+O11*(AB11+M11)+P11*(AA11+AB11+M11),Prime))</f>
        <v>14</v>
      </c>
      <c r="AD11" s="23">
        <f t="shared" si="22"/>
        <v>12</v>
      </c>
      <c r="AE11" s="23">
        <f t="shared" si="23"/>
        <v>14</v>
      </c>
      <c r="AF11" s="23" cm="1">
        <f t="array" ref="AF11">IF(OR(C10="EXIT",C10=""),"",IF(AC11=0,0,MOD_INV(AC11,Prime)))</f>
        <v>202</v>
      </c>
      <c r="AG11" s="7"/>
    </row>
    <row r="12" spans="1:33" x14ac:dyDescent="0.25">
      <c r="A12" s="41" t="str">
        <f t="shared" si="0"/>
        <v>original</v>
      </c>
      <c r="B12" s="41">
        <f t="shared" si="1"/>
        <v>7</v>
      </c>
      <c r="C12" s="41" t="str">
        <f>IF(OR(C11="EXIT",C11=""),"",VLOOKUP(I12,Semantic!$B$11:$C$15,2,FALSE))</f>
        <v>ADD</v>
      </c>
      <c r="D12" s="23">
        <f t="shared" si="2"/>
        <v>1</v>
      </c>
      <c r="E12" s="23">
        <f t="shared" si="3"/>
        <v>2</v>
      </c>
      <c r="F12" s="23">
        <f t="shared" si="4"/>
        <v>14</v>
      </c>
      <c r="G12" s="23">
        <f t="shared" si="5"/>
        <v>0</v>
      </c>
      <c r="H12" s="90">
        <f t="shared" si="6"/>
        <v>0</v>
      </c>
      <c r="I12" s="91">
        <f>IF(OR(C11="EXIT",C11=""),"",VLOOKUP($D12,Input_Output!$A$3:$F$34,2))</f>
        <v>2</v>
      </c>
      <c r="J12" s="23">
        <f>IF(OR(C11="EXIT",C11=""),"",VLOOKUP($D12,Input_Output!$A$3:$F$34,3))</f>
        <v>0</v>
      </c>
      <c r="K12" s="23">
        <f>IF(OR(C11="EXIT",C11=""),"",VLOOKUP($D12,Input_Output!$A$3:$F$34,4))</f>
        <v>2</v>
      </c>
      <c r="L12" s="23">
        <f>IF(OR(C11="EXIT",C11=""),"",VLOOKUP($D12,Input_Output!$A$3:$F$34,5))</f>
        <v>0</v>
      </c>
      <c r="M12" s="64">
        <f>IF(OR(C11="EXIT",C11=""),"",MOD(VLOOKUP($D12,Input_Output!$A$3:$F$34,6),Prime))</f>
        <v>256</v>
      </c>
      <c r="N12" s="92">
        <f t="shared" si="7"/>
        <v>0</v>
      </c>
      <c r="O12" s="23">
        <f t="shared" si="8"/>
        <v>0</v>
      </c>
      <c r="P12" s="23">
        <f t="shared" si="9"/>
        <v>1</v>
      </c>
      <c r="Q12" s="23">
        <f t="shared" si="10"/>
        <v>0</v>
      </c>
      <c r="R12" s="23">
        <f t="shared" si="11"/>
        <v>0</v>
      </c>
      <c r="S12" s="23">
        <f t="shared" si="12"/>
        <v>1</v>
      </c>
      <c r="T12" s="23">
        <f t="shared" si="13"/>
        <v>0</v>
      </c>
      <c r="U12" s="23">
        <f t="shared" si="14"/>
        <v>0</v>
      </c>
      <c r="V12" s="23">
        <f t="shared" si="15"/>
        <v>1</v>
      </c>
      <c r="W12" s="23">
        <f t="shared" si="16"/>
        <v>0</v>
      </c>
      <c r="X12" s="23">
        <f t="shared" si="17"/>
        <v>0</v>
      </c>
      <c r="Y12" s="23">
        <f t="shared" si="18"/>
        <v>0</v>
      </c>
      <c r="Z12" s="23">
        <f t="shared" si="19"/>
        <v>0</v>
      </c>
      <c r="AA12" s="23">
        <f t="shared" si="20"/>
        <v>2</v>
      </c>
      <c r="AB12" s="23">
        <f t="shared" si="21"/>
        <v>0</v>
      </c>
      <c r="AC12" s="23">
        <f>IF(OR(C11="EXIT",C11=""),"",MOD(N12*AB12+O12*(AB12+M12)+P12*(AA12+AB12+M12),Prime))</f>
        <v>1</v>
      </c>
      <c r="AD12" s="23">
        <f t="shared" si="22"/>
        <v>1</v>
      </c>
      <c r="AE12" s="23">
        <f t="shared" si="23"/>
        <v>1</v>
      </c>
      <c r="AF12" s="23" cm="1">
        <f t="array" ref="AF12">IF(OR(C11="EXIT",C11=""),"",IF(AC12=0,0,MOD_INV(AC12,Prime)))</f>
        <v>1</v>
      </c>
      <c r="AG12" s="7"/>
    </row>
    <row r="13" spans="1:33" x14ac:dyDescent="0.25">
      <c r="A13" s="41" t="str">
        <f t="shared" si="0"/>
        <v>original</v>
      </c>
      <c r="B13" s="41">
        <f t="shared" si="1"/>
        <v>8</v>
      </c>
      <c r="C13" s="41" t="str">
        <f>IF(OR(C12="EXIT",C12=""),"",VLOOKUP(I13,Semantic!$B$11:$C$15,2,FALSE))</f>
        <v>MOVE</v>
      </c>
      <c r="D13" s="23">
        <f t="shared" si="2"/>
        <v>2</v>
      </c>
      <c r="E13" s="23">
        <f t="shared" si="3"/>
        <v>1</v>
      </c>
      <c r="F13" s="23">
        <f t="shared" si="4"/>
        <v>14</v>
      </c>
      <c r="G13" s="23">
        <f t="shared" si="5"/>
        <v>0</v>
      </c>
      <c r="H13" s="90">
        <f t="shared" si="6"/>
        <v>0</v>
      </c>
      <c r="I13" s="91">
        <f>IF(OR(C12="EXIT",C12=""),"",VLOOKUP($D13,Input_Output!$A$3:$F$34,2))</f>
        <v>1</v>
      </c>
      <c r="J13" s="23">
        <f>IF(OR(C12="EXIT",C12=""),"",VLOOKUP($D13,Input_Output!$A$3:$F$34,3))</f>
        <v>1</v>
      </c>
      <c r="K13" s="23">
        <f>IF(OR(C12="EXIT",C12=""),"",VLOOKUP($D13,Input_Output!$A$3:$F$34,4))</f>
        <v>1</v>
      </c>
      <c r="L13" s="23">
        <f>IF(OR(C12="EXIT",C12=""),"",VLOOKUP($D13,Input_Output!$A$3:$F$34,5))</f>
        <v>0</v>
      </c>
      <c r="M13" s="64">
        <f>IF(OR(C12="EXIT",C12=""),"",MOD(VLOOKUP($D13,Input_Output!$A$3:$F$34,6),Prime))</f>
        <v>0</v>
      </c>
      <c r="N13" s="92">
        <f t="shared" si="7"/>
        <v>0</v>
      </c>
      <c r="O13" s="23">
        <f t="shared" si="8"/>
        <v>1</v>
      </c>
      <c r="P13" s="23">
        <f t="shared" si="9"/>
        <v>0</v>
      </c>
      <c r="Q13" s="23">
        <f t="shared" si="10"/>
        <v>0</v>
      </c>
      <c r="R13" s="23">
        <f t="shared" si="11"/>
        <v>1</v>
      </c>
      <c r="S13" s="23">
        <f t="shared" si="12"/>
        <v>0</v>
      </c>
      <c r="T13" s="23">
        <f t="shared" si="13"/>
        <v>0</v>
      </c>
      <c r="U13" s="23">
        <f t="shared" si="14"/>
        <v>0</v>
      </c>
      <c r="V13" s="23">
        <f t="shared" si="15"/>
        <v>1</v>
      </c>
      <c r="W13" s="23">
        <f t="shared" si="16"/>
        <v>0</v>
      </c>
      <c r="X13" s="23">
        <f t="shared" si="17"/>
        <v>0</v>
      </c>
      <c r="Y13" s="23">
        <f t="shared" si="18"/>
        <v>0</v>
      </c>
      <c r="Z13" s="23">
        <f t="shared" si="19"/>
        <v>0</v>
      </c>
      <c r="AA13" s="23">
        <f t="shared" si="20"/>
        <v>2</v>
      </c>
      <c r="AB13" s="23">
        <f t="shared" si="21"/>
        <v>0</v>
      </c>
      <c r="AC13" s="23">
        <f>IF(OR(C12="EXIT",C12=""),"",MOD(N13*AB13+O13*(AB13+M13)+P13*(AA13+AB13+M13),Prime))</f>
        <v>0</v>
      </c>
      <c r="AD13" s="23">
        <f t="shared" si="22"/>
        <v>0</v>
      </c>
      <c r="AE13" s="23">
        <f t="shared" si="23"/>
        <v>0</v>
      </c>
      <c r="AF13" s="23" cm="1">
        <f t="array" ref="AF13">IF(OR(C12="EXIT",C12=""),"",IF(AC13=0,0,MOD_INV(AC13,Prime)))</f>
        <v>0</v>
      </c>
      <c r="AG13" s="7"/>
    </row>
    <row r="14" spans="1:33" x14ac:dyDescent="0.25">
      <c r="A14" s="41" t="str">
        <f t="shared" si="0"/>
        <v>original</v>
      </c>
      <c r="B14" s="41">
        <f t="shared" si="1"/>
        <v>9</v>
      </c>
      <c r="C14" s="41" t="str">
        <f>IF(OR(C13="EXIT",C13=""),"",VLOOKUP(I14,Semantic!$B$11:$C$15,2,FALSE))</f>
        <v>ADD</v>
      </c>
      <c r="D14" s="23">
        <f t="shared" si="2"/>
        <v>0</v>
      </c>
      <c r="E14" s="23">
        <f t="shared" si="3"/>
        <v>1</v>
      </c>
      <c r="F14" s="23">
        <f t="shared" si="4"/>
        <v>14</v>
      </c>
      <c r="G14" s="23">
        <f t="shared" si="5"/>
        <v>0</v>
      </c>
      <c r="H14" s="90">
        <f t="shared" si="6"/>
        <v>1</v>
      </c>
      <c r="I14" s="91">
        <f>IF(OR(C13="EXIT",C13=""),"",VLOOKUP($D14,Input_Output!$A$3:$F$34,2))</f>
        <v>2</v>
      </c>
      <c r="J14" s="23">
        <f>IF(OR(C13="EXIT",C13=""),"",VLOOKUP($D14,Input_Output!$A$3:$F$34,3))</f>
        <v>0</v>
      </c>
      <c r="K14" s="23">
        <f>IF(OR(C13="EXIT",C13=""),"",VLOOKUP($D14,Input_Output!$A$3:$F$34,4))</f>
        <v>3</v>
      </c>
      <c r="L14" s="23">
        <f>IF(OR(C13="EXIT",C13=""),"",VLOOKUP($D14,Input_Output!$A$3:$F$34,5))</f>
        <v>2</v>
      </c>
      <c r="M14" s="64">
        <f>IF(OR(C13="EXIT",C13=""),"",MOD(VLOOKUP($D14,Input_Output!$A$3:$F$34,6),Prime))</f>
        <v>0</v>
      </c>
      <c r="N14" s="92">
        <f t="shared" si="7"/>
        <v>0</v>
      </c>
      <c r="O14" s="23">
        <f t="shared" si="8"/>
        <v>0</v>
      </c>
      <c r="P14" s="23">
        <f t="shared" si="9"/>
        <v>1</v>
      </c>
      <c r="Q14" s="23">
        <f t="shared" si="10"/>
        <v>0</v>
      </c>
      <c r="R14" s="23">
        <f t="shared" si="11"/>
        <v>0</v>
      </c>
      <c r="S14" s="23">
        <f t="shared" si="12"/>
        <v>0</v>
      </c>
      <c r="T14" s="23">
        <f t="shared" si="13"/>
        <v>1</v>
      </c>
      <c r="U14" s="23">
        <f t="shared" si="14"/>
        <v>0</v>
      </c>
      <c r="V14" s="23">
        <f t="shared" si="15"/>
        <v>0</v>
      </c>
      <c r="W14" s="23">
        <f t="shared" si="16"/>
        <v>0</v>
      </c>
      <c r="X14" s="23">
        <f t="shared" si="17"/>
        <v>1</v>
      </c>
      <c r="Y14" s="23">
        <f t="shared" si="18"/>
        <v>0</v>
      </c>
      <c r="Z14" s="23">
        <f t="shared" si="19"/>
        <v>0</v>
      </c>
      <c r="AA14" s="23">
        <f t="shared" si="20"/>
        <v>14</v>
      </c>
      <c r="AB14" s="23">
        <f t="shared" si="21"/>
        <v>1</v>
      </c>
      <c r="AC14" s="23">
        <f>IF(OR(C13="EXIT",C13=""),"",MOD(N14*AB14+O14*(AB14+M14)+P14*(AA14+AB14+M14),Prime))</f>
        <v>15</v>
      </c>
      <c r="AD14" s="23">
        <f t="shared" si="22"/>
        <v>14</v>
      </c>
      <c r="AE14" s="23">
        <f t="shared" si="23"/>
        <v>15</v>
      </c>
      <c r="AF14" s="23" cm="1">
        <f t="array" ref="AF14">IF(OR(C13="EXIT",C13=""),"",IF(AC14=0,0,MOD_INV(AC14,Prime)))</f>
        <v>120</v>
      </c>
      <c r="AG14" s="7"/>
    </row>
    <row r="15" spans="1:33" x14ac:dyDescent="0.25">
      <c r="A15" s="41" t="str">
        <f>IF(C15&lt;&gt;"","original","")</f>
        <v>original</v>
      </c>
      <c r="B15" s="41">
        <f>IF(C15="","",B14+1)</f>
        <v>10</v>
      </c>
      <c r="C15" s="41" t="str">
        <f>IF(OR(C14="EXIT",C14=""),"",VLOOKUP(I15,Semantic!$B$11:$C$15,2,FALSE))</f>
        <v>ADD</v>
      </c>
      <c r="D15" s="23">
        <f t="shared" si="2"/>
        <v>1</v>
      </c>
      <c r="E15" s="23">
        <f t="shared" si="3"/>
        <v>1</v>
      </c>
      <c r="F15" s="23">
        <f t="shared" si="4"/>
        <v>15</v>
      </c>
      <c r="G15" s="23">
        <f t="shared" si="5"/>
        <v>0</v>
      </c>
      <c r="H15" s="90">
        <f t="shared" si="6"/>
        <v>0</v>
      </c>
      <c r="I15" s="91">
        <f>IF(OR(C14="EXIT",C14=""),"",VLOOKUP($D15,Input_Output!$A$3:$F$34,2))</f>
        <v>2</v>
      </c>
      <c r="J15" s="23">
        <f>IF(OR(C14="EXIT",C14=""),"",VLOOKUP($D15,Input_Output!$A$3:$F$34,3))</f>
        <v>0</v>
      </c>
      <c r="K15" s="23">
        <f>IF(OR(C14="EXIT",C14=""),"",VLOOKUP($D15,Input_Output!$A$3:$F$34,4))</f>
        <v>2</v>
      </c>
      <c r="L15" s="23">
        <f>IF(OR(C14="EXIT",C14=""),"",VLOOKUP($D15,Input_Output!$A$3:$F$34,5))</f>
        <v>0</v>
      </c>
      <c r="M15" s="64">
        <f>IF(OR(C14="EXIT",C14=""),"",MOD(VLOOKUP($D15,Input_Output!$A$3:$F$34,6),Prime))</f>
        <v>256</v>
      </c>
      <c r="N15" s="92">
        <f t="shared" si="7"/>
        <v>0</v>
      </c>
      <c r="O15" s="23">
        <f t="shared" si="8"/>
        <v>0</v>
      </c>
      <c r="P15" s="23">
        <f t="shared" si="9"/>
        <v>1</v>
      </c>
      <c r="Q15" s="23">
        <f t="shared" si="10"/>
        <v>0</v>
      </c>
      <c r="R15" s="23">
        <f t="shared" si="11"/>
        <v>0</v>
      </c>
      <c r="S15" s="23">
        <f t="shared" si="12"/>
        <v>1</v>
      </c>
      <c r="T15" s="23">
        <f t="shared" si="13"/>
        <v>0</v>
      </c>
      <c r="U15" s="23">
        <f t="shared" si="14"/>
        <v>0</v>
      </c>
      <c r="V15" s="23">
        <f t="shared" si="15"/>
        <v>1</v>
      </c>
      <c r="W15" s="23">
        <f t="shared" si="16"/>
        <v>0</v>
      </c>
      <c r="X15" s="23">
        <f t="shared" si="17"/>
        <v>0</v>
      </c>
      <c r="Y15" s="23">
        <f t="shared" si="18"/>
        <v>0</v>
      </c>
      <c r="Z15" s="23">
        <f t="shared" si="19"/>
        <v>0</v>
      </c>
      <c r="AA15" s="23">
        <f t="shared" si="20"/>
        <v>1</v>
      </c>
      <c r="AB15" s="23">
        <f t="shared" si="21"/>
        <v>0</v>
      </c>
      <c r="AC15" s="23">
        <f>IF(OR(C14="EXIT",C14=""),"",MOD(N15*AB15+O15*(AB15+M15)+P15*(AA15+AB15+M15),Prime))</f>
        <v>0</v>
      </c>
      <c r="AD15" s="23">
        <f t="shared" si="22"/>
        <v>0</v>
      </c>
      <c r="AE15" s="23">
        <f t="shared" si="23"/>
        <v>0</v>
      </c>
      <c r="AF15" s="23" cm="1">
        <f t="array" ref="AF15">IF(OR(C14="EXIT",C14=""),"",IF(AC15=0,0,MOD_INV(AC15,Prime)))</f>
        <v>0</v>
      </c>
      <c r="AG15" s="7"/>
    </row>
    <row r="16" spans="1:33" x14ac:dyDescent="0.25">
      <c r="A16" s="41" t="str">
        <f t="shared" si="0"/>
        <v>original</v>
      </c>
      <c r="B16" s="41">
        <f t="shared" ref="B16:B68" si="24">IF(C16="","",B15+1)</f>
        <v>11</v>
      </c>
      <c r="C16" s="41" t="str">
        <f>IF(OR(C15="EXIT",C15=""),"",VLOOKUP(I16,Semantic!$B$11:$C$15,2,FALSE))</f>
        <v>MOVE</v>
      </c>
      <c r="D16" s="23">
        <f t="shared" si="2"/>
        <v>2</v>
      </c>
      <c r="E16" s="23">
        <f t="shared" si="3"/>
        <v>0</v>
      </c>
      <c r="F16" s="23">
        <f t="shared" si="4"/>
        <v>15</v>
      </c>
      <c r="G16" s="23">
        <f t="shared" si="5"/>
        <v>0</v>
      </c>
      <c r="H16" s="90">
        <f t="shared" si="6"/>
        <v>1</v>
      </c>
      <c r="I16" s="91">
        <f>IF(OR(C15="EXIT",C15=""),"",VLOOKUP($D16,Input_Output!$A$3:$F$34,2))</f>
        <v>1</v>
      </c>
      <c r="J16" s="23">
        <f>IF(OR(C15="EXIT",C15=""),"",VLOOKUP($D16,Input_Output!$A$3:$F$34,3))</f>
        <v>1</v>
      </c>
      <c r="K16" s="23">
        <f>IF(OR(C15="EXIT",C15=""),"",VLOOKUP($D16,Input_Output!$A$3:$F$34,4))</f>
        <v>1</v>
      </c>
      <c r="L16" s="23">
        <f>IF(OR(C15="EXIT",C15=""),"",VLOOKUP($D16,Input_Output!$A$3:$F$34,5))</f>
        <v>0</v>
      </c>
      <c r="M16" s="64">
        <f>IF(OR(C15="EXIT",C15=""),"",MOD(VLOOKUP($D16,Input_Output!$A$3:$F$34,6),Prime))</f>
        <v>0</v>
      </c>
      <c r="N16" s="92">
        <f t="shared" si="7"/>
        <v>0</v>
      </c>
      <c r="O16" s="23">
        <f t="shared" si="8"/>
        <v>1</v>
      </c>
      <c r="P16" s="23">
        <f t="shared" si="9"/>
        <v>0</v>
      </c>
      <c r="Q16" s="23">
        <f t="shared" si="10"/>
        <v>0</v>
      </c>
      <c r="R16" s="23">
        <f t="shared" si="11"/>
        <v>1</v>
      </c>
      <c r="S16" s="23">
        <f t="shared" si="12"/>
        <v>0</v>
      </c>
      <c r="T16" s="23">
        <f t="shared" si="13"/>
        <v>0</v>
      </c>
      <c r="U16" s="23">
        <f t="shared" si="14"/>
        <v>0</v>
      </c>
      <c r="V16" s="23">
        <f t="shared" si="15"/>
        <v>1</v>
      </c>
      <c r="W16" s="23">
        <f t="shared" si="16"/>
        <v>0</v>
      </c>
      <c r="X16" s="23">
        <f t="shared" si="17"/>
        <v>0</v>
      </c>
      <c r="Y16" s="23">
        <f t="shared" si="18"/>
        <v>0</v>
      </c>
      <c r="Z16" s="23">
        <f t="shared" si="19"/>
        <v>0</v>
      </c>
      <c r="AA16" s="23">
        <f t="shared" si="20"/>
        <v>2</v>
      </c>
      <c r="AB16" s="23">
        <f t="shared" si="21"/>
        <v>0</v>
      </c>
      <c r="AC16" s="23">
        <f>IF(OR(C15="EXIT",C15=""),"",MOD(N16*AB16+O16*(AB16+M16)+P16*(AA16+AB16+M16),Prime))</f>
        <v>0</v>
      </c>
      <c r="AD16" s="23">
        <f t="shared" si="22"/>
        <v>3</v>
      </c>
      <c r="AE16" s="23">
        <f t="shared" si="23"/>
        <v>3</v>
      </c>
      <c r="AF16" s="23" cm="1">
        <f t="array" ref="AF16">IF(OR(C15="EXIT",C15=""),"",IF(AC16=0,0,MOD_INV(AC16,Prime)))</f>
        <v>0</v>
      </c>
      <c r="AG16" s="7"/>
    </row>
    <row r="17" spans="1:33" x14ac:dyDescent="0.25">
      <c r="A17" s="41" t="str">
        <f t="shared" si="0"/>
        <v>original</v>
      </c>
      <c r="B17" s="41">
        <f t="shared" si="24"/>
        <v>12</v>
      </c>
      <c r="C17" s="41" t="str">
        <f>IF(OR(C16="EXIT",C16=""),"",VLOOKUP(I17,Semantic!$B$11:$C$15,2,FALSE))</f>
        <v>MOVE</v>
      </c>
      <c r="D17" s="23">
        <f t="shared" si="2"/>
        <v>3</v>
      </c>
      <c r="E17" s="23">
        <f t="shared" si="3"/>
        <v>0</v>
      </c>
      <c r="F17" s="23">
        <f t="shared" si="4"/>
        <v>15</v>
      </c>
      <c r="G17" s="23">
        <f t="shared" si="5"/>
        <v>0</v>
      </c>
      <c r="H17" s="90">
        <f t="shared" si="6"/>
        <v>1</v>
      </c>
      <c r="I17" s="91">
        <f>IF(OR(C16="EXIT",C16=""),"",VLOOKUP($D17,Input_Output!$A$3:$F$34,2))</f>
        <v>1</v>
      </c>
      <c r="J17" s="23">
        <f>IF(OR(C16="EXIT",C16=""),"",VLOOKUP($D17,Input_Output!$A$3:$F$34,3))</f>
        <v>0</v>
      </c>
      <c r="K17" s="23">
        <f>IF(OR(C16="EXIT",C16=""),"",VLOOKUP($D17,Input_Output!$A$3:$F$34,4))</f>
        <v>2</v>
      </c>
      <c r="L17" s="23">
        <f>IF(OR(C16="EXIT",C16=""),"",VLOOKUP($D17,Input_Output!$A$3:$F$34,5))</f>
        <v>3</v>
      </c>
      <c r="M17" s="64">
        <f>IF(OR(C16="EXIT",C16=""),"",MOD(VLOOKUP($D17,Input_Output!$A$3:$F$34,6),Prime))</f>
        <v>0</v>
      </c>
      <c r="N17" s="92">
        <f t="shared" si="7"/>
        <v>0</v>
      </c>
      <c r="O17" s="23">
        <f t="shared" si="8"/>
        <v>1</v>
      </c>
      <c r="P17" s="23">
        <f t="shared" si="9"/>
        <v>0</v>
      </c>
      <c r="Q17" s="23">
        <f t="shared" si="10"/>
        <v>0</v>
      </c>
      <c r="R17" s="23">
        <f t="shared" si="11"/>
        <v>0</v>
      </c>
      <c r="S17" s="23">
        <f t="shared" si="12"/>
        <v>1</v>
      </c>
      <c r="T17" s="23">
        <f t="shared" si="13"/>
        <v>0</v>
      </c>
      <c r="U17" s="23">
        <f t="shared" si="14"/>
        <v>0</v>
      </c>
      <c r="V17" s="23">
        <f t="shared" si="15"/>
        <v>0</v>
      </c>
      <c r="W17" s="23">
        <f t="shared" si="16"/>
        <v>0</v>
      </c>
      <c r="X17" s="23">
        <f t="shared" si="17"/>
        <v>0</v>
      </c>
      <c r="Y17" s="23">
        <f t="shared" si="18"/>
        <v>1</v>
      </c>
      <c r="Z17" s="23">
        <f t="shared" si="19"/>
        <v>0</v>
      </c>
      <c r="AA17" s="23">
        <f t="shared" si="20"/>
        <v>0</v>
      </c>
      <c r="AB17" s="23">
        <f t="shared" si="21"/>
        <v>15</v>
      </c>
      <c r="AC17" s="23">
        <f>IF(OR(C16="EXIT",C16=""),"",MOD(N17*AB17+O17*(AB17+M17)+P17*(AA17+AB17+M17),Prime))</f>
        <v>15</v>
      </c>
      <c r="AD17" s="23">
        <f t="shared" si="22"/>
        <v>0</v>
      </c>
      <c r="AE17" s="23">
        <f t="shared" si="23"/>
        <v>15</v>
      </c>
      <c r="AF17" s="23" cm="1">
        <f t="array" ref="AF17">IF(OR(C16="EXIT",C16=""),"",IF(AC17=0,0,MOD_INV(AC17,Prime)))</f>
        <v>120</v>
      </c>
      <c r="AG17" s="7"/>
    </row>
    <row r="18" spans="1:33" x14ac:dyDescent="0.25">
      <c r="A18" s="41" t="str">
        <f t="shared" si="0"/>
        <v>original</v>
      </c>
      <c r="B18" s="41">
        <f t="shared" si="24"/>
        <v>13</v>
      </c>
      <c r="C18" s="41" t="str">
        <f>IF(OR(C17="EXIT",C17=""),"",VLOOKUP(I18,Semantic!$B$11:$C$15,2,FALSE))</f>
        <v>EXIT</v>
      </c>
      <c r="D18" s="23">
        <f t="shared" si="2"/>
        <v>4</v>
      </c>
      <c r="E18" s="23">
        <f t="shared" si="3"/>
        <v>15</v>
      </c>
      <c r="F18" s="23">
        <f t="shared" si="4"/>
        <v>15</v>
      </c>
      <c r="G18" s="23">
        <f t="shared" si="5"/>
        <v>0</v>
      </c>
      <c r="H18" s="90">
        <f t="shared" si="6"/>
        <v>0</v>
      </c>
      <c r="I18" s="91">
        <f>IF(OR(C17="EXIT",C17=""),"",VLOOKUP($D18,Input_Output!$A$3:$F$34,2))</f>
        <v>0</v>
      </c>
      <c r="J18" s="23">
        <f>IF(OR(C17="EXIT",C17=""),"",VLOOKUP($D18,Input_Output!$A$3:$F$34,3))</f>
        <v>0</v>
      </c>
      <c r="K18" s="23">
        <f>IF(OR(C17="EXIT",C17=""),"",VLOOKUP($D18,Input_Output!$A$3:$F$34,4))</f>
        <v>0</v>
      </c>
      <c r="L18" s="23">
        <f>IF(OR(C17="EXIT",C17=""),"",VLOOKUP($D18,Input_Output!$A$3:$F$34,5))</f>
        <v>0</v>
      </c>
      <c r="M18" s="64">
        <f>IF(OR(C17="EXIT",C17=""),"",MOD(VLOOKUP($D18,Input_Output!$A$3:$F$34,6),Prime))</f>
        <v>0</v>
      </c>
      <c r="N18" s="92">
        <f t="shared" si="7"/>
        <v>1</v>
      </c>
      <c r="O18" s="23">
        <f t="shared" si="8"/>
        <v>0</v>
      </c>
      <c r="P18" s="23">
        <f t="shared" si="9"/>
        <v>0</v>
      </c>
      <c r="Q18" s="23">
        <f t="shared" si="10"/>
        <v>1</v>
      </c>
      <c r="R18" s="23">
        <f t="shared" si="11"/>
        <v>0</v>
      </c>
      <c r="S18" s="23">
        <f t="shared" si="12"/>
        <v>0</v>
      </c>
      <c r="T18" s="23">
        <f t="shared" si="13"/>
        <v>0</v>
      </c>
      <c r="U18" s="23">
        <f t="shared" si="14"/>
        <v>0</v>
      </c>
      <c r="V18" s="23">
        <f t="shared" si="15"/>
        <v>1</v>
      </c>
      <c r="W18" s="23">
        <f t="shared" si="16"/>
        <v>0</v>
      </c>
      <c r="X18" s="23">
        <f t="shared" si="17"/>
        <v>0</v>
      </c>
      <c r="Y18" s="23">
        <f t="shared" si="18"/>
        <v>0</v>
      </c>
      <c r="Z18" s="23">
        <f t="shared" si="19"/>
        <v>0</v>
      </c>
      <c r="AA18" s="23">
        <f t="shared" si="20"/>
        <v>0</v>
      </c>
      <c r="AB18" s="23">
        <f t="shared" si="21"/>
        <v>0</v>
      </c>
      <c r="AC18" s="23">
        <f>IF(OR(C17="EXIT",C17=""),"",MOD(N18*AB18+O18*(AB18+M18)+P18*(AA18+AB18+M18),Prime))</f>
        <v>0</v>
      </c>
      <c r="AD18" s="23">
        <f t="shared" si="22"/>
        <v>0</v>
      </c>
      <c r="AE18" s="23">
        <f t="shared" si="23"/>
        <v>0</v>
      </c>
      <c r="AF18" s="23" cm="1">
        <f t="array" ref="AF18">IF(OR(C17="EXIT",C17=""),"",IF(AC18=0,0,MOD_INV(AC18,Prime)))</f>
        <v>0</v>
      </c>
      <c r="AG18" s="7"/>
    </row>
    <row r="19" spans="1:33" x14ac:dyDescent="0.25">
      <c r="A19" s="41" t="str">
        <f t="shared" si="0"/>
        <v/>
      </c>
      <c r="B19" s="41" t="str">
        <f t="shared" si="24"/>
        <v/>
      </c>
      <c r="C19" s="41" t="str">
        <f>IF(OR(C18="EXIT",C18=""),"",VLOOKUP(I19,Semantic!$B$11:$C$15,2,FALSE))</f>
        <v/>
      </c>
      <c r="D19" s="23" t="str">
        <f t="shared" si="2"/>
        <v/>
      </c>
      <c r="E19" s="23" t="str">
        <f t="shared" si="3"/>
        <v/>
      </c>
      <c r="F19" s="23" t="str">
        <f t="shared" si="4"/>
        <v/>
      </c>
      <c r="G19" s="23" t="str">
        <f t="shared" si="5"/>
        <v/>
      </c>
      <c r="H19" s="90" t="str">
        <f t="shared" si="6"/>
        <v/>
      </c>
      <c r="I19" s="91" t="str">
        <f>IF(OR(C18="EXIT",C18=""),"",VLOOKUP($D19,Input_Output!$A$3:$F$34,2))</f>
        <v/>
      </c>
      <c r="J19" s="23" t="str">
        <f>IF(OR(C18="EXIT",C18=""),"",VLOOKUP($D19,Input_Output!$A$3:$F$34,3))</f>
        <v/>
      </c>
      <c r="K19" s="23" t="str">
        <f>IF(OR(C18="EXIT",C18=""),"",VLOOKUP($D19,Input_Output!$A$3:$F$34,4))</f>
        <v/>
      </c>
      <c r="L19" s="23" t="str">
        <f>IF(OR(C18="EXIT",C18=""),"",VLOOKUP($D19,Input_Output!$A$3:$F$34,5))</f>
        <v/>
      </c>
      <c r="M19" s="64" t="str">
        <f>IF(OR(C18="EXIT",C18=""),"",MOD(VLOOKUP($D19,Input_Output!$A$3:$F$34,6),Prime))</f>
        <v/>
      </c>
      <c r="N19" s="92" t="str">
        <f t="shared" si="7"/>
        <v/>
      </c>
      <c r="O19" s="23" t="str">
        <f t="shared" si="8"/>
        <v/>
      </c>
      <c r="P19" s="23" t="str">
        <f t="shared" si="9"/>
        <v/>
      </c>
      <c r="Q19" s="23" t="str">
        <f t="shared" si="10"/>
        <v/>
      </c>
      <c r="R19" s="23" t="str">
        <f t="shared" si="11"/>
        <v/>
      </c>
      <c r="S19" s="23" t="str">
        <f t="shared" si="12"/>
        <v/>
      </c>
      <c r="T19" s="23" t="str">
        <f t="shared" si="13"/>
        <v/>
      </c>
      <c r="U19" s="23" t="str">
        <f t="shared" si="14"/>
        <v/>
      </c>
      <c r="V19" s="23" t="str">
        <f t="shared" si="15"/>
        <v/>
      </c>
      <c r="W19" s="23" t="str">
        <f t="shared" si="16"/>
        <v/>
      </c>
      <c r="X19" s="23" t="str">
        <f t="shared" si="17"/>
        <v/>
      </c>
      <c r="Y19" s="23" t="str">
        <f t="shared" si="18"/>
        <v/>
      </c>
      <c r="Z19" s="23" t="str">
        <f t="shared" si="19"/>
        <v/>
      </c>
      <c r="AA19" s="23" t="str">
        <f t="shared" si="20"/>
        <v/>
      </c>
      <c r="AB19" s="23" t="str">
        <f t="shared" si="21"/>
        <v/>
      </c>
      <c r="AC19" s="23" t="str">
        <f>IF(OR(C18="EXIT",C18=""),"",MOD(N19*AB19+O19*(AB19+M19)+P19*(AA19+AB19+M19),Prime))</f>
        <v/>
      </c>
      <c r="AD19" s="23" t="str">
        <f t="shared" si="22"/>
        <v/>
      </c>
      <c r="AE19" s="23" t="str">
        <f t="shared" si="23"/>
        <v/>
      </c>
      <c r="AF19" s="23" t="str" cm="1">
        <f t="array" ref="AF19">IF(OR(C18="EXIT",C18=""),"",IF(AC19=0,0,MOD_INV(AC19,Prime)))</f>
        <v/>
      </c>
      <c r="AG19" s="7"/>
    </row>
    <row r="20" spans="1:33" x14ac:dyDescent="0.25">
      <c r="A20" s="41" t="str">
        <f t="shared" si="0"/>
        <v/>
      </c>
      <c r="B20" s="41" t="str">
        <f t="shared" si="24"/>
        <v/>
      </c>
      <c r="C20" s="41" t="str">
        <f>IF(OR(C19="EXIT",C19=""),"",VLOOKUP(I20,Semantic!$B$11:$C$15,2,FALSE))</f>
        <v/>
      </c>
      <c r="D20" s="23" t="str">
        <f t="shared" si="2"/>
        <v/>
      </c>
      <c r="E20" s="23" t="str">
        <f t="shared" si="3"/>
        <v/>
      </c>
      <c r="F20" s="23" t="str">
        <f t="shared" si="4"/>
        <v/>
      </c>
      <c r="G20" s="23" t="str">
        <f t="shared" si="5"/>
        <v/>
      </c>
      <c r="H20" s="90" t="str">
        <f t="shared" si="6"/>
        <v/>
      </c>
      <c r="I20" s="91" t="str">
        <f>IF(OR(C19="EXIT",C19=""),"",VLOOKUP($D20,Input_Output!$A$3:$F$34,2))</f>
        <v/>
      </c>
      <c r="J20" s="23" t="str">
        <f>IF(OR(C19="EXIT",C19=""),"",VLOOKUP($D20,Input_Output!$A$3:$F$34,3))</f>
        <v/>
      </c>
      <c r="K20" s="23" t="str">
        <f>IF(OR(C19="EXIT",C19=""),"",VLOOKUP($D20,Input_Output!$A$3:$F$34,4))</f>
        <v/>
      </c>
      <c r="L20" s="23" t="str">
        <f>IF(OR(C19="EXIT",C19=""),"",VLOOKUP($D20,Input_Output!$A$3:$F$34,5))</f>
        <v/>
      </c>
      <c r="M20" s="64" t="str">
        <f>IF(OR(C19="EXIT",C19=""),"",MOD(VLOOKUP($D20,Input_Output!$A$3:$F$34,6),Prime))</f>
        <v/>
      </c>
      <c r="N20" s="92" t="str">
        <f t="shared" si="7"/>
        <v/>
      </c>
      <c r="O20" s="23" t="str">
        <f t="shared" si="8"/>
        <v/>
      </c>
      <c r="P20" s="23" t="str">
        <f t="shared" si="9"/>
        <v/>
      </c>
      <c r="Q20" s="23" t="str">
        <f t="shared" si="10"/>
        <v/>
      </c>
      <c r="R20" s="23" t="str">
        <f t="shared" si="11"/>
        <v/>
      </c>
      <c r="S20" s="23" t="str">
        <f t="shared" si="12"/>
        <v/>
      </c>
      <c r="T20" s="23" t="str">
        <f t="shared" si="13"/>
        <v/>
      </c>
      <c r="U20" s="23" t="str">
        <f t="shared" si="14"/>
        <v/>
      </c>
      <c r="V20" s="23" t="str">
        <f t="shared" si="15"/>
        <v/>
      </c>
      <c r="W20" s="23" t="str">
        <f t="shared" si="16"/>
        <v/>
      </c>
      <c r="X20" s="23" t="str">
        <f t="shared" si="17"/>
        <v/>
      </c>
      <c r="Y20" s="23" t="str">
        <f t="shared" si="18"/>
        <v/>
      </c>
      <c r="Z20" s="23" t="str">
        <f t="shared" si="19"/>
        <v/>
      </c>
      <c r="AA20" s="23" t="str">
        <f t="shared" si="20"/>
        <v/>
      </c>
      <c r="AB20" s="23" t="str">
        <f t="shared" si="21"/>
        <v/>
      </c>
      <c r="AC20" s="23" t="str">
        <f>IF(OR(C19="EXIT",C19=""),"",MOD(N20*AB20+O20*(AB20+M20)+P20*(AA20+AB20+M20),Prime))</f>
        <v/>
      </c>
      <c r="AD20" s="23" t="str">
        <f t="shared" si="22"/>
        <v/>
      </c>
      <c r="AE20" s="23" t="str">
        <f t="shared" si="23"/>
        <v/>
      </c>
      <c r="AF20" s="23" t="str" cm="1">
        <f t="array" ref="AF20">IF(OR(C19="EXIT",C19=""),"",IF(AC20=0,0,MOD_INV(AC20,Prime)))</f>
        <v/>
      </c>
      <c r="AG20" s="7"/>
    </row>
    <row r="21" spans="1:33" x14ac:dyDescent="0.25">
      <c r="A21" s="41" t="str">
        <f t="shared" si="0"/>
        <v/>
      </c>
      <c r="B21" s="41" t="str">
        <f t="shared" si="24"/>
        <v/>
      </c>
      <c r="C21" s="41" t="str">
        <f>IF(OR(C20="EXIT",C20=""),"",VLOOKUP(I21,Semantic!$B$11:$C$15,2,FALSE))</f>
        <v/>
      </c>
      <c r="D21" s="23" t="str">
        <f t="shared" si="2"/>
        <v/>
      </c>
      <c r="E21" s="23" t="str">
        <f t="shared" si="3"/>
        <v/>
      </c>
      <c r="F21" s="23" t="str">
        <f t="shared" si="4"/>
        <v/>
      </c>
      <c r="G21" s="23" t="str">
        <f t="shared" si="5"/>
        <v/>
      </c>
      <c r="H21" s="90" t="str">
        <f t="shared" si="6"/>
        <v/>
      </c>
      <c r="I21" s="91" t="str">
        <f>IF(OR(C20="EXIT",C20=""),"",VLOOKUP($D21,Input_Output!$A$3:$F$34,2))</f>
        <v/>
      </c>
      <c r="J21" s="23" t="str">
        <f>IF(OR(C20="EXIT",C20=""),"",VLOOKUP($D21,Input_Output!$A$3:$F$34,3))</f>
        <v/>
      </c>
      <c r="K21" s="23" t="str">
        <f>IF(OR(C20="EXIT",C20=""),"",VLOOKUP($D21,Input_Output!$A$3:$F$34,4))</f>
        <v/>
      </c>
      <c r="L21" s="23" t="str">
        <f>IF(OR(C20="EXIT",C20=""),"",VLOOKUP($D21,Input_Output!$A$3:$F$34,5))</f>
        <v/>
      </c>
      <c r="M21" s="64" t="str">
        <f>IF(OR(C20="EXIT",C20=""),"",MOD(VLOOKUP($D21,Input_Output!$A$3:$F$34,6),Prime))</f>
        <v/>
      </c>
      <c r="N21" s="92" t="str">
        <f t="shared" si="7"/>
        <v/>
      </c>
      <c r="O21" s="23" t="str">
        <f t="shared" si="8"/>
        <v/>
      </c>
      <c r="P21" s="23" t="str">
        <f t="shared" si="9"/>
        <v/>
      </c>
      <c r="Q21" s="23" t="str">
        <f t="shared" si="10"/>
        <v/>
      </c>
      <c r="R21" s="23" t="str">
        <f t="shared" si="11"/>
        <v/>
      </c>
      <c r="S21" s="23" t="str">
        <f t="shared" si="12"/>
        <v/>
      </c>
      <c r="T21" s="23" t="str">
        <f t="shared" si="13"/>
        <v/>
      </c>
      <c r="U21" s="23" t="str">
        <f t="shared" si="14"/>
        <v/>
      </c>
      <c r="V21" s="23" t="str">
        <f t="shared" si="15"/>
        <v/>
      </c>
      <c r="W21" s="23" t="str">
        <f t="shared" si="16"/>
        <v/>
      </c>
      <c r="X21" s="23" t="str">
        <f t="shared" si="17"/>
        <v/>
      </c>
      <c r="Y21" s="23" t="str">
        <f t="shared" si="18"/>
        <v/>
      </c>
      <c r="Z21" s="23" t="str">
        <f t="shared" si="19"/>
        <v/>
      </c>
      <c r="AA21" s="23" t="str">
        <f t="shared" si="20"/>
        <v/>
      </c>
      <c r="AB21" s="23" t="str">
        <f t="shared" si="21"/>
        <v/>
      </c>
      <c r="AC21" s="23" t="str">
        <f>IF(OR(C20="EXIT",C20=""),"",MOD(N21*AB21+O21*(AB21+M21)+P21*(AA21+AB21+M21),Prime))</f>
        <v/>
      </c>
      <c r="AD21" s="23" t="str">
        <f t="shared" si="22"/>
        <v/>
      </c>
      <c r="AE21" s="23" t="str">
        <f t="shared" si="23"/>
        <v/>
      </c>
      <c r="AF21" s="23" t="str" cm="1">
        <f t="array" ref="AF21">IF(OR(C20="EXIT",C20=""),"",IF(AC21=0,0,MOD_INV(AC21,Prime)))</f>
        <v/>
      </c>
      <c r="AG21" s="7"/>
    </row>
    <row r="22" spans="1:33" x14ac:dyDescent="0.25">
      <c r="A22" s="41" t="str">
        <f t="shared" si="0"/>
        <v/>
      </c>
      <c r="B22" s="41" t="str">
        <f t="shared" si="24"/>
        <v/>
      </c>
      <c r="C22" s="41" t="str">
        <f>IF(OR(C21="EXIT",C21=""),"",VLOOKUP(I22,Semantic!$B$11:$C$15,2,FALSE))</f>
        <v/>
      </c>
      <c r="D22" s="23" t="str">
        <f t="shared" si="2"/>
        <v/>
      </c>
      <c r="E22" s="23" t="str">
        <f t="shared" si="3"/>
        <v/>
      </c>
      <c r="F22" s="23" t="str">
        <f t="shared" si="4"/>
        <v/>
      </c>
      <c r="G22" s="23" t="str">
        <f t="shared" si="5"/>
        <v/>
      </c>
      <c r="H22" s="90" t="str">
        <f t="shared" si="6"/>
        <v/>
      </c>
      <c r="I22" s="91" t="str">
        <f>IF(OR(C21="EXIT",C21=""),"",VLOOKUP($D22,Input_Output!$A$3:$F$34,2))</f>
        <v/>
      </c>
      <c r="J22" s="23" t="str">
        <f>IF(OR(C21="EXIT",C21=""),"",VLOOKUP($D22,Input_Output!$A$3:$F$34,3))</f>
        <v/>
      </c>
      <c r="K22" s="23" t="str">
        <f>IF(OR(C21="EXIT",C21=""),"",VLOOKUP($D22,Input_Output!$A$3:$F$34,4))</f>
        <v/>
      </c>
      <c r="L22" s="23" t="str">
        <f>IF(OR(C21="EXIT",C21=""),"",VLOOKUP($D22,Input_Output!$A$3:$F$34,5))</f>
        <v/>
      </c>
      <c r="M22" s="64" t="str">
        <f>IF(OR(C21="EXIT",C21=""),"",MOD(VLOOKUP($D22,Input_Output!$A$3:$F$34,6),Prime))</f>
        <v/>
      </c>
      <c r="N22" s="92" t="str">
        <f t="shared" si="7"/>
        <v/>
      </c>
      <c r="O22" s="23" t="str">
        <f t="shared" si="8"/>
        <v/>
      </c>
      <c r="P22" s="23" t="str">
        <f t="shared" si="9"/>
        <v/>
      </c>
      <c r="Q22" s="23" t="str">
        <f t="shared" si="10"/>
        <v/>
      </c>
      <c r="R22" s="23" t="str">
        <f t="shared" si="11"/>
        <v/>
      </c>
      <c r="S22" s="23" t="str">
        <f t="shared" si="12"/>
        <v/>
      </c>
      <c r="T22" s="23" t="str">
        <f t="shared" si="13"/>
        <v/>
      </c>
      <c r="U22" s="23" t="str">
        <f t="shared" si="14"/>
        <v/>
      </c>
      <c r="V22" s="23" t="str">
        <f t="shared" si="15"/>
        <v/>
      </c>
      <c r="W22" s="23" t="str">
        <f t="shared" si="16"/>
        <v/>
      </c>
      <c r="X22" s="23" t="str">
        <f t="shared" si="17"/>
        <v/>
      </c>
      <c r="Y22" s="23" t="str">
        <f t="shared" si="18"/>
        <v/>
      </c>
      <c r="Z22" s="23" t="str">
        <f t="shared" si="19"/>
        <v/>
      </c>
      <c r="AA22" s="23" t="str">
        <f t="shared" si="20"/>
        <v/>
      </c>
      <c r="AB22" s="23" t="str">
        <f t="shared" si="21"/>
        <v/>
      </c>
      <c r="AC22" s="23" t="str">
        <f>IF(OR(C21="EXIT",C21=""),"",MOD(N22*AB22+O22*(AB22+M22)+P22*(AA22+AB22+M22),Prime))</f>
        <v/>
      </c>
      <c r="AD22" s="23" t="str">
        <f t="shared" si="22"/>
        <v/>
      </c>
      <c r="AE22" s="23" t="str">
        <f t="shared" si="23"/>
        <v/>
      </c>
      <c r="AF22" s="23" t="str" cm="1">
        <f t="array" ref="AF22">IF(OR(C21="EXIT",C21=""),"",IF(AC22=0,0,MOD_INV(AC22,Prime)))</f>
        <v/>
      </c>
      <c r="AG22" s="7"/>
    </row>
    <row r="23" spans="1:33" x14ac:dyDescent="0.25">
      <c r="A23" s="41" t="str">
        <f t="shared" si="0"/>
        <v/>
      </c>
      <c r="B23" s="41" t="str">
        <f t="shared" si="24"/>
        <v/>
      </c>
      <c r="C23" s="41" t="str">
        <f>IF(OR(C22="EXIT",C22=""),"",VLOOKUP(I23,Semantic!$B$11:$C$15,2,FALSE))</f>
        <v/>
      </c>
      <c r="D23" s="23" t="str">
        <f t="shared" si="2"/>
        <v/>
      </c>
      <c r="E23" s="23" t="str">
        <f t="shared" si="3"/>
        <v/>
      </c>
      <c r="F23" s="23" t="str">
        <f t="shared" si="4"/>
        <v/>
      </c>
      <c r="G23" s="23" t="str">
        <f t="shared" si="5"/>
        <v/>
      </c>
      <c r="H23" s="90" t="str">
        <f t="shared" si="6"/>
        <v/>
      </c>
      <c r="I23" s="91" t="str">
        <f>IF(OR(C22="EXIT",C22=""),"",VLOOKUP($D23,Input_Output!$A$3:$F$34,2))</f>
        <v/>
      </c>
      <c r="J23" s="23" t="str">
        <f>IF(OR(C22="EXIT",C22=""),"",VLOOKUP($D23,Input_Output!$A$3:$F$34,3))</f>
        <v/>
      </c>
      <c r="K23" s="23" t="str">
        <f>IF(OR(C22="EXIT",C22=""),"",VLOOKUP($D23,Input_Output!$A$3:$F$34,4))</f>
        <v/>
      </c>
      <c r="L23" s="23" t="str">
        <f>IF(OR(C22="EXIT",C22=""),"",VLOOKUP($D23,Input_Output!$A$3:$F$34,5))</f>
        <v/>
      </c>
      <c r="M23" s="64" t="str">
        <f>IF(OR(C22="EXIT",C22=""),"",MOD(VLOOKUP($D23,Input_Output!$A$3:$F$34,6),Prime))</f>
        <v/>
      </c>
      <c r="N23" s="92" t="str">
        <f t="shared" si="7"/>
        <v/>
      </c>
      <c r="O23" s="23" t="str">
        <f t="shared" si="8"/>
        <v/>
      </c>
      <c r="P23" s="23" t="str">
        <f t="shared" si="9"/>
        <v/>
      </c>
      <c r="Q23" s="23" t="str">
        <f t="shared" si="10"/>
        <v/>
      </c>
      <c r="R23" s="23" t="str">
        <f t="shared" si="11"/>
        <v/>
      </c>
      <c r="S23" s="23" t="str">
        <f t="shared" si="12"/>
        <v/>
      </c>
      <c r="T23" s="23" t="str">
        <f t="shared" si="13"/>
        <v/>
      </c>
      <c r="U23" s="23" t="str">
        <f t="shared" si="14"/>
        <v/>
      </c>
      <c r="V23" s="23" t="str">
        <f t="shared" si="15"/>
        <v/>
      </c>
      <c r="W23" s="23" t="str">
        <f t="shared" si="16"/>
        <v/>
      </c>
      <c r="X23" s="23" t="str">
        <f t="shared" si="17"/>
        <v/>
      </c>
      <c r="Y23" s="23" t="str">
        <f t="shared" si="18"/>
        <v/>
      </c>
      <c r="Z23" s="23" t="str">
        <f t="shared" si="19"/>
        <v/>
      </c>
      <c r="AA23" s="23" t="str">
        <f t="shared" si="20"/>
        <v/>
      </c>
      <c r="AB23" s="23" t="str">
        <f t="shared" si="21"/>
        <v/>
      </c>
      <c r="AC23" s="23" t="str">
        <f>IF(OR(C22="EXIT",C22=""),"",MOD(N23*AB23+O23*(AB23+M23)+P23*(AA23+AB23+M23),Prime))</f>
        <v/>
      </c>
      <c r="AD23" s="23" t="str">
        <f t="shared" si="22"/>
        <v/>
      </c>
      <c r="AE23" s="23" t="str">
        <f t="shared" si="23"/>
        <v/>
      </c>
      <c r="AF23" s="23" t="str" cm="1">
        <f t="array" ref="AF23">IF(OR(C22="EXIT",C22=""),"",IF(AC23=0,0,MOD_INV(AC23,Prime)))</f>
        <v/>
      </c>
      <c r="AG23" s="7"/>
    </row>
    <row r="24" spans="1:33" x14ac:dyDescent="0.25">
      <c r="A24" s="41" t="str">
        <f t="shared" si="0"/>
        <v/>
      </c>
      <c r="B24" s="41" t="str">
        <f t="shared" si="24"/>
        <v/>
      </c>
      <c r="C24" s="41" t="str">
        <f>IF(OR(C23="EXIT",C23=""),"",VLOOKUP(I24,Semantic!$B$11:$C$15,2,FALSE))</f>
        <v/>
      </c>
      <c r="D24" s="23" t="str">
        <f t="shared" si="2"/>
        <v/>
      </c>
      <c r="E24" s="23" t="str">
        <f t="shared" si="3"/>
        <v/>
      </c>
      <c r="F24" s="23" t="str">
        <f t="shared" si="4"/>
        <v/>
      </c>
      <c r="G24" s="23" t="str">
        <f t="shared" si="5"/>
        <v/>
      </c>
      <c r="H24" s="90" t="str">
        <f t="shared" si="6"/>
        <v/>
      </c>
      <c r="I24" s="91" t="str">
        <f>IF(OR(C23="EXIT",C23=""),"",VLOOKUP($D24,Input_Output!$A$3:$F$34,2))</f>
        <v/>
      </c>
      <c r="J24" s="23" t="str">
        <f>IF(OR(C23="EXIT",C23=""),"",VLOOKUP($D24,Input_Output!$A$3:$F$34,3))</f>
        <v/>
      </c>
      <c r="K24" s="23" t="str">
        <f>IF(OR(C23="EXIT",C23=""),"",VLOOKUP($D24,Input_Output!$A$3:$F$34,4))</f>
        <v/>
      </c>
      <c r="L24" s="23" t="str">
        <f>IF(OR(C23="EXIT",C23=""),"",VLOOKUP($D24,Input_Output!$A$3:$F$34,5))</f>
        <v/>
      </c>
      <c r="M24" s="64" t="str">
        <f>IF(OR(C23="EXIT",C23=""),"",MOD(VLOOKUP($D24,Input_Output!$A$3:$F$34,6),Prime))</f>
        <v/>
      </c>
      <c r="N24" s="92" t="str">
        <f t="shared" si="7"/>
        <v/>
      </c>
      <c r="O24" s="23" t="str">
        <f t="shared" si="8"/>
        <v/>
      </c>
      <c r="P24" s="23" t="str">
        <f t="shared" si="9"/>
        <v/>
      </c>
      <c r="Q24" s="23" t="str">
        <f t="shared" si="10"/>
        <v/>
      </c>
      <c r="R24" s="23" t="str">
        <f t="shared" si="11"/>
        <v/>
      </c>
      <c r="S24" s="23" t="str">
        <f t="shared" si="12"/>
        <v/>
      </c>
      <c r="T24" s="23" t="str">
        <f t="shared" si="13"/>
        <v/>
      </c>
      <c r="U24" s="23" t="str">
        <f t="shared" si="14"/>
        <v/>
      </c>
      <c r="V24" s="23" t="str">
        <f t="shared" si="15"/>
        <v/>
      </c>
      <c r="W24" s="23" t="str">
        <f t="shared" si="16"/>
        <v/>
      </c>
      <c r="X24" s="23" t="str">
        <f t="shared" si="17"/>
        <v/>
      </c>
      <c r="Y24" s="23" t="str">
        <f t="shared" si="18"/>
        <v/>
      </c>
      <c r="Z24" s="23" t="str">
        <f t="shared" si="19"/>
        <v/>
      </c>
      <c r="AA24" s="23" t="str">
        <f t="shared" si="20"/>
        <v/>
      </c>
      <c r="AB24" s="23" t="str">
        <f t="shared" si="21"/>
        <v/>
      </c>
      <c r="AC24" s="23" t="str">
        <f>IF(OR(C23="EXIT",C23=""),"",MOD(N24*AB24+O24*(AB24+M24)+P24*(AA24+AB24+M24),Prime))</f>
        <v/>
      </c>
      <c r="AD24" s="23" t="str">
        <f t="shared" si="22"/>
        <v/>
      </c>
      <c r="AE24" s="23" t="str">
        <f t="shared" si="23"/>
        <v/>
      </c>
      <c r="AF24" s="23" t="str" cm="1">
        <f t="array" ref="AF24">IF(OR(C23="EXIT",C23=""),"",IF(AC24=0,0,MOD_INV(AC24,Prime)))</f>
        <v/>
      </c>
      <c r="AG24" s="7"/>
    </row>
    <row r="25" spans="1:33" x14ac:dyDescent="0.25">
      <c r="A25" s="41" t="str">
        <f t="shared" si="0"/>
        <v/>
      </c>
      <c r="B25" s="41" t="str">
        <f t="shared" si="24"/>
        <v/>
      </c>
      <c r="C25" s="41" t="str">
        <f>IF(OR(C24="EXIT",C24=""),"",VLOOKUP(I25,Semantic!$B$11:$C$15,2,FALSE))</f>
        <v/>
      </c>
      <c r="D25" s="23" t="str">
        <f t="shared" si="2"/>
        <v/>
      </c>
      <c r="E25" s="23" t="str">
        <f t="shared" si="3"/>
        <v/>
      </c>
      <c r="F25" s="23" t="str">
        <f t="shared" si="4"/>
        <v/>
      </c>
      <c r="G25" s="23" t="str">
        <f t="shared" si="5"/>
        <v/>
      </c>
      <c r="H25" s="90" t="str">
        <f t="shared" si="6"/>
        <v/>
      </c>
      <c r="I25" s="91" t="str">
        <f>IF(OR(C24="EXIT",C24=""),"",VLOOKUP($D25,Input_Output!$A$3:$F$34,2))</f>
        <v/>
      </c>
      <c r="J25" s="23" t="str">
        <f>IF(OR(C24="EXIT",C24=""),"",VLOOKUP($D25,Input_Output!$A$3:$F$34,3))</f>
        <v/>
      </c>
      <c r="K25" s="23" t="str">
        <f>IF(OR(C24="EXIT",C24=""),"",VLOOKUP($D25,Input_Output!$A$3:$F$34,4))</f>
        <v/>
      </c>
      <c r="L25" s="23" t="str">
        <f>IF(OR(C24="EXIT",C24=""),"",VLOOKUP($D25,Input_Output!$A$3:$F$34,5))</f>
        <v/>
      </c>
      <c r="M25" s="64" t="str">
        <f>IF(OR(C24="EXIT",C24=""),"",MOD(VLOOKUP($D25,Input_Output!$A$3:$F$34,6),Prime))</f>
        <v/>
      </c>
      <c r="N25" s="92" t="str">
        <f t="shared" si="7"/>
        <v/>
      </c>
      <c r="O25" s="23" t="str">
        <f t="shared" si="8"/>
        <v/>
      </c>
      <c r="P25" s="23" t="str">
        <f t="shared" si="9"/>
        <v/>
      </c>
      <c r="Q25" s="23" t="str">
        <f t="shared" si="10"/>
        <v/>
      </c>
      <c r="R25" s="23" t="str">
        <f t="shared" si="11"/>
        <v/>
      </c>
      <c r="S25" s="23" t="str">
        <f t="shared" si="12"/>
        <v/>
      </c>
      <c r="T25" s="23" t="str">
        <f t="shared" si="13"/>
        <v/>
      </c>
      <c r="U25" s="23" t="str">
        <f t="shared" si="14"/>
        <v/>
      </c>
      <c r="V25" s="23" t="str">
        <f t="shared" si="15"/>
        <v/>
      </c>
      <c r="W25" s="23" t="str">
        <f t="shared" si="16"/>
        <v/>
      </c>
      <c r="X25" s="23" t="str">
        <f t="shared" si="17"/>
        <v/>
      </c>
      <c r="Y25" s="23" t="str">
        <f t="shared" si="18"/>
        <v/>
      </c>
      <c r="Z25" s="23" t="str">
        <f t="shared" si="19"/>
        <v/>
      </c>
      <c r="AA25" s="23" t="str">
        <f t="shared" si="20"/>
        <v/>
      </c>
      <c r="AB25" s="23" t="str">
        <f t="shared" si="21"/>
        <v/>
      </c>
      <c r="AC25" s="23" t="str">
        <f>IF(OR(C24="EXIT",C24=""),"",MOD(N25*AB25+O25*(AB25+M25)+P25*(AA25+AB25+M25),Prime))</f>
        <v/>
      </c>
      <c r="AD25" s="23" t="str">
        <f t="shared" si="22"/>
        <v/>
      </c>
      <c r="AE25" s="23" t="str">
        <f t="shared" si="23"/>
        <v/>
      </c>
      <c r="AF25" s="23" t="str" cm="1">
        <f t="array" ref="AF25">IF(OR(C24="EXIT",C24=""),"",IF(AC25=0,0,MOD_INV(AC25,Prime)))</f>
        <v/>
      </c>
      <c r="AG25" s="7"/>
    </row>
    <row r="26" spans="1:33" x14ac:dyDescent="0.25">
      <c r="A26" s="41" t="str">
        <f t="shared" si="0"/>
        <v/>
      </c>
      <c r="B26" s="41" t="str">
        <f t="shared" si="24"/>
        <v/>
      </c>
      <c r="C26" s="41" t="str">
        <f>IF(OR(C25="EXIT",C25=""),"",VLOOKUP(I26,Semantic!$B$11:$C$15,2,FALSE))</f>
        <v/>
      </c>
      <c r="D26" s="23" t="str">
        <f t="shared" si="2"/>
        <v/>
      </c>
      <c r="E26" s="23" t="str">
        <f t="shared" si="3"/>
        <v/>
      </c>
      <c r="F26" s="23" t="str">
        <f t="shared" si="4"/>
        <v/>
      </c>
      <c r="G26" s="23" t="str">
        <f t="shared" si="5"/>
        <v/>
      </c>
      <c r="H26" s="90" t="str">
        <f t="shared" si="6"/>
        <v/>
      </c>
      <c r="I26" s="91" t="str">
        <f>IF(OR(C25="EXIT",C25=""),"",VLOOKUP($D26,Input_Output!$A$3:$F$34,2))</f>
        <v/>
      </c>
      <c r="J26" s="23" t="str">
        <f>IF(OR(C25="EXIT",C25=""),"",VLOOKUP($D26,Input_Output!$A$3:$F$34,3))</f>
        <v/>
      </c>
      <c r="K26" s="23" t="str">
        <f>IF(OR(C25="EXIT",C25=""),"",VLOOKUP($D26,Input_Output!$A$3:$F$34,4))</f>
        <v/>
      </c>
      <c r="L26" s="23" t="str">
        <f>IF(OR(C25="EXIT",C25=""),"",VLOOKUP($D26,Input_Output!$A$3:$F$34,5))</f>
        <v/>
      </c>
      <c r="M26" s="64" t="str">
        <f>IF(OR(C25="EXIT",C25=""),"",MOD(VLOOKUP($D26,Input_Output!$A$3:$F$34,6),Prime))</f>
        <v/>
      </c>
      <c r="N26" s="92" t="str">
        <f t="shared" si="7"/>
        <v/>
      </c>
      <c r="O26" s="23" t="str">
        <f t="shared" si="8"/>
        <v/>
      </c>
      <c r="P26" s="23" t="str">
        <f t="shared" si="9"/>
        <v/>
      </c>
      <c r="Q26" s="23" t="str">
        <f t="shared" si="10"/>
        <v/>
      </c>
      <c r="R26" s="23" t="str">
        <f t="shared" si="11"/>
        <v/>
      </c>
      <c r="S26" s="23" t="str">
        <f t="shared" si="12"/>
        <v/>
      </c>
      <c r="T26" s="23" t="str">
        <f t="shared" si="13"/>
        <v/>
      </c>
      <c r="U26" s="23" t="str">
        <f t="shared" si="14"/>
        <v/>
      </c>
      <c r="V26" s="23" t="str">
        <f t="shared" si="15"/>
        <v/>
      </c>
      <c r="W26" s="23" t="str">
        <f t="shared" si="16"/>
        <v/>
      </c>
      <c r="X26" s="23" t="str">
        <f t="shared" si="17"/>
        <v/>
      </c>
      <c r="Y26" s="23" t="str">
        <f t="shared" si="18"/>
        <v/>
      </c>
      <c r="Z26" s="23" t="str">
        <f t="shared" si="19"/>
        <v/>
      </c>
      <c r="AA26" s="23" t="str">
        <f t="shared" si="20"/>
        <v/>
      </c>
      <c r="AB26" s="23" t="str">
        <f t="shared" si="21"/>
        <v/>
      </c>
      <c r="AC26" s="23" t="str">
        <f>IF(OR(C25="EXIT",C25=""),"",MOD(N26*AB26+O26*(AB26+M26)+P26*(AA26+AB26+M26),Prime))</f>
        <v/>
      </c>
      <c r="AD26" s="23" t="str">
        <f t="shared" si="22"/>
        <v/>
      </c>
      <c r="AE26" s="23" t="str">
        <f t="shared" si="23"/>
        <v/>
      </c>
      <c r="AF26" s="23" t="str" cm="1">
        <f t="array" ref="AF26">IF(OR(C25="EXIT",C25=""),"",IF(AC26=0,0,MOD_INV(AC26,Prime)))</f>
        <v/>
      </c>
      <c r="AG26" s="7"/>
    </row>
    <row r="27" spans="1:33" x14ac:dyDescent="0.25">
      <c r="A27" s="41" t="str">
        <f t="shared" si="0"/>
        <v/>
      </c>
      <c r="B27" s="41" t="str">
        <f t="shared" si="24"/>
        <v/>
      </c>
      <c r="C27" s="41" t="str">
        <f>IF(OR(C26="EXIT",C26=""),"",VLOOKUP(I27,Semantic!$B$11:$C$15,2,FALSE))</f>
        <v/>
      </c>
      <c r="D27" s="23" t="str">
        <f t="shared" si="2"/>
        <v/>
      </c>
      <c r="E27" s="23" t="str">
        <f t="shared" si="3"/>
        <v/>
      </c>
      <c r="F27" s="23" t="str">
        <f t="shared" si="4"/>
        <v/>
      </c>
      <c r="G27" s="23" t="str">
        <f t="shared" si="5"/>
        <v/>
      </c>
      <c r="H27" s="90" t="str">
        <f t="shared" si="6"/>
        <v/>
      </c>
      <c r="I27" s="91" t="str">
        <f>IF(OR(C26="EXIT",C26=""),"",VLOOKUP($D27,Input_Output!$A$3:$F$34,2))</f>
        <v/>
      </c>
      <c r="J27" s="23" t="str">
        <f>IF(OR(C26="EXIT",C26=""),"",VLOOKUP($D27,Input_Output!$A$3:$F$34,3))</f>
        <v/>
      </c>
      <c r="K27" s="23" t="str">
        <f>IF(OR(C26="EXIT",C26=""),"",VLOOKUP($D27,Input_Output!$A$3:$F$34,4))</f>
        <v/>
      </c>
      <c r="L27" s="23" t="str">
        <f>IF(OR(C26="EXIT",C26=""),"",VLOOKUP($D27,Input_Output!$A$3:$F$34,5))</f>
        <v/>
      </c>
      <c r="M27" s="64" t="str">
        <f>IF(OR(C26="EXIT",C26=""),"",MOD(VLOOKUP($D27,Input_Output!$A$3:$F$34,6),Prime))</f>
        <v/>
      </c>
      <c r="N27" s="92" t="str">
        <f t="shared" si="7"/>
        <v/>
      </c>
      <c r="O27" s="23" t="str">
        <f t="shared" si="8"/>
        <v/>
      </c>
      <c r="P27" s="23" t="str">
        <f t="shared" si="9"/>
        <v/>
      </c>
      <c r="Q27" s="23" t="str">
        <f t="shared" si="10"/>
        <v/>
      </c>
      <c r="R27" s="23" t="str">
        <f t="shared" si="11"/>
        <v/>
      </c>
      <c r="S27" s="23" t="str">
        <f t="shared" si="12"/>
        <v/>
      </c>
      <c r="T27" s="23" t="str">
        <f t="shared" si="13"/>
        <v/>
      </c>
      <c r="U27" s="23" t="str">
        <f t="shared" si="14"/>
        <v/>
      </c>
      <c r="V27" s="23" t="str">
        <f t="shared" si="15"/>
        <v/>
      </c>
      <c r="W27" s="23" t="str">
        <f t="shared" si="16"/>
        <v/>
      </c>
      <c r="X27" s="23" t="str">
        <f t="shared" si="17"/>
        <v/>
      </c>
      <c r="Y27" s="23" t="str">
        <f t="shared" si="18"/>
        <v/>
      </c>
      <c r="Z27" s="23" t="str">
        <f t="shared" si="19"/>
        <v/>
      </c>
      <c r="AA27" s="23" t="str">
        <f t="shared" si="20"/>
        <v/>
      </c>
      <c r="AB27" s="23" t="str">
        <f t="shared" si="21"/>
        <v/>
      </c>
      <c r="AC27" s="23" t="str">
        <f>IF(OR(C26="EXIT",C26=""),"",MOD(N27*AB27+O27*(AB27+M27)+P27*(AA27+AB27+M27),Prime))</f>
        <v/>
      </c>
      <c r="AD27" s="23" t="str">
        <f t="shared" si="22"/>
        <v/>
      </c>
      <c r="AE27" s="23" t="str">
        <f t="shared" si="23"/>
        <v/>
      </c>
      <c r="AF27" s="23" t="str" cm="1">
        <f t="array" ref="AF27">IF(OR(C26="EXIT",C26=""),"",IF(AC27=0,0,MOD_INV(AC27,Prime)))</f>
        <v/>
      </c>
      <c r="AG27" s="7"/>
    </row>
    <row r="28" spans="1:33" x14ac:dyDescent="0.25">
      <c r="A28" s="41" t="str">
        <f t="shared" si="0"/>
        <v/>
      </c>
      <c r="B28" s="41" t="str">
        <f t="shared" si="24"/>
        <v/>
      </c>
      <c r="C28" s="41" t="str">
        <f>IF(OR(C27="EXIT",C27=""),"",VLOOKUP(I28,Semantic!$B$11:$C$15,2,FALSE))</f>
        <v/>
      </c>
      <c r="D28" s="23" t="str">
        <f t="shared" si="2"/>
        <v/>
      </c>
      <c r="E28" s="23" t="str">
        <f t="shared" si="3"/>
        <v/>
      </c>
      <c r="F28" s="23" t="str">
        <f t="shared" si="4"/>
        <v/>
      </c>
      <c r="G28" s="23" t="str">
        <f t="shared" si="5"/>
        <v/>
      </c>
      <c r="H28" s="90" t="str">
        <f t="shared" si="6"/>
        <v/>
      </c>
      <c r="I28" s="91" t="str">
        <f>IF(OR(C27="EXIT",C27=""),"",VLOOKUP($D28,Input_Output!$A$3:$F$34,2))</f>
        <v/>
      </c>
      <c r="J28" s="23" t="str">
        <f>IF(OR(C27="EXIT",C27=""),"",VLOOKUP($D28,Input_Output!$A$3:$F$34,3))</f>
        <v/>
      </c>
      <c r="K28" s="23" t="str">
        <f>IF(OR(C27="EXIT",C27=""),"",VLOOKUP($D28,Input_Output!$A$3:$F$34,4))</f>
        <v/>
      </c>
      <c r="L28" s="23" t="str">
        <f>IF(OR(C27="EXIT",C27=""),"",VLOOKUP($D28,Input_Output!$A$3:$F$34,5))</f>
        <v/>
      </c>
      <c r="M28" s="64" t="str">
        <f>IF(OR(C27="EXIT",C27=""),"",MOD(VLOOKUP($D28,Input_Output!$A$3:$F$34,6),Prime))</f>
        <v/>
      </c>
      <c r="N28" s="92" t="str">
        <f t="shared" si="7"/>
        <v/>
      </c>
      <c r="O28" s="23" t="str">
        <f t="shared" si="8"/>
        <v/>
      </c>
      <c r="P28" s="23" t="str">
        <f t="shared" si="9"/>
        <v/>
      </c>
      <c r="Q28" s="23" t="str">
        <f t="shared" si="10"/>
        <v/>
      </c>
      <c r="R28" s="23" t="str">
        <f t="shared" si="11"/>
        <v/>
      </c>
      <c r="S28" s="23" t="str">
        <f t="shared" si="12"/>
        <v/>
      </c>
      <c r="T28" s="23" t="str">
        <f t="shared" si="13"/>
        <v/>
      </c>
      <c r="U28" s="23" t="str">
        <f t="shared" si="14"/>
        <v/>
      </c>
      <c r="V28" s="23" t="str">
        <f t="shared" si="15"/>
        <v/>
      </c>
      <c r="W28" s="23" t="str">
        <f t="shared" si="16"/>
        <v/>
      </c>
      <c r="X28" s="23" t="str">
        <f t="shared" si="17"/>
        <v/>
      </c>
      <c r="Y28" s="23" t="str">
        <f t="shared" si="18"/>
        <v/>
      </c>
      <c r="Z28" s="23" t="str">
        <f t="shared" si="19"/>
        <v/>
      </c>
      <c r="AA28" s="23" t="str">
        <f t="shared" si="20"/>
        <v/>
      </c>
      <c r="AB28" s="23" t="str">
        <f t="shared" si="21"/>
        <v/>
      </c>
      <c r="AC28" s="23" t="str">
        <f>IF(OR(C27="EXIT",C27=""),"",MOD(N28*AB28+O28*(AB28+M28)+P28*(AA28+AB28+M28),Prime))</f>
        <v/>
      </c>
      <c r="AD28" s="23" t="str">
        <f t="shared" si="22"/>
        <v/>
      </c>
      <c r="AE28" s="23" t="str">
        <f t="shared" si="23"/>
        <v/>
      </c>
      <c r="AF28" s="23" t="str" cm="1">
        <f t="array" ref="AF28">IF(OR(C27="EXIT",C27=""),"",IF(AC28=0,0,MOD_INV(AC28,Prime)))</f>
        <v/>
      </c>
      <c r="AG28" s="7"/>
    </row>
    <row r="29" spans="1:33" x14ac:dyDescent="0.25">
      <c r="A29" s="41" t="str">
        <f t="shared" si="0"/>
        <v/>
      </c>
      <c r="B29" s="41" t="str">
        <f t="shared" si="24"/>
        <v/>
      </c>
      <c r="C29" s="41" t="str">
        <f>IF(OR(C28="EXIT",C28=""),"",VLOOKUP(I29,Semantic!$B$11:$C$15,2,FALSE))</f>
        <v/>
      </c>
      <c r="D29" s="23" t="str">
        <f t="shared" si="2"/>
        <v/>
      </c>
      <c r="E29" s="23" t="str">
        <f t="shared" si="3"/>
        <v/>
      </c>
      <c r="F29" s="23" t="str">
        <f t="shared" si="4"/>
        <v/>
      </c>
      <c r="G29" s="23" t="str">
        <f t="shared" si="5"/>
        <v/>
      </c>
      <c r="H29" s="90" t="str">
        <f t="shared" si="6"/>
        <v/>
      </c>
      <c r="I29" s="91" t="str">
        <f>IF(OR(C28="EXIT",C28=""),"",VLOOKUP($D29,Input_Output!$A$3:$F$34,2))</f>
        <v/>
      </c>
      <c r="J29" s="23" t="str">
        <f>IF(OR(C28="EXIT",C28=""),"",VLOOKUP($D29,Input_Output!$A$3:$F$34,3))</f>
        <v/>
      </c>
      <c r="K29" s="23" t="str">
        <f>IF(OR(C28="EXIT",C28=""),"",VLOOKUP($D29,Input_Output!$A$3:$F$34,4))</f>
        <v/>
      </c>
      <c r="L29" s="23" t="str">
        <f>IF(OR(C28="EXIT",C28=""),"",VLOOKUP($D29,Input_Output!$A$3:$F$34,5))</f>
        <v/>
      </c>
      <c r="M29" s="64" t="str">
        <f>IF(OR(C28="EXIT",C28=""),"",MOD(VLOOKUP($D29,Input_Output!$A$3:$F$34,6),Prime))</f>
        <v/>
      </c>
      <c r="N29" s="92" t="str">
        <f t="shared" si="7"/>
        <v/>
      </c>
      <c r="O29" s="23" t="str">
        <f t="shared" si="8"/>
        <v/>
      </c>
      <c r="P29" s="23" t="str">
        <f t="shared" si="9"/>
        <v/>
      </c>
      <c r="Q29" s="23" t="str">
        <f t="shared" si="10"/>
        <v/>
      </c>
      <c r="R29" s="23" t="str">
        <f t="shared" si="11"/>
        <v/>
      </c>
      <c r="S29" s="23" t="str">
        <f t="shared" si="12"/>
        <v/>
      </c>
      <c r="T29" s="23" t="str">
        <f t="shared" si="13"/>
        <v/>
      </c>
      <c r="U29" s="23" t="str">
        <f t="shared" si="14"/>
        <v/>
      </c>
      <c r="V29" s="23" t="str">
        <f t="shared" si="15"/>
        <v/>
      </c>
      <c r="W29" s="23" t="str">
        <f t="shared" si="16"/>
        <v/>
      </c>
      <c r="X29" s="23" t="str">
        <f t="shared" si="17"/>
        <v/>
      </c>
      <c r="Y29" s="23" t="str">
        <f t="shared" si="18"/>
        <v/>
      </c>
      <c r="Z29" s="23" t="str">
        <f t="shared" si="19"/>
        <v/>
      </c>
      <c r="AA29" s="23" t="str">
        <f t="shared" si="20"/>
        <v/>
      </c>
      <c r="AB29" s="23" t="str">
        <f t="shared" si="21"/>
        <v/>
      </c>
      <c r="AC29" s="23" t="str">
        <f>IF(OR(C28="EXIT",C28=""),"",MOD(N29*AB29+O29*(AB29+M29)+P29*(AA29+AB29+M29),Prime))</f>
        <v/>
      </c>
      <c r="AD29" s="23" t="str">
        <f t="shared" si="22"/>
        <v/>
      </c>
      <c r="AE29" s="23" t="str">
        <f t="shared" si="23"/>
        <v/>
      </c>
      <c r="AF29" s="23" t="str" cm="1">
        <f t="array" ref="AF29">IF(OR(C28="EXIT",C28=""),"",IF(AC29=0,0,MOD_INV(AC29,Prime)))</f>
        <v/>
      </c>
      <c r="AG29" s="7"/>
    </row>
    <row r="30" spans="1:33" x14ac:dyDescent="0.25">
      <c r="A30" s="41" t="str">
        <f t="shared" si="0"/>
        <v/>
      </c>
      <c r="B30" s="41" t="str">
        <f t="shared" si="24"/>
        <v/>
      </c>
      <c r="C30" s="41" t="str">
        <f>IF(OR(C29="EXIT",C29=""),"",VLOOKUP(I30,Semantic!$B$11:$C$15,2,FALSE))</f>
        <v/>
      </c>
      <c r="D30" s="23" t="str">
        <f t="shared" si="2"/>
        <v/>
      </c>
      <c r="E30" s="23" t="str">
        <f t="shared" si="3"/>
        <v/>
      </c>
      <c r="F30" s="23" t="str">
        <f t="shared" si="4"/>
        <v/>
      </c>
      <c r="G30" s="23" t="str">
        <f t="shared" si="5"/>
        <v/>
      </c>
      <c r="H30" s="90" t="str">
        <f t="shared" si="6"/>
        <v/>
      </c>
      <c r="I30" s="91" t="str">
        <f>IF(OR(C29="EXIT",C29=""),"",VLOOKUP($D30,Input_Output!$A$3:$F$34,2))</f>
        <v/>
      </c>
      <c r="J30" s="23" t="str">
        <f>IF(OR(C29="EXIT",C29=""),"",VLOOKUP($D30,Input_Output!$A$3:$F$34,3))</f>
        <v/>
      </c>
      <c r="K30" s="23" t="str">
        <f>IF(OR(C29="EXIT",C29=""),"",VLOOKUP($D30,Input_Output!$A$3:$F$34,4))</f>
        <v/>
      </c>
      <c r="L30" s="23" t="str">
        <f>IF(OR(C29="EXIT",C29=""),"",VLOOKUP($D30,Input_Output!$A$3:$F$34,5))</f>
        <v/>
      </c>
      <c r="M30" s="64" t="str">
        <f>IF(OR(C29="EXIT",C29=""),"",MOD(VLOOKUP($D30,Input_Output!$A$3:$F$34,6),Prime))</f>
        <v/>
      </c>
      <c r="N30" s="92" t="str">
        <f t="shared" si="7"/>
        <v/>
      </c>
      <c r="O30" s="23" t="str">
        <f t="shared" si="8"/>
        <v/>
      </c>
      <c r="P30" s="23" t="str">
        <f t="shared" si="9"/>
        <v/>
      </c>
      <c r="Q30" s="23" t="str">
        <f t="shared" si="10"/>
        <v/>
      </c>
      <c r="R30" s="23" t="str">
        <f t="shared" si="11"/>
        <v/>
      </c>
      <c r="S30" s="23" t="str">
        <f t="shared" si="12"/>
        <v/>
      </c>
      <c r="T30" s="23" t="str">
        <f t="shared" si="13"/>
        <v/>
      </c>
      <c r="U30" s="23" t="str">
        <f t="shared" si="14"/>
        <v/>
      </c>
      <c r="V30" s="23" t="str">
        <f t="shared" si="15"/>
        <v/>
      </c>
      <c r="W30" s="23" t="str">
        <f t="shared" si="16"/>
        <v/>
      </c>
      <c r="X30" s="23" t="str">
        <f t="shared" si="17"/>
        <v/>
      </c>
      <c r="Y30" s="23" t="str">
        <f t="shared" si="18"/>
        <v/>
      </c>
      <c r="Z30" s="23" t="str">
        <f t="shared" si="19"/>
        <v/>
      </c>
      <c r="AA30" s="23" t="str">
        <f t="shared" si="20"/>
        <v/>
      </c>
      <c r="AB30" s="23" t="str">
        <f t="shared" si="21"/>
        <v/>
      </c>
      <c r="AC30" s="23" t="str">
        <f>IF(OR(C29="EXIT",C29=""),"",MOD(N30*AB30+O30*(AB30+M30)+P30*(AA30+AB30+M30),Prime))</f>
        <v/>
      </c>
      <c r="AD30" s="23" t="str">
        <f t="shared" si="22"/>
        <v/>
      </c>
      <c r="AE30" s="23" t="str">
        <f t="shared" si="23"/>
        <v/>
      </c>
      <c r="AF30" s="23" t="str" cm="1">
        <f t="array" ref="AF30">IF(OR(C29="EXIT",C29=""),"",IF(AC30=0,0,MOD_INV(AC30,Prime)))</f>
        <v/>
      </c>
      <c r="AG30" s="7"/>
    </row>
    <row r="31" spans="1:33" x14ac:dyDescent="0.25">
      <c r="A31" s="41" t="str">
        <f t="shared" si="0"/>
        <v/>
      </c>
      <c r="B31" s="41" t="str">
        <f t="shared" si="24"/>
        <v/>
      </c>
      <c r="C31" s="41" t="str">
        <f>IF(OR(C30="EXIT",C30=""),"",VLOOKUP(I31,Semantic!$B$11:$C$15,2,FALSE))</f>
        <v/>
      </c>
      <c r="D31" s="23" t="str">
        <f t="shared" si="2"/>
        <v/>
      </c>
      <c r="E31" s="23" t="str">
        <f t="shared" si="3"/>
        <v/>
      </c>
      <c r="F31" s="23" t="str">
        <f t="shared" si="4"/>
        <v/>
      </c>
      <c r="G31" s="23" t="str">
        <f t="shared" si="5"/>
        <v/>
      </c>
      <c r="H31" s="90" t="str">
        <f t="shared" si="6"/>
        <v/>
      </c>
      <c r="I31" s="91" t="str">
        <f>IF(OR(C30="EXIT",C30=""),"",VLOOKUP($D31,Input_Output!$A$3:$F$34,2))</f>
        <v/>
      </c>
      <c r="J31" s="23" t="str">
        <f>IF(OR(C30="EXIT",C30=""),"",VLOOKUP($D31,Input_Output!$A$3:$F$34,3))</f>
        <v/>
      </c>
      <c r="K31" s="23" t="str">
        <f>IF(OR(C30="EXIT",C30=""),"",VLOOKUP($D31,Input_Output!$A$3:$F$34,4))</f>
        <v/>
      </c>
      <c r="L31" s="23" t="str">
        <f>IF(OR(C30="EXIT",C30=""),"",VLOOKUP($D31,Input_Output!$A$3:$F$34,5))</f>
        <v/>
      </c>
      <c r="M31" s="64" t="str">
        <f>IF(OR(C30="EXIT",C30=""),"",MOD(VLOOKUP($D31,Input_Output!$A$3:$F$34,6),Prime))</f>
        <v/>
      </c>
      <c r="N31" s="92" t="str">
        <f t="shared" si="7"/>
        <v/>
      </c>
      <c r="O31" s="23" t="str">
        <f t="shared" si="8"/>
        <v/>
      </c>
      <c r="P31" s="23" t="str">
        <f t="shared" si="9"/>
        <v/>
      </c>
      <c r="Q31" s="23" t="str">
        <f t="shared" si="10"/>
        <v/>
      </c>
      <c r="R31" s="23" t="str">
        <f t="shared" si="11"/>
        <v/>
      </c>
      <c r="S31" s="23" t="str">
        <f t="shared" si="12"/>
        <v/>
      </c>
      <c r="T31" s="23" t="str">
        <f t="shared" si="13"/>
        <v/>
      </c>
      <c r="U31" s="23" t="str">
        <f t="shared" si="14"/>
        <v/>
      </c>
      <c r="V31" s="23" t="str">
        <f t="shared" si="15"/>
        <v/>
      </c>
      <c r="W31" s="23" t="str">
        <f t="shared" si="16"/>
        <v/>
      </c>
      <c r="X31" s="23" t="str">
        <f t="shared" si="17"/>
        <v/>
      </c>
      <c r="Y31" s="23" t="str">
        <f t="shared" si="18"/>
        <v/>
      </c>
      <c r="Z31" s="23" t="str">
        <f t="shared" si="19"/>
        <v/>
      </c>
      <c r="AA31" s="23" t="str">
        <f t="shared" si="20"/>
        <v/>
      </c>
      <c r="AB31" s="23" t="str">
        <f t="shared" si="21"/>
        <v/>
      </c>
      <c r="AC31" s="23" t="str">
        <f>IF(OR(C30="EXIT",C30=""),"",MOD(N31*AB31+O31*(AB31+M31)+P31*(AA31+AB31+M31),Prime))</f>
        <v/>
      </c>
      <c r="AD31" s="23" t="str">
        <f t="shared" si="22"/>
        <v/>
      </c>
      <c r="AE31" s="23" t="str">
        <f t="shared" si="23"/>
        <v/>
      </c>
      <c r="AF31" s="23" t="str" cm="1">
        <f t="array" ref="AF31">IF(OR(C30="EXIT",C30=""),"",IF(AC31=0,0,MOD_INV(AC31,Prime)))</f>
        <v/>
      </c>
      <c r="AG31" s="7"/>
    </row>
    <row r="32" spans="1:33" x14ac:dyDescent="0.25">
      <c r="A32" s="41" t="str">
        <f t="shared" si="0"/>
        <v/>
      </c>
      <c r="B32" s="41" t="str">
        <f t="shared" si="24"/>
        <v/>
      </c>
      <c r="C32" s="41" t="str">
        <f>IF(OR(C31="EXIT",C31=""),"",VLOOKUP(I32,Semantic!$B$11:$C$15,2,FALSE))</f>
        <v/>
      </c>
      <c r="D32" s="23" t="str">
        <f t="shared" si="2"/>
        <v/>
      </c>
      <c r="E32" s="23" t="str">
        <f t="shared" si="3"/>
        <v/>
      </c>
      <c r="F32" s="23" t="str">
        <f t="shared" si="4"/>
        <v/>
      </c>
      <c r="G32" s="23" t="str">
        <f t="shared" si="5"/>
        <v/>
      </c>
      <c r="H32" s="90" t="str">
        <f t="shared" si="6"/>
        <v/>
      </c>
      <c r="I32" s="91" t="str">
        <f>IF(OR(C31="EXIT",C31=""),"",VLOOKUP($D32,Input_Output!$A$3:$F$34,2))</f>
        <v/>
      </c>
      <c r="J32" s="23" t="str">
        <f>IF(OR(C31="EXIT",C31=""),"",VLOOKUP($D32,Input_Output!$A$3:$F$34,3))</f>
        <v/>
      </c>
      <c r="K32" s="23" t="str">
        <f>IF(OR(C31="EXIT",C31=""),"",VLOOKUP($D32,Input_Output!$A$3:$F$34,4))</f>
        <v/>
      </c>
      <c r="L32" s="23" t="str">
        <f>IF(OR(C31="EXIT",C31=""),"",VLOOKUP($D32,Input_Output!$A$3:$F$34,5))</f>
        <v/>
      </c>
      <c r="M32" s="64" t="str">
        <f>IF(OR(C31="EXIT",C31=""),"",MOD(VLOOKUP($D32,Input_Output!$A$3:$F$34,6),Prime))</f>
        <v/>
      </c>
      <c r="N32" s="92" t="str">
        <f t="shared" si="7"/>
        <v/>
      </c>
      <c r="O32" s="23" t="str">
        <f t="shared" si="8"/>
        <v/>
      </c>
      <c r="P32" s="23" t="str">
        <f t="shared" si="9"/>
        <v/>
      </c>
      <c r="Q32" s="23" t="str">
        <f t="shared" si="10"/>
        <v/>
      </c>
      <c r="R32" s="23" t="str">
        <f t="shared" si="11"/>
        <v/>
      </c>
      <c r="S32" s="23" t="str">
        <f t="shared" si="12"/>
        <v/>
      </c>
      <c r="T32" s="23" t="str">
        <f t="shared" si="13"/>
        <v/>
      </c>
      <c r="U32" s="23" t="str">
        <f t="shared" si="14"/>
        <v/>
      </c>
      <c r="V32" s="23" t="str">
        <f t="shared" si="15"/>
        <v/>
      </c>
      <c r="W32" s="23" t="str">
        <f t="shared" si="16"/>
        <v/>
      </c>
      <c r="X32" s="23" t="str">
        <f t="shared" si="17"/>
        <v/>
      </c>
      <c r="Y32" s="23" t="str">
        <f t="shared" si="18"/>
        <v/>
      </c>
      <c r="Z32" s="23" t="str">
        <f t="shared" si="19"/>
        <v/>
      </c>
      <c r="AA32" s="23" t="str">
        <f t="shared" si="20"/>
        <v/>
      </c>
      <c r="AB32" s="23" t="str">
        <f t="shared" si="21"/>
        <v/>
      </c>
      <c r="AC32" s="23" t="str">
        <f>IF(OR(C31="EXIT",C31=""),"",MOD(N32*AB32+O32*(AB32+M32)+P32*(AA32+AB32+M32),Prime))</f>
        <v/>
      </c>
      <c r="AD32" s="23" t="str">
        <f t="shared" si="22"/>
        <v/>
      </c>
      <c r="AE32" s="23" t="str">
        <f t="shared" si="23"/>
        <v/>
      </c>
      <c r="AF32" s="23" t="str" cm="1">
        <f t="array" ref="AF32">IF(OR(C31="EXIT",C31=""),"",IF(AC32=0,0,MOD_INV(AC32,Prime)))</f>
        <v/>
      </c>
      <c r="AG32" s="7"/>
    </row>
    <row r="33" spans="1:33" x14ac:dyDescent="0.25">
      <c r="A33" s="41" t="str">
        <f t="shared" si="0"/>
        <v/>
      </c>
      <c r="B33" s="41" t="str">
        <f t="shared" si="24"/>
        <v/>
      </c>
      <c r="C33" s="41" t="str">
        <f>IF(OR(C32="EXIT",C32=""),"",VLOOKUP(I33,Semantic!$B$11:$C$15,2,FALSE))</f>
        <v/>
      </c>
      <c r="D33" s="23" t="str">
        <f t="shared" si="2"/>
        <v/>
      </c>
      <c r="E33" s="23" t="str">
        <f t="shared" si="3"/>
        <v/>
      </c>
      <c r="F33" s="23" t="str">
        <f t="shared" si="4"/>
        <v/>
      </c>
      <c r="G33" s="23" t="str">
        <f t="shared" si="5"/>
        <v/>
      </c>
      <c r="H33" s="90" t="str">
        <f t="shared" si="6"/>
        <v/>
      </c>
      <c r="I33" s="91" t="str">
        <f>IF(OR(C32="EXIT",C32=""),"",VLOOKUP($D33,Input_Output!$A$3:$F$34,2))</f>
        <v/>
      </c>
      <c r="J33" s="23" t="str">
        <f>IF(OR(C32="EXIT",C32=""),"",VLOOKUP($D33,Input_Output!$A$3:$F$34,3))</f>
        <v/>
      </c>
      <c r="K33" s="23" t="str">
        <f>IF(OR(C32="EXIT",C32=""),"",VLOOKUP($D33,Input_Output!$A$3:$F$34,4))</f>
        <v/>
      </c>
      <c r="L33" s="23" t="str">
        <f>IF(OR(C32="EXIT",C32=""),"",VLOOKUP($D33,Input_Output!$A$3:$F$34,5))</f>
        <v/>
      </c>
      <c r="M33" s="64" t="str">
        <f>IF(OR(C32="EXIT",C32=""),"",MOD(VLOOKUP($D33,Input_Output!$A$3:$F$34,6),Prime))</f>
        <v/>
      </c>
      <c r="N33" s="92" t="str">
        <f t="shared" si="7"/>
        <v/>
      </c>
      <c r="O33" s="23" t="str">
        <f t="shared" si="8"/>
        <v/>
      </c>
      <c r="P33" s="23" t="str">
        <f t="shared" si="9"/>
        <v/>
      </c>
      <c r="Q33" s="23" t="str">
        <f t="shared" si="10"/>
        <v/>
      </c>
      <c r="R33" s="23" t="str">
        <f t="shared" si="11"/>
        <v/>
      </c>
      <c r="S33" s="23" t="str">
        <f t="shared" si="12"/>
        <v/>
      </c>
      <c r="T33" s="23" t="str">
        <f t="shared" si="13"/>
        <v/>
      </c>
      <c r="U33" s="23" t="str">
        <f t="shared" si="14"/>
        <v/>
      </c>
      <c r="V33" s="23" t="str">
        <f t="shared" si="15"/>
        <v/>
      </c>
      <c r="W33" s="23" t="str">
        <f t="shared" si="16"/>
        <v/>
      </c>
      <c r="X33" s="23" t="str">
        <f t="shared" si="17"/>
        <v/>
      </c>
      <c r="Y33" s="23" t="str">
        <f t="shared" si="18"/>
        <v/>
      </c>
      <c r="Z33" s="23" t="str">
        <f t="shared" si="19"/>
        <v/>
      </c>
      <c r="AA33" s="23" t="str">
        <f t="shared" si="20"/>
        <v/>
      </c>
      <c r="AB33" s="23" t="str">
        <f t="shared" si="21"/>
        <v/>
      </c>
      <c r="AC33" s="23" t="str">
        <f>IF(OR(C32="EXIT",C32=""),"",MOD(N33*AB33+O33*(AB33+M33)+P33*(AA33+AB33+M33),Prime))</f>
        <v/>
      </c>
      <c r="AD33" s="23" t="str">
        <f t="shared" si="22"/>
        <v/>
      </c>
      <c r="AE33" s="23" t="str">
        <f t="shared" si="23"/>
        <v/>
      </c>
      <c r="AF33" s="23" t="str" cm="1">
        <f t="array" ref="AF33">IF(OR(C32="EXIT",C32=""),"",IF(AC33=0,0,MOD_INV(AC33,Prime)))</f>
        <v/>
      </c>
      <c r="AG33" s="7"/>
    </row>
    <row r="34" spans="1:33" x14ac:dyDescent="0.25">
      <c r="A34" s="41" t="str">
        <f t="shared" si="0"/>
        <v/>
      </c>
      <c r="B34" s="41" t="str">
        <f t="shared" si="24"/>
        <v/>
      </c>
      <c r="C34" s="41" t="str">
        <f>IF(OR(C33="EXIT",C33=""),"",VLOOKUP(I34,Semantic!$B$11:$C$15,2,FALSE))</f>
        <v/>
      </c>
      <c r="D34" s="23" t="str">
        <f t="shared" si="2"/>
        <v/>
      </c>
      <c r="E34" s="23" t="str">
        <f t="shared" si="3"/>
        <v/>
      </c>
      <c r="F34" s="23" t="str">
        <f t="shared" si="4"/>
        <v/>
      </c>
      <c r="G34" s="23" t="str">
        <f t="shared" si="5"/>
        <v/>
      </c>
      <c r="H34" s="90" t="str">
        <f t="shared" si="6"/>
        <v/>
      </c>
      <c r="I34" s="91" t="str">
        <f>IF(OR(C33="EXIT",C33=""),"",VLOOKUP($D34,Input_Output!$A$3:$F$34,2))</f>
        <v/>
      </c>
      <c r="J34" s="23" t="str">
        <f>IF(OR(C33="EXIT",C33=""),"",VLOOKUP($D34,Input_Output!$A$3:$F$34,3))</f>
        <v/>
      </c>
      <c r="K34" s="23" t="str">
        <f>IF(OR(C33="EXIT",C33=""),"",VLOOKUP($D34,Input_Output!$A$3:$F$34,4))</f>
        <v/>
      </c>
      <c r="L34" s="23" t="str">
        <f>IF(OR(C33="EXIT",C33=""),"",VLOOKUP($D34,Input_Output!$A$3:$F$34,5))</f>
        <v/>
      </c>
      <c r="M34" s="64" t="str">
        <f>IF(OR(C33="EXIT",C33=""),"",MOD(VLOOKUP($D34,Input_Output!$A$3:$F$34,6),Prime))</f>
        <v/>
      </c>
      <c r="N34" s="92" t="str">
        <f t="shared" si="7"/>
        <v/>
      </c>
      <c r="O34" s="23" t="str">
        <f t="shared" si="8"/>
        <v/>
      </c>
      <c r="P34" s="23" t="str">
        <f t="shared" si="9"/>
        <v/>
      </c>
      <c r="Q34" s="23" t="str">
        <f t="shared" si="10"/>
        <v/>
      </c>
      <c r="R34" s="23" t="str">
        <f t="shared" si="11"/>
        <v/>
      </c>
      <c r="S34" s="23" t="str">
        <f t="shared" si="12"/>
        <v/>
      </c>
      <c r="T34" s="23" t="str">
        <f t="shared" si="13"/>
        <v/>
      </c>
      <c r="U34" s="23" t="str">
        <f t="shared" si="14"/>
        <v/>
      </c>
      <c r="V34" s="23" t="str">
        <f t="shared" si="15"/>
        <v/>
      </c>
      <c r="W34" s="23" t="str">
        <f t="shared" si="16"/>
        <v/>
      </c>
      <c r="X34" s="23" t="str">
        <f t="shared" si="17"/>
        <v/>
      </c>
      <c r="Y34" s="23" t="str">
        <f t="shared" si="18"/>
        <v/>
      </c>
      <c r="Z34" s="23" t="str">
        <f t="shared" si="19"/>
        <v/>
      </c>
      <c r="AA34" s="23" t="str">
        <f t="shared" si="20"/>
        <v/>
      </c>
      <c r="AB34" s="23" t="str">
        <f t="shared" si="21"/>
        <v/>
      </c>
      <c r="AC34" s="23" t="str">
        <f>IF(OR(C33="EXIT",C33=""),"",MOD(N34*AB34+O34*(AB34+M34)+P34*(AA34+AB34+M34),Prime))</f>
        <v/>
      </c>
      <c r="AD34" s="23" t="str">
        <f t="shared" si="22"/>
        <v/>
      </c>
      <c r="AE34" s="23" t="str">
        <f t="shared" si="23"/>
        <v/>
      </c>
      <c r="AF34" s="23" t="str" cm="1">
        <f t="array" ref="AF34">IF(OR(C33="EXIT",C33=""),"",IF(AC34=0,0,MOD_INV(AC34,Prime)))</f>
        <v/>
      </c>
      <c r="AG34" s="7"/>
    </row>
    <row r="35" spans="1:33" x14ac:dyDescent="0.25">
      <c r="A35" s="41" t="str">
        <f t="shared" si="0"/>
        <v/>
      </c>
      <c r="B35" s="41" t="str">
        <f t="shared" si="24"/>
        <v/>
      </c>
      <c r="C35" s="41" t="str">
        <f>IF(OR(C34="EXIT",C34=""),"",VLOOKUP(I35,Semantic!$B$11:$C$15,2,FALSE))</f>
        <v/>
      </c>
      <c r="D35" s="23" t="str">
        <f t="shared" si="2"/>
        <v/>
      </c>
      <c r="E35" s="23" t="str">
        <f t="shared" si="3"/>
        <v/>
      </c>
      <c r="F35" s="23" t="str">
        <f t="shared" si="4"/>
        <v/>
      </c>
      <c r="G35" s="23" t="str">
        <f t="shared" si="5"/>
        <v/>
      </c>
      <c r="H35" s="90" t="str">
        <f t="shared" si="6"/>
        <v/>
      </c>
      <c r="I35" s="91" t="str">
        <f>IF(OR(C34="EXIT",C34=""),"",VLOOKUP($D35,Input_Output!$A$3:$F$34,2))</f>
        <v/>
      </c>
      <c r="J35" s="23" t="str">
        <f>IF(OR(C34="EXIT",C34=""),"",VLOOKUP($D35,Input_Output!$A$3:$F$34,3))</f>
        <v/>
      </c>
      <c r="K35" s="23" t="str">
        <f>IF(OR(C34="EXIT",C34=""),"",VLOOKUP($D35,Input_Output!$A$3:$F$34,4))</f>
        <v/>
      </c>
      <c r="L35" s="23" t="str">
        <f>IF(OR(C34="EXIT",C34=""),"",VLOOKUP($D35,Input_Output!$A$3:$F$34,5))</f>
        <v/>
      </c>
      <c r="M35" s="64" t="str">
        <f>IF(OR(C34="EXIT",C34=""),"",MOD(VLOOKUP($D35,Input_Output!$A$3:$F$34,6),Prime))</f>
        <v/>
      </c>
      <c r="N35" s="92" t="str">
        <f t="shared" si="7"/>
        <v/>
      </c>
      <c r="O35" s="23" t="str">
        <f t="shared" si="8"/>
        <v/>
      </c>
      <c r="P35" s="23" t="str">
        <f t="shared" si="9"/>
        <v/>
      </c>
      <c r="Q35" s="23" t="str">
        <f t="shared" si="10"/>
        <v/>
      </c>
      <c r="R35" s="23" t="str">
        <f t="shared" si="11"/>
        <v/>
      </c>
      <c r="S35" s="23" t="str">
        <f t="shared" si="12"/>
        <v/>
      </c>
      <c r="T35" s="23" t="str">
        <f t="shared" si="13"/>
        <v/>
      </c>
      <c r="U35" s="23" t="str">
        <f t="shared" si="14"/>
        <v/>
      </c>
      <c r="V35" s="23" t="str">
        <f t="shared" si="15"/>
        <v/>
      </c>
      <c r="W35" s="23" t="str">
        <f t="shared" si="16"/>
        <v/>
      </c>
      <c r="X35" s="23" t="str">
        <f t="shared" si="17"/>
        <v/>
      </c>
      <c r="Y35" s="23" t="str">
        <f t="shared" si="18"/>
        <v/>
      </c>
      <c r="Z35" s="23" t="str">
        <f t="shared" si="19"/>
        <v/>
      </c>
      <c r="AA35" s="23" t="str">
        <f t="shared" si="20"/>
        <v/>
      </c>
      <c r="AB35" s="23" t="str">
        <f t="shared" si="21"/>
        <v/>
      </c>
      <c r="AC35" s="23" t="str">
        <f>IF(OR(C34="EXIT",C34=""),"",MOD(N35*AB35+O35*(AB35+M35)+P35*(AA35+AB35+M35),Prime))</f>
        <v/>
      </c>
      <c r="AD35" s="23" t="str">
        <f t="shared" si="22"/>
        <v/>
      </c>
      <c r="AE35" s="23" t="str">
        <f t="shared" si="23"/>
        <v/>
      </c>
      <c r="AF35" s="23" t="str" cm="1">
        <f t="array" ref="AF35">IF(OR(C34="EXIT",C34=""),"",IF(AC35=0,0,MOD_INV(AC35,Prime)))</f>
        <v/>
      </c>
      <c r="AG35" s="7"/>
    </row>
    <row r="36" spans="1:33" x14ac:dyDescent="0.25">
      <c r="A36" s="41" t="str">
        <f t="shared" si="0"/>
        <v/>
      </c>
      <c r="B36" s="41" t="str">
        <f t="shared" si="24"/>
        <v/>
      </c>
      <c r="C36" s="41" t="str">
        <f>IF(OR(C35="EXIT",C35=""),"",VLOOKUP(I36,Semantic!$B$11:$C$15,2,FALSE))</f>
        <v/>
      </c>
      <c r="D36" s="23" t="str">
        <f t="shared" si="2"/>
        <v/>
      </c>
      <c r="E36" s="23" t="str">
        <f t="shared" si="3"/>
        <v/>
      </c>
      <c r="F36" s="23" t="str">
        <f t="shared" si="4"/>
        <v/>
      </c>
      <c r="G36" s="23" t="str">
        <f t="shared" si="5"/>
        <v/>
      </c>
      <c r="H36" s="90" t="str">
        <f t="shared" si="6"/>
        <v/>
      </c>
      <c r="I36" s="91" t="str">
        <f>IF(OR(C35="EXIT",C35=""),"",VLOOKUP($D36,Input_Output!$A$3:$F$34,2))</f>
        <v/>
      </c>
      <c r="J36" s="23" t="str">
        <f>IF(OR(C35="EXIT",C35=""),"",VLOOKUP($D36,Input_Output!$A$3:$F$34,3))</f>
        <v/>
      </c>
      <c r="K36" s="23" t="str">
        <f>IF(OR(C35="EXIT",C35=""),"",VLOOKUP($D36,Input_Output!$A$3:$F$34,4))</f>
        <v/>
      </c>
      <c r="L36" s="23" t="str">
        <f>IF(OR(C35="EXIT",C35=""),"",VLOOKUP($D36,Input_Output!$A$3:$F$34,5))</f>
        <v/>
      </c>
      <c r="M36" s="64" t="str">
        <f>IF(OR(C35="EXIT",C35=""),"",MOD(VLOOKUP($D36,Input_Output!$A$3:$F$34,6),Prime))</f>
        <v/>
      </c>
      <c r="N36" s="92" t="str">
        <f t="shared" si="7"/>
        <v/>
      </c>
      <c r="O36" s="23" t="str">
        <f t="shared" si="8"/>
        <v/>
      </c>
      <c r="P36" s="23" t="str">
        <f t="shared" si="9"/>
        <v/>
      </c>
      <c r="Q36" s="23" t="str">
        <f t="shared" si="10"/>
        <v/>
      </c>
      <c r="R36" s="23" t="str">
        <f t="shared" si="11"/>
        <v/>
      </c>
      <c r="S36" s="23" t="str">
        <f t="shared" si="12"/>
        <v/>
      </c>
      <c r="T36" s="23" t="str">
        <f t="shared" si="13"/>
        <v/>
      </c>
      <c r="U36" s="23" t="str">
        <f t="shared" si="14"/>
        <v/>
      </c>
      <c r="V36" s="23" t="str">
        <f t="shared" si="15"/>
        <v/>
      </c>
      <c r="W36" s="23" t="str">
        <f t="shared" si="16"/>
        <v/>
      </c>
      <c r="X36" s="23" t="str">
        <f t="shared" si="17"/>
        <v/>
      </c>
      <c r="Y36" s="23" t="str">
        <f t="shared" si="18"/>
        <v/>
      </c>
      <c r="Z36" s="23" t="str">
        <f t="shared" si="19"/>
        <v/>
      </c>
      <c r="AA36" s="23" t="str">
        <f t="shared" si="20"/>
        <v/>
      </c>
      <c r="AB36" s="23" t="str">
        <f t="shared" si="21"/>
        <v/>
      </c>
      <c r="AC36" s="23" t="str">
        <f>IF(OR(C35="EXIT",C35=""),"",MOD(N36*AB36+O36*(AB36+M36)+P36*(AA36+AB36+M36),Prime))</f>
        <v/>
      </c>
      <c r="AD36" s="23" t="str">
        <f t="shared" si="22"/>
        <v/>
      </c>
      <c r="AE36" s="23" t="str">
        <f t="shared" si="23"/>
        <v/>
      </c>
      <c r="AF36" s="23" t="str" cm="1">
        <f t="array" ref="AF36">IF(OR(C35="EXIT",C35=""),"",IF(AC36=0,0,MOD_INV(AC36,Prime)))</f>
        <v/>
      </c>
      <c r="AG36" s="7"/>
    </row>
    <row r="37" spans="1:33" x14ac:dyDescent="0.25">
      <c r="A37" s="41" t="str">
        <f t="shared" si="0"/>
        <v/>
      </c>
      <c r="B37" s="41" t="str">
        <f t="shared" si="24"/>
        <v/>
      </c>
      <c r="C37" s="41" t="str">
        <f>IF(OR(C36="EXIT",C36=""),"",VLOOKUP(I37,Semantic!$B$11:$C$15,2,FALSE))</f>
        <v/>
      </c>
      <c r="D37" s="23" t="str">
        <f t="shared" si="2"/>
        <v/>
      </c>
      <c r="E37" s="23" t="str">
        <f t="shared" si="3"/>
        <v/>
      </c>
      <c r="F37" s="23" t="str">
        <f t="shared" si="4"/>
        <v/>
      </c>
      <c r="G37" s="23" t="str">
        <f t="shared" si="5"/>
        <v/>
      </c>
      <c r="H37" s="90" t="str">
        <f t="shared" si="6"/>
        <v/>
      </c>
      <c r="I37" s="91" t="str">
        <f>IF(OR(C36="EXIT",C36=""),"",VLOOKUP($D37,Input_Output!$A$3:$F$34,2))</f>
        <v/>
      </c>
      <c r="J37" s="23" t="str">
        <f>IF(OR(C36="EXIT",C36=""),"",VLOOKUP($D37,Input_Output!$A$3:$F$34,3))</f>
        <v/>
      </c>
      <c r="K37" s="23" t="str">
        <f>IF(OR(C36="EXIT",C36=""),"",VLOOKUP($D37,Input_Output!$A$3:$F$34,4))</f>
        <v/>
      </c>
      <c r="L37" s="23" t="str">
        <f>IF(OR(C36="EXIT",C36=""),"",VLOOKUP($D37,Input_Output!$A$3:$F$34,5))</f>
        <v/>
      </c>
      <c r="M37" s="64" t="str">
        <f>IF(OR(C36="EXIT",C36=""),"",MOD(VLOOKUP($D37,Input_Output!$A$3:$F$34,6),Prime))</f>
        <v/>
      </c>
      <c r="N37" s="92" t="str">
        <f t="shared" si="7"/>
        <v/>
      </c>
      <c r="O37" s="23" t="str">
        <f t="shared" si="8"/>
        <v/>
      </c>
      <c r="P37" s="23" t="str">
        <f t="shared" si="9"/>
        <v/>
      </c>
      <c r="Q37" s="23" t="str">
        <f t="shared" si="10"/>
        <v/>
      </c>
      <c r="R37" s="23" t="str">
        <f t="shared" si="11"/>
        <v/>
      </c>
      <c r="S37" s="23" t="str">
        <f t="shared" si="12"/>
        <v/>
      </c>
      <c r="T37" s="23" t="str">
        <f t="shared" si="13"/>
        <v/>
      </c>
      <c r="U37" s="23" t="str">
        <f t="shared" si="14"/>
        <v/>
      </c>
      <c r="V37" s="23" t="str">
        <f t="shared" si="15"/>
        <v/>
      </c>
      <c r="W37" s="23" t="str">
        <f t="shared" si="16"/>
        <v/>
      </c>
      <c r="X37" s="23" t="str">
        <f t="shared" si="17"/>
        <v/>
      </c>
      <c r="Y37" s="23" t="str">
        <f t="shared" si="18"/>
        <v/>
      </c>
      <c r="Z37" s="23" t="str">
        <f t="shared" si="19"/>
        <v/>
      </c>
      <c r="AA37" s="23" t="str">
        <f t="shared" si="20"/>
        <v/>
      </c>
      <c r="AB37" s="23" t="str">
        <f t="shared" si="21"/>
        <v/>
      </c>
      <c r="AC37" s="23" t="str">
        <f>IF(OR(C36="EXIT",C36=""),"",MOD(N37*AB37+O37*(AB37+M37)+P37*(AA37+AB37+M37),Prime))</f>
        <v/>
      </c>
      <c r="AD37" s="23" t="str">
        <f t="shared" si="22"/>
        <v/>
      </c>
      <c r="AE37" s="23" t="str">
        <f t="shared" si="23"/>
        <v/>
      </c>
      <c r="AF37" s="23" t="str" cm="1">
        <f t="array" ref="AF37">IF(OR(C36="EXIT",C36=""),"",IF(AC37=0,0,MOD_INV(AC37,Prime)))</f>
        <v/>
      </c>
      <c r="AG37" s="7"/>
    </row>
    <row r="38" spans="1:33" x14ac:dyDescent="0.25">
      <c r="A38" s="41" t="str">
        <f t="shared" si="0"/>
        <v/>
      </c>
      <c r="B38" s="41" t="str">
        <f t="shared" si="24"/>
        <v/>
      </c>
      <c r="C38" s="41" t="str">
        <f>IF(OR(C37="EXIT",C37=""),"",VLOOKUP(I38,Semantic!$B$11:$C$15,2,FALSE))</f>
        <v/>
      </c>
      <c r="D38" s="23" t="str">
        <f t="shared" si="2"/>
        <v/>
      </c>
      <c r="E38" s="23" t="str">
        <f t="shared" si="3"/>
        <v/>
      </c>
      <c r="F38" s="23" t="str">
        <f t="shared" si="4"/>
        <v/>
      </c>
      <c r="G38" s="23" t="str">
        <f t="shared" si="5"/>
        <v/>
      </c>
      <c r="H38" s="90" t="str">
        <f t="shared" si="6"/>
        <v/>
      </c>
      <c r="I38" s="91" t="str">
        <f>IF(OR(C37="EXIT",C37=""),"",VLOOKUP($D38,Input_Output!$A$3:$F$34,2))</f>
        <v/>
      </c>
      <c r="J38" s="23" t="str">
        <f>IF(OR(C37="EXIT",C37=""),"",VLOOKUP($D38,Input_Output!$A$3:$F$34,3))</f>
        <v/>
      </c>
      <c r="K38" s="23" t="str">
        <f>IF(OR(C37="EXIT",C37=""),"",VLOOKUP($D38,Input_Output!$A$3:$F$34,4))</f>
        <v/>
      </c>
      <c r="L38" s="23" t="str">
        <f>IF(OR(C37="EXIT",C37=""),"",VLOOKUP($D38,Input_Output!$A$3:$F$34,5))</f>
        <v/>
      </c>
      <c r="M38" s="64" t="str">
        <f>IF(OR(C37="EXIT",C37=""),"",MOD(VLOOKUP($D38,Input_Output!$A$3:$F$34,6),Prime))</f>
        <v/>
      </c>
      <c r="N38" s="92" t="str">
        <f t="shared" si="7"/>
        <v/>
      </c>
      <c r="O38" s="23" t="str">
        <f t="shared" si="8"/>
        <v/>
      </c>
      <c r="P38" s="23" t="str">
        <f t="shared" si="9"/>
        <v/>
      </c>
      <c r="Q38" s="23" t="str">
        <f t="shared" si="10"/>
        <v/>
      </c>
      <c r="R38" s="23" t="str">
        <f t="shared" si="11"/>
        <v/>
      </c>
      <c r="S38" s="23" t="str">
        <f t="shared" si="12"/>
        <v/>
      </c>
      <c r="T38" s="23" t="str">
        <f t="shared" si="13"/>
        <v/>
      </c>
      <c r="U38" s="23" t="str">
        <f t="shared" si="14"/>
        <v/>
      </c>
      <c r="V38" s="23" t="str">
        <f t="shared" si="15"/>
        <v/>
      </c>
      <c r="W38" s="23" t="str">
        <f t="shared" si="16"/>
        <v/>
      </c>
      <c r="X38" s="23" t="str">
        <f t="shared" si="17"/>
        <v/>
      </c>
      <c r="Y38" s="23" t="str">
        <f t="shared" si="18"/>
        <v/>
      </c>
      <c r="Z38" s="23" t="str">
        <f t="shared" si="19"/>
        <v/>
      </c>
      <c r="AA38" s="23" t="str">
        <f t="shared" si="20"/>
        <v/>
      </c>
      <c r="AB38" s="23" t="str">
        <f t="shared" si="21"/>
        <v/>
      </c>
      <c r="AC38" s="23" t="str">
        <f>IF(OR(C37="EXIT",C37=""),"",MOD(N38*AB38+O38*(AB38+M38)+P38*(AA38+AB38+M38),Prime))</f>
        <v/>
      </c>
      <c r="AD38" s="23" t="str">
        <f t="shared" si="22"/>
        <v/>
      </c>
      <c r="AE38" s="23" t="str">
        <f t="shared" si="23"/>
        <v/>
      </c>
      <c r="AF38" s="23" t="str" cm="1">
        <f t="array" ref="AF38">IF(OR(C37="EXIT",C37=""),"",IF(AC38=0,0,MOD_INV(AC38,Prime)))</f>
        <v/>
      </c>
      <c r="AG38" s="7"/>
    </row>
    <row r="39" spans="1:33" x14ac:dyDescent="0.25">
      <c r="A39" s="41" t="str">
        <f t="shared" si="0"/>
        <v/>
      </c>
      <c r="B39" s="41" t="str">
        <f t="shared" si="24"/>
        <v/>
      </c>
      <c r="C39" s="41" t="str">
        <f>IF(OR(C38="EXIT",C38=""),"",VLOOKUP(I39,Semantic!$B$11:$C$15,2,FALSE))</f>
        <v/>
      </c>
      <c r="D39" s="23" t="str">
        <f t="shared" si="2"/>
        <v/>
      </c>
      <c r="E39" s="23" t="str">
        <f t="shared" si="3"/>
        <v/>
      </c>
      <c r="F39" s="23" t="str">
        <f t="shared" si="4"/>
        <v/>
      </c>
      <c r="G39" s="23" t="str">
        <f t="shared" si="5"/>
        <v/>
      </c>
      <c r="H39" s="90" t="str">
        <f t="shared" si="6"/>
        <v/>
      </c>
      <c r="I39" s="91" t="str">
        <f>IF(OR(C38="EXIT",C38=""),"",VLOOKUP($D39,Input_Output!$A$3:$F$34,2))</f>
        <v/>
      </c>
      <c r="J39" s="23" t="str">
        <f>IF(OR(C38="EXIT",C38=""),"",VLOOKUP($D39,Input_Output!$A$3:$F$34,3))</f>
        <v/>
      </c>
      <c r="K39" s="23" t="str">
        <f>IF(OR(C38="EXIT",C38=""),"",VLOOKUP($D39,Input_Output!$A$3:$F$34,4))</f>
        <v/>
      </c>
      <c r="L39" s="23" t="str">
        <f>IF(OR(C38="EXIT",C38=""),"",VLOOKUP($D39,Input_Output!$A$3:$F$34,5))</f>
        <v/>
      </c>
      <c r="M39" s="64" t="str">
        <f>IF(OR(C38="EXIT",C38=""),"",MOD(VLOOKUP($D39,Input_Output!$A$3:$F$34,6),Prime))</f>
        <v/>
      </c>
      <c r="N39" s="92" t="str">
        <f t="shared" si="7"/>
        <v/>
      </c>
      <c r="O39" s="23" t="str">
        <f t="shared" si="8"/>
        <v/>
      </c>
      <c r="P39" s="23" t="str">
        <f t="shared" si="9"/>
        <v/>
      </c>
      <c r="Q39" s="23" t="str">
        <f t="shared" si="10"/>
        <v/>
      </c>
      <c r="R39" s="23" t="str">
        <f t="shared" si="11"/>
        <v/>
      </c>
      <c r="S39" s="23" t="str">
        <f t="shared" si="12"/>
        <v/>
      </c>
      <c r="T39" s="23" t="str">
        <f t="shared" si="13"/>
        <v/>
      </c>
      <c r="U39" s="23" t="str">
        <f t="shared" si="14"/>
        <v/>
      </c>
      <c r="V39" s="23" t="str">
        <f t="shared" si="15"/>
        <v/>
      </c>
      <c r="W39" s="23" t="str">
        <f t="shared" si="16"/>
        <v/>
      </c>
      <c r="X39" s="23" t="str">
        <f t="shared" si="17"/>
        <v/>
      </c>
      <c r="Y39" s="23" t="str">
        <f t="shared" si="18"/>
        <v/>
      </c>
      <c r="Z39" s="23" t="str">
        <f t="shared" si="19"/>
        <v/>
      </c>
      <c r="AA39" s="23" t="str">
        <f t="shared" si="20"/>
        <v/>
      </c>
      <c r="AB39" s="23" t="str">
        <f t="shared" si="21"/>
        <v/>
      </c>
      <c r="AC39" s="23" t="str">
        <f>IF(OR(C38="EXIT",C38=""),"",MOD(N39*AB39+O39*(AB39+M39)+P39*(AA39+AB39+M39),Prime))</f>
        <v/>
      </c>
      <c r="AD39" s="23" t="str">
        <f t="shared" si="22"/>
        <v/>
      </c>
      <c r="AE39" s="23" t="str">
        <f t="shared" si="23"/>
        <v/>
      </c>
      <c r="AF39" s="23" t="str" cm="1">
        <f t="array" ref="AF39">IF(OR(C38="EXIT",C38=""),"",IF(AC39=0,0,MOD_INV(AC39,Prime)))</f>
        <v/>
      </c>
      <c r="AG39" s="7"/>
    </row>
    <row r="40" spans="1:33" x14ac:dyDescent="0.25">
      <c r="A40" s="41" t="str">
        <f t="shared" si="0"/>
        <v/>
      </c>
      <c r="B40" s="41" t="str">
        <f t="shared" si="24"/>
        <v/>
      </c>
      <c r="C40" s="41" t="str">
        <f>IF(OR(C39="EXIT",C39=""),"",VLOOKUP(I40,Semantic!$B$11:$C$15,2,FALSE))</f>
        <v/>
      </c>
      <c r="D40" s="23" t="str">
        <f t="shared" si="2"/>
        <v/>
      </c>
      <c r="E40" s="23" t="str">
        <f t="shared" si="3"/>
        <v/>
      </c>
      <c r="F40" s="23" t="str">
        <f t="shared" si="4"/>
        <v/>
      </c>
      <c r="G40" s="23" t="str">
        <f t="shared" si="5"/>
        <v/>
      </c>
      <c r="H40" s="90" t="str">
        <f t="shared" si="6"/>
        <v/>
      </c>
      <c r="I40" s="91" t="str">
        <f>IF(OR(C39="EXIT",C39=""),"",VLOOKUP($D40,Input_Output!$A$3:$F$34,2))</f>
        <v/>
      </c>
      <c r="J40" s="23" t="str">
        <f>IF(OR(C39="EXIT",C39=""),"",VLOOKUP($D40,Input_Output!$A$3:$F$34,3))</f>
        <v/>
      </c>
      <c r="K40" s="23" t="str">
        <f>IF(OR(C39="EXIT",C39=""),"",VLOOKUP($D40,Input_Output!$A$3:$F$34,4))</f>
        <v/>
      </c>
      <c r="L40" s="23" t="str">
        <f>IF(OR(C39="EXIT",C39=""),"",VLOOKUP($D40,Input_Output!$A$3:$F$34,5))</f>
        <v/>
      </c>
      <c r="M40" s="64" t="str">
        <f>IF(OR(C39="EXIT",C39=""),"",MOD(VLOOKUP($D40,Input_Output!$A$3:$F$34,6),Prime))</f>
        <v/>
      </c>
      <c r="N40" s="92" t="str">
        <f t="shared" si="7"/>
        <v/>
      </c>
      <c r="O40" s="23" t="str">
        <f t="shared" si="8"/>
        <v/>
      </c>
      <c r="P40" s="23" t="str">
        <f t="shared" si="9"/>
        <v/>
      </c>
      <c r="Q40" s="23" t="str">
        <f t="shared" si="10"/>
        <v/>
      </c>
      <c r="R40" s="23" t="str">
        <f t="shared" si="11"/>
        <v/>
      </c>
      <c r="S40" s="23" t="str">
        <f t="shared" si="12"/>
        <v/>
      </c>
      <c r="T40" s="23" t="str">
        <f t="shared" si="13"/>
        <v/>
      </c>
      <c r="U40" s="23" t="str">
        <f t="shared" si="14"/>
        <v/>
      </c>
      <c r="V40" s="23" t="str">
        <f t="shared" si="15"/>
        <v/>
      </c>
      <c r="W40" s="23" t="str">
        <f t="shared" si="16"/>
        <v/>
      </c>
      <c r="X40" s="23" t="str">
        <f t="shared" si="17"/>
        <v/>
      </c>
      <c r="Y40" s="23" t="str">
        <f t="shared" si="18"/>
        <v/>
      </c>
      <c r="Z40" s="23" t="str">
        <f t="shared" si="19"/>
        <v/>
      </c>
      <c r="AA40" s="23" t="str">
        <f t="shared" si="20"/>
        <v/>
      </c>
      <c r="AB40" s="23" t="str">
        <f t="shared" si="21"/>
        <v/>
      </c>
      <c r="AC40" s="23" t="str">
        <f>IF(OR(C39="EXIT",C39=""),"",MOD(N40*AB40+O40*(AB40+M40)+P40*(AA40+AB40+M40),Prime))</f>
        <v/>
      </c>
      <c r="AD40" s="23" t="str">
        <f t="shared" si="22"/>
        <v/>
      </c>
      <c r="AE40" s="23" t="str">
        <f t="shared" si="23"/>
        <v/>
      </c>
      <c r="AF40" s="23" t="str" cm="1">
        <f t="array" ref="AF40">IF(OR(C39="EXIT",C39=""),"",IF(AC40=0,0,MOD_INV(AC40,Prime)))</f>
        <v/>
      </c>
      <c r="AG40" s="7"/>
    </row>
    <row r="41" spans="1:33" x14ac:dyDescent="0.25">
      <c r="A41" s="41" t="str">
        <f t="shared" si="0"/>
        <v/>
      </c>
      <c r="B41" s="41" t="str">
        <f t="shared" si="24"/>
        <v/>
      </c>
      <c r="C41" s="41" t="str">
        <f>IF(OR(C40="EXIT",C40=""),"",VLOOKUP(I41,Semantic!$B$11:$C$15,2,FALSE))</f>
        <v/>
      </c>
      <c r="D41" s="23" t="str">
        <f t="shared" si="2"/>
        <v/>
      </c>
      <c r="E41" s="23" t="str">
        <f t="shared" si="3"/>
        <v/>
      </c>
      <c r="F41" s="23" t="str">
        <f t="shared" si="4"/>
        <v/>
      </c>
      <c r="G41" s="23" t="str">
        <f t="shared" si="5"/>
        <v/>
      </c>
      <c r="H41" s="90" t="str">
        <f t="shared" si="6"/>
        <v/>
      </c>
      <c r="I41" s="91" t="str">
        <f>IF(OR(C40="EXIT",C40=""),"",VLOOKUP($D41,Input_Output!$A$3:$F$34,2))</f>
        <v/>
      </c>
      <c r="J41" s="23" t="str">
        <f>IF(OR(C40="EXIT",C40=""),"",VLOOKUP($D41,Input_Output!$A$3:$F$34,3))</f>
        <v/>
      </c>
      <c r="K41" s="23" t="str">
        <f>IF(OR(C40="EXIT",C40=""),"",VLOOKUP($D41,Input_Output!$A$3:$F$34,4))</f>
        <v/>
      </c>
      <c r="L41" s="23" t="str">
        <f>IF(OR(C40="EXIT",C40=""),"",VLOOKUP($D41,Input_Output!$A$3:$F$34,5))</f>
        <v/>
      </c>
      <c r="M41" s="64" t="str">
        <f>IF(OR(C40="EXIT",C40=""),"",MOD(VLOOKUP($D41,Input_Output!$A$3:$F$34,6),Prime))</f>
        <v/>
      </c>
      <c r="N41" s="92" t="str">
        <f t="shared" si="7"/>
        <v/>
      </c>
      <c r="O41" s="23" t="str">
        <f t="shared" si="8"/>
        <v/>
      </c>
      <c r="P41" s="23" t="str">
        <f t="shared" si="9"/>
        <v/>
      </c>
      <c r="Q41" s="23" t="str">
        <f t="shared" si="10"/>
        <v/>
      </c>
      <c r="R41" s="23" t="str">
        <f t="shared" si="11"/>
        <v/>
      </c>
      <c r="S41" s="23" t="str">
        <f t="shared" si="12"/>
        <v/>
      </c>
      <c r="T41" s="23" t="str">
        <f t="shared" si="13"/>
        <v/>
      </c>
      <c r="U41" s="23" t="str">
        <f t="shared" si="14"/>
        <v/>
      </c>
      <c r="V41" s="23" t="str">
        <f t="shared" si="15"/>
        <v/>
      </c>
      <c r="W41" s="23" t="str">
        <f t="shared" si="16"/>
        <v/>
      </c>
      <c r="X41" s="23" t="str">
        <f t="shared" si="17"/>
        <v/>
      </c>
      <c r="Y41" s="23" t="str">
        <f t="shared" si="18"/>
        <v/>
      </c>
      <c r="Z41" s="23" t="str">
        <f t="shared" si="19"/>
        <v/>
      </c>
      <c r="AA41" s="23" t="str">
        <f t="shared" si="20"/>
        <v/>
      </c>
      <c r="AB41" s="23" t="str">
        <f t="shared" si="21"/>
        <v/>
      </c>
      <c r="AC41" s="23" t="str">
        <f>IF(OR(C40="EXIT",C40=""),"",MOD(N41*AB41+O41*(AB41+M41)+P41*(AA41+AB41+M41),Prime))</f>
        <v/>
      </c>
      <c r="AD41" s="23" t="str">
        <f t="shared" si="22"/>
        <v/>
      </c>
      <c r="AE41" s="23" t="str">
        <f t="shared" si="23"/>
        <v/>
      </c>
      <c r="AF41" s="23" t="str" cm="1">
        <f t="array" ref="AF41">IF(OR(C40="EXIT",C40=""),"",IF(AC41=0,0,MOD_INV(AC41,Prime)))</f>
        <v/>
      </c>
      <c r="AG41" s="7"/>
    </row>
    <row r="42" spans="1:33" x14ac:dyDescent="0.25">
      <c r="A42" s="41" t="str">
        <f t="shared" si="0"/>
        <v/>
      </c>
      <c r="B42" s="41" t="str">
        <f t="shared" si="24"/>
        <v/>
      </c>
      <c r="C42" s="41" t="str">
        <f>IF(OR(C41="EXIT",C41=""),"",VLOOKUP(I42,Semantic!$B$11:$C$15,2,FALSE))</f>
        <v/>
      </c>
      <c r="D42" s="23" t="str">
        <f t="shared" si="2"/>
        <v/>
      </c>
      <c r="E42" s="23" t="str">
        <f t="shared" si="3"/>
        <v/>
      </c>
      <c r="F42" s="23" t="str">
        <f t="shared" si="4"/>
        <v/>
      </c>
      <c r="G42" s="23" t="str">
        <f t="shared" si="5"/>
        <v/>
      </c>
      <c r="H42" s="90" t="str">
        <f t="shared" si="6"/>
        <v/>
      </c>
      <c r="I42" s="91" t="str">
        <f>IF(OR(C41="EXIT",C41=""),"",VLOOKUP($D42,Input_Output!$A$3:$F$34,2))</f>
        <v/>
      </c>
      <c r="J42" s="23" t="str">
        <f>IF(OR(C41="EXIT",C41=""),"",VLOOKUP($D42,Input_Output!$A$3:$F$34,3))</f>
        <v/>
      </c>
      <c r="K42" s="23" t="str">
        <f>IF(OR(C41="EXIT",C41=""),"",VLOOKUP($D42,Input_Output!$A$3:$F$34,4))</f>
        <v/>
      </c>
      <c r="L42" s="23" t="str">
        <f>IF(OR(C41="EXIT",C41=""),"",VLOOKUP($D42,Input_Output!$A$3:$F$34,5))</f>
        <v/>
      </c>
      <c r="M42" s="64" t="str">
        <f>IF(OR(C41="EXIT",C41=""),"",MOD(VLOOKUP($D42,Input_Output!$A$3:$F$34,6),Prime))</f>
        <v/>
      </c>
      <c r="N42" s="92" t="str">
        <f t="shared" si="7"/>
        <v/>
      </c>
      <c r="O42" s="23" t="str">
        <f t="shared" si="8"/>
        <v/>
      </c>
      <c r="P42" s="23" t="str">
        <f t="shared" si="9"/>
        <v/>
      </c>
      <c r="Q42" s="23" t="str">
        <f t="shared" si="10"/>
        <v/>
      </c>
      <c r="R42" s="23" t="str">
        <f t="shared" si="11"/>
        <v/>
      </c>
      <c r="S42" s="23" t="str">
        <f t="shared" si="12"/>
        <v/>
      </c>
      <c r="T42" s="23" t="str">
        <f t="shared" si="13"/>
        <v/>
      </c>
      <c r="U42" s="23" t="str">
        <f t="shared" si="14"/>
        <v/>
      </c>
      <c r="V42" s="23" t="str">
        <f t="shared" si="15"/>
        <v/>
      </c>
      <c r="W42" s="23" t="str">
        <f t="shared" si="16"/>
        <v/>
      </c>
      <c r="X42" s="23" t="str">
        <f t="shared" si="17"/>
        <v/>
      </c>
      <c r="Y42" s="23" t="str">
        <f t="shared" si="18"/>
        <v/>
      </c>
      <c r="Z42" s="23" t="str">
        <f t="shared" si="19"/>
        <v/>
      </c>
      <c r="AA42" s="23" t="str">
        <f t="shared" si="20"/>
        <v/>
      </c>
      <c r="AB42" s="23" t="str">
        <f t="shared" si="21"/>
        <v/>
      </c>
      <c r="AC42" s="23" t="str">
        <f>IF(OR(C41="EXIT",C41=""),"",MOD(N42*AB42+O42*(AB42+M42)+P42*(AA42+AB42+M42),Prime))</f>
        <v/>
      </c>
      <c r="AD42" s="23" t="str">
        <f t="shared" si="22"/>
        <v/>
      </c>
      <c r="AE42" s="23" t="str">
        <f t="shared" si="23"/>
        <v/>
      </c>
      <c r="AF42" s="23" t="str" cm="1">
        <f t="array" ref="AF42">IF(OR(C41="EXIT",C41=""),"",IF(AC42=0,0,MOD_INV(AC42,Prime)))</f>
        <v/>
      </c>
      <c r="AG42" s="7"/>
    </row>
    <row r="43" spans="1:33" x14ac:dyDescent="0.25">
      <c r="A43" s="41" t="str">
        <f t="shared" si="0"/>
        <v/>
      </c>
      <c r="B43" s="41" t="str">
        <f t="shared" si="24"/>
        <v/>
      </c>
      <c r="C43" s="41" t="str">
        <f>IF(OR(C42="EXIT",C42=""),"",VLOOKUP(I43,Semantic!$B$11:$C$15,2,FALSE))</f>
        <v/>
      </c>
      <c r="D43" s="23" t="str">
        <f t="shared" si="2"/>
        <v/>
      </c>
      <c r="E43" s="23" t="str">
        <f t="shared" si="3"/>
        <v/>
      </c>
      <c r="F43" s="23" t="str">
        <f t="shared" si="4"/>
        <v/>
      </c>
      <c r="G43" s="23" t="str">
        <f t="shared" si="5"/>
        <v/>
      </c>
      <c r="H43" s="90" t="str">
        <f t="shared" si="6"/>
        <v/>
      </c>
      <c r="I43" s="91" t="str">
        <f>IF(OR(C42="EXIT",C42=""),"",VLOOKUP($D43,Input_Output!$A$3:$F$34,2))</f>
        <v/>
      </c>
      <c r="J43" s="23" t="str">
        <f>IF(OR(C42="EXIT",C42=""),"",VLOOKUP($D43,Input_Output!$A$3:$F$34,3))</f>
        <v/>
      </c>
      <c r="K43" s="23" t="str">
        <f>IF(OR(C42="EXIT",C42=""),"",VLOOKUP($D43,Input_Output!$A$3:$F$34,4))</f>
        <v/>
      </c>
      <c r="L43" s="23" t="str">
        <f>IF(OR(C42="EXIT",C42=""),"",VLOOKUP($D43,Input_Output!$A$3:$F$34,5))</f>
        <v/>
      </c>
      <c r="M43" s="64" t="str">
        <f>IF(OR(C42="EXIT",C42=""),"",MOD(VLOOKUP($D43,Input_Output!$A$3:$F$34,6),Prime))</f>
        <v/>
      </c>
      <c r="N43" s="92" t="str">
        <f t="shared" si="7"/>
        <v/>
      </c>
      <c r="O43" s="23" t="str">
        <f t="shared" si="8"/>
        <v/>
      </c>
      <c r="P43" s="23" t="str">
        <f t="shared" si="9"/>
        <v/>
      </c>
      <c r="Q43" s="23" t="str">
        <f t="shared" si="10"/>
        <v/>
      </c>
      <c r="R43" s="23" t="str">
        <f t="shared" si="11"/>
        <v/>
      </c>
      <c r="S43" s="23" t="str">
        <f t="shared" si="12"/>
        <v/>
      </c>
      <c r="T43" s="23" t="str">
        <f t="shared" si="13"/>
        <v/>
      </c>
      <c r="U43" s="23" t="str">
        <f t="shared" si="14"/>
        <v/>
      </c>
      <c r="V43" s="23" t="str">
        <f t="shared" si="15"/>
        <v/>
      </c>
      <c r="W43" s="23" t="str">
        <f t="shared" si="16"/>
        <v/>
      </c>
      <c r="X43" s="23" t="str">
        <f t="shared" si="17"/>
        <v/>
      </c>
      <c r="Y43" s="23" t="str">
        <f t="shared" si="18"/>
        <v/>
      </c>
      <c r="Z43" s="23" t="str">
        <f t="shared" si="19"/>
        <v/>
      </c>
      <c r="AA43" s="23" t="str">
        <f t="shared" si="20"/>
        <v/>
      </c>
      <c r="AB43" s="23" t="str">
        <f t="shared" si="21"/>
        <v/>
      </c>
      <c r="AC43" s="23" t="str">
        <f>IF(OR(C42="EXIT",C42=""),"",MOD(N43*AB43+O43*(AB43+M43)+P43*(AA43+AB43+M43),Prime))</f>
        <v/>
      </c>
      <c r="AD43" s="23" t="str">
        <f t="shared" si="22"/>
        <v/>
      </c>
      <c r="AE43" s="23" t="str">
        <f t="shared" si="23"/>
        <v/>
      </c>
      <c r="AF43" s="23" t="str" cm="1">
        <f t="array" ref="AF43">IF(OR(C42="EXIT",C42=""),"",IF(AC43=0,0,MOD_INV(AC43,Prime)))</f>
        <v/>
      </c>
      <c r="AG43" s="7"/>
    </row>
    <row r="44" spans="1:33" x14ac:dyDescent="0.25">
      <c r="A44" s="41" t="str">
        <f t="shared" si="0"/>
        <v/>
      </c>
      <c r="B44" s="41" t="str">
        <f t="shared" si="24"/>
        <v/>
      </c>
      <c r="C44" s="41" t="str">
        <f>IF(OR(C43="EXIT",C43=""),"",VLOOKUP(I44,Semantic!$B$11:$C$15,2,FALSE))</f>
        <v/>
      </c>
      <c r="D44" s="23" t="str">
        <f t="shared" si="2"/>
        <v/>
      </c>
      <c r="E44" s="23" t="str">
        <f t="shared" si="3"/>
        <v/>
      </c>
      <c r="F44" s="23" t="str">
        <f t="shared" si="4"/>
        <v/>
      </c>
      <c r="G44" s="23" t="str">
        <f t="shared" si="5"/>
        <v/>
      </c>
      <c r="H44" s="90" t="str">
        <f t="shared" si="6"/>
        <v/>
      </c>
      <c r="I44" s="91" t="str">
        <f>IF(OR(C43="EXIT",C43=""),"",VLOOKUP($D44,Input_Output!$A$3:$F$34,2))</f>
        <v/>
      </c>
      <c r="J44" s="23" t="str">
        <f>IF(OR(C43="EXIT",C43=""),"",VLOOKUP($D44,Input_Output!$A$3:$F$34,3))</f>
        <v/>
      </c>
      <c r="K44" s="23" t="str">
        <f>IF(OR(C43="EXIT",C43=""),"",VLOOKUP($D44,Input_Output!$A$3:$F$34,4))</f>
        <v/>
      </c>
      <c r="L44" s="23" t="str">
        <f>IF(OR(C43="EXIT",C43=""),"",VLOOKUP($D44,Input_Output!$A$3:$F$34,5))</f>
        <v/>
      </c>
      <c r="M44" s="64" t="str">
        <f>IF(OR(C43="EXIT",C43=""),"",MOD(VLOOKUP($D44,Input_Output!$A$3:$F$34,6),Prime))</f>
        <v/>
      </c>
      <c r="N44" s="92" t="str">
        <f t="shared" si="7"/>
        <v/>
      </c>
      <c r="O44" s="23" t="str">
        <f t="shared" si="8"/>
        <v/>
      </c>
      <c r="P44" s="23" t="str">
        <f t="shared" si="9"/>
        <v/>
      </c>
      <c r="Q44" s="23" t="str">
        <f t="shared" si="10"/>
        <v/>
      </c>
      <c r="R44" s="23" t="str">
        <f t="shared" si="11"/>
        <v/>
      </c>
      <c r="S44" s="23" t="str">
        <f t="shared" si="12"/>
        <v/>
      </c>
      <c r="T44" s="23" t="str">
        <f t="shared" si="13"/>
        <v/>
      </c>
      <c r="U44" s="23" t="str">
        <f t="shared" si="14"/>
        <v/>
      </c>
      <c r="V44" s="23" t="str">
        <f t="shared" si="15"/>
        <v/>
      </c>
      <c r="W44" s="23" t="str">
        <f t="shared" si="16"/>
        <v/>
      </c>
      <c r="X44" s="23" t="str">
        <f t="shared" si="17"/>
        <v/>
      </c>
      <c r="Y44" s="23" t="str">
        <f t="shared" si="18"/>
        <v/>
      </c>
      <c r="Z44" s="23" t="str">
        <f t="shared" si="19"/>
        <v/>
      </c>
      <c r="AA44" s="23" t="str">
        <f t="shared" si="20"/>
        <v/>
      </c>
      <c r="AB44" s="23" t="str">
        <f t="shared" si="21"/>
        <v/>
      </c>
      <c r="AC44" s="23" t="str">
        <f>IF(OR(C43="EXIT",C43=""),"",MOD(N44*AB44+O44*(AB44+M44)+P44*(AA44+AB44+M44),Prime))</f>
        <v/>
      </c>
      <c r="AD44" s="23" t="str">
        <f t="shared" si="22"/>
        <v/>
      </c>
      <c r="AE44" s="23" t="str">
        <f t="shared" si="23"/>
        <v/>
      </c>
      <c r="AF44" s="23" t="str" cm="1">
        <f t="array" ref="AF44">IF(OR(C43="EXIT",C43=""),"",IF(AC44=0,0,MOD_INV(AC44,Prime)))</f>
        <v/>
      </c>
      <c r="AG44" s="7"/>
    </row>
    <row r="45" spans="1:33" x14ac:dyDescent="0.25">
      <c r="A45" s="41" t="str">
        <f t="shared" si="0"/>
        <v/>
      </c>
      <c r="B45" s="41" t="str">
        <f t="shared" si="24"/>
        <v/>
      </c>
      <c r="C45" s="41" t="str">
        <f>IF(OR(C44="EXIT",C44=""),"",VLOOKUP(I45,Semantic!$B$11:$C$15,2,FALSE))</f>
        <v/>
      </c>
      <c r="D45" s="23" t="str">
        <f t="shared" si="2"/>
        <v/>
      </c>
      <c r="E45" s="23" t="str">
        <f t="shared" si="3"/>
        <v/>
      </c>
      <c r="F45" s="23" t="str">
        <f t="shared" si="4"/>
        <v/>
      </c>
      <c r="G45" s="23" t="str">
        <f t="shared" si="5"/>
        <v/>
      </c>
      <c r="H45" s="90" t="str">
        <f t="shared" si="6"/>
        <v/>
      </c>
      <c r="I45" s="91" t="str">
        <f>IF(OR(C44="EXIT",C44=""),"",VLOOKUP($D45,Input_Output!$A$3:$F$34,2))</f>
        <v/>
      </c>
      <c r="J45" s="23" t="str">
        <f>IF(OR(C44="EXIT",C44=""),"",VLOOKUP($D45,Input_Output!$A$3:$F$34,3))</f>
        <v/>
      </c>
      <c r="K45" s="23" t="str">
        <f>IF(OR(C44="EXIT",C44=""),"",VLOOKUP($D45,Input_Output!$A$3:$F$34,4))</f>
        <v/>
      </c>
      <c r="L45" s="23" t="str">
        <f>IF(OR(C44="EXIT",C44=""),"",VLOOKUP($D45,Input_Output!$A$3:$F$34,5))</f>
        <v/>
      </c>
      <c r="M45" s="64" t="str">
        <f>IF(OR(C44="EXIT",C44=""),"",MOD(VLOOKUP($D45,Input_Output!$A$3:$F$34,6),Prime))</f>
        <v/>
      </c>
      <c r="N45" s="92" t="str">
        <f t="shared" si="7"/>
        <v/>
      </c>
      <c r="O45" s="23" t="str">
        <f t="shared" si="8"/>
        <v/>
      </c>
      <c r="P45" s="23" t="str">
        <f t="shared" si="9"/>
        <v/>
      </c>
      <c r="Q45" s="23" t="str">
        <f t="shared" si="10"/>
        <v/>
      </c>
      <c r="R45" s="23" t="str">
        <f t="shared" si="11"/>
        <v/>
      </c>
      <c r="S45" s="23" t="str">
        <f t="shared" si="12"/>
        <v/>
      </c>
      <c r="T45" s="23" t="str">
        <f t="shared" si="13"/>
        <v/>
      </c>
      <c r="U45" s="23" t="str">
        <f t="shared" si="14"/>
        <v/>
      </c>
      <c r="V45" s="23" t="str">
        <f t="shared" si="15"/>
        <v/>
      </c>
      <c r="W45" s="23" t="str">
        <f t="shared" si="16"/>
        <v/>
      </c>
      <c r="X45" s="23" t="str">
        <f t="shared" si="17"/>
        <v/>
      </c>
      <c r="Y45" s="23" t="str">
        <f t="shared" si="18"/>
        <v/>
      </c>
      <c r="Z45" s="23" t="str">
        <f t="shared" si="19"/>
        <v/>
      </c>
      <c r="AA45" s="23" t="str">
        <f t="shared" si="20"/>
        <v/>
      </c>
      <c r="AB45" s="23" t="str">
        <f t="shared" si="21"/>
        <v/>
      </c>
      <c r="AC45" s="23" t="str">
        <f>IF(OR(C44="EXIT",C44=""),"",MOD(N45*AB45+O45*(AB45+M45)+P45*(AA45+AB45+M45),Prime))</f>
        <v/>
      </c>
      <c r="AD45" s="23" t="str">
        <f t="shared" si="22"/>
        <v/>
      </c>
      <c r="AE45" s="23" t="str">
        <f t="shared" si="23"/>
        <v/>
      </c>
      <c r="AF45" s="23" t="str" cm="1">
        <f t="array" ref="AF45">IF(OR(C44="EXIT",C44=""),"",IF(AC45=0,0,MOD_INV(AC45,Prime)))</f>
        <v/>
      </c>
      <c r="AG45" s="7"/>
    </row>
    <row r="46" spans="1:33" x14ac:dyDescent="0.25">
      <c r="A46" s="41" t="str">
        <f t="shared" si="0"/>
        <v/>
      </c>
      <c r="B46" s="41" t="str">
        <f t="shared" si="24"/>
        <v/>
      </c>
      <c r="C46" s="41" t="str">
        <f>IF(OR(C45="EXIT",C45=""),"",VLOOKUP(I46,Semantic!$B$11:$C$15,2,FALSE))</f>
        <v/>
      </c>
      <c r="D46" s="23" t="str">
        <f t="shared" si="2"/>
        <v/>
      </c>
      <c r="E46" s="23" t="str">
        <f t="shared" si="3"/>
        <v/>
      </c>
      <c r="F46" s="23" t="str">
        <f t="shared" si="4"/>
        <v/>
      </c>
      <c r="G46" s="23" t="str">
        <f t="shared" si="5"/>
        <v/>
      </c>
      <c r="H46" s="90" t="str">
        <f t="shared" si="6"/>
        <v/>
      </c>
      <c r="I46" s="91" t="str">
        <f>IF(OR(C45="EXIT",C45=""),"",VLOOKUP($D46,Input_Output!$A$3:$F$34,2))</f>
        <v/>
      </c>
      <c r="J46" s="23" t="str">
        <f>IF(OR(C45="EXIT",C45=""),"",VLOOKUP($D46,Input_Output!$A$3:$F$34,3))</f>
        <v/>
      </c>
      <c r="K46" s="23" t="str">
        <f>IF(OR(C45="EXIT",C45=""),"",VLOOKUP($D46,Input_Output!$A$3:$F$34,4))</f>
        <v/>
      </c>
      <c r="L46" s="23" t="str">
        <f>IF(OR(C45="EXIT",C45=""),"",VLOOKUP($D46,Input_Output!$A$3:$F$34,5))</f>
        <v/>
      </c>
      <c r="M46" s="64" t="str">
        <f>IF(OR(C45="EXIT",C45=""),"",MOD(VLOOKUP($D46,Input_Output!$A$3:$F$34,6),Prime))</f>
        <v/>
      </c>
      <c r="N46" s="92" t="str">
        <f t="shared" si="7"/>
        <v/>
      </c>
      <c r="O46" s="23" t="str">
        <f t="shared" si="8"/>
        <v/>
      </c>
      <c r="P46" s="23" t="str">
        <f t="shared" si="9"/>
        <v/>
      </c>
      <c r="Q46" s="23" t="str">
        <f t="shared" si="10"/>
        <v/>
      </c>
      <c r="R46" s="23" t="str">
        <f t="shared" si="11"/>
        <v/>
      </c>
      <c r="S46" s="23" t="str">
        <f t="shared" si="12"/>
        <v/>
      </c>
      <c r="T46" s="23" t="str">
        <f t="shared" si="13"/>
        <v/>
      </c>
      <c r="U46" s="23" t="str">
        <f t="shared" si="14"/>
        <v/>
      </c>
      <c r="V46" s="23" t="str">
        <f t="shared" si="15"/>
        <v/>
      </c>
      <c r="W46" s="23" t="str">
        <f t="shared" si="16"/>
        <v/>
      </c>
      <c r="X46" s="23" t="str">
        <f t="shared" si="17"/>
        <v/>
      </c>
      <c r="Y46" s="23" t="str">
        <f t="shared" si="18"/>
        <v/>
      </c>
      <c r="Z46" s="23" t="str">
        <f t="shared" si="19"/>
        <v/>
      </c>
      <c r="AA46" s="23" t="str">
        <f t="shared" si="20"/>
        <v/>
      </c>
      <c r="AB46" s="23" t="str">
        <f t="shared" si="21"/>
        <v/>
      </c>
      <c r="AC46" s="23" t="str">
        <f>IF(OR(C45="EXIT",C45=""),"",MOD(N46*AB46+O46*(AB46+M46)+P46*(AA46+AB46+M46),Prime))</f>
        <v/>
      </c>
      <c r="AD46" s="23" t="str">
        <f t="shared" si="22"/>
        <v/>
      </c>
      <c r="AE46" s="23" t="str">
        <f t="shared" si="23"/>
        <v/>
      </c>
      <c r="AF46" s="23" t="str" cm="1">
        <f t="array" ref="AF46">IF(OR(C45="EXIT",C45=""),"",IF(AC46=0,0,MOD_INV(AC46,Prime)))</f>
        <v/>
      </c>
      <c r="AG46" s="7"/>
    </row>
    <row r="47" spans="1:33" x14ac:dyDescent="0.25">
      <c r="A47" s="41" t="str">
        <f t="shared" si="0"/>
        <v/>
      </c>
      <c r="B47" s="41" t="str">
        <f t="shared" si="24"/>
        <v/>
      </c>
      <c r="C47" s="41" t="str">
        <f>IF(OR(C46="EXIT",C46=""),"",VLOOKUP(I47,Semantic!$B$11:$C$15,2,FALSE))</f>
        <v/>
      </c>
      <c r="D47" s="23" t="str">
        <f t="shared" si="2"/>
        <v/>
      </c>
      <c r="E47" s="23" t="str">
        <f t="shared" si="3"/>
        <v/>
      </c>
      <c r="F47" s="23" t="str">
        <f t="shared" si="4"/>
        <v/>
      </c>
      <c r="G47" s="23" t="str">
        <f t="shared" si="5"/>
        <v/>
      </c>
      <c r="H47" s="90" t="str">
        <f t="shared" si="6"/>
        <v/>
      </c>
      <c r="I47" s="91" t="str">
        <f>IF(OR(C46="EXIT",C46=""),"",VLOOKUP($D47,Input_Output!$A$3:$F$34,2))</f>
        <v/>
      </c>
      <c r="J47" s="23" t="str">
        <f>IF(OR(C46="EXIT",C46=""),"",VLOOKUP($D47,Input_Output!$A$3:$F$34,3))</f>
        <v/>
      </c>
      <c r="K47" s="23" t="str">
        <f>IF(OR(C46="EXIT",C46=""),"",VLOOKUP($D47,Input_Output!$A$3:$F$34,4))</f>
        <v/>
      </c>
      <c r="L47" s="23" t="str">
        <f>IF(OR(C46="EXIT",C46=""),"",VLOOKUP($D47,Input_Output!$A$3:$F$34,5))</f>
        <v/>
      </c>
      <c r="M47" s="64" t="str">
        <f>IF(OR(C46="EXIT",C46=""),"",MOD(VLOOKUP($D47,Input_Output!$A$3:$F$34,6),Prime))</f>
        <v/>
      </c>
      <c r="N47" s="92" t="str">
        <f t="shared" si="7"/>
        <v/>
      </c>
      <c r="O47" s="23" t="str">
        <f t="shared" si="8"/>
        <v/>
      </c>
      <c r="P47" s="23" t="str">
        <f t="shared" si="9"/>
        <v/>
      </c>
      <c r="Q47" s="23" t="str">
        <f t="shared" si="10"/>
        <v/>
      </c>
      <c r="R47" s="23" t="str">
        <f t="shared" si="11"/>
        <v/>
      </c>
      <c r="S47" s="23" t="str">
        <f t="shared" si="12"/>
        <v/>
      </c>
      <c r="T47" s="23" t="str">
        <f t="shared" si="13"/>
        <v/>
      </c>
      <c r="U47" s="23" t="str">
        <f t="shared" si="14"/>
        <v/>
      </c>
      <c r="V47" s="23" t="str">
        <f t="shared" si="15"/>
        <v/>
      </c>
      <c r="W47" s="23" t="str">
        <f t="shared" si="16"/>
        <v/>
      </c>
      <c r="X47" s="23" t="str">
        <f t="shared" si="17"/>
        <v/>
      </c>
      <c r="Y47" s="23" t="str">
        <f t="shared" si="18"/>
        <v/>
      </c>
      <c r="Z47" s="23" t="str">
        <f t="shared" si="19"/>
        <v/>
      </c>
      <c r="AA47" s="23" t="str">
        <f t="shared" si="20"/>
        <v/>
      </c>
      <c r="AB47" s="23" t="str">
        <f t="shared" si="21"/>
        <v/>
      </c>
      <c r="AC47" s="23" t="str">
        <f>IF(OR(C46="EXIT",C46=""),"",MOD(N47*AB47+O47*(AB47+M47)+P47*(AA47+AB47+M47),Prime))</f>
        <v/>
      </c>
      <c r="AD47" s="23" t="str">
        <f t="shared" si="22"/>
        <v/>
      </c>
      <c r="AE47" s="23" t="str">
        <f t="shared" si="23"/>
        <v/>
      </c>
      <c r="AF47" s="23" t="str" cm="1">
        <f t="array" ref="AF47">IF(OR(C46="EXIT",C46=""),"",IF(AC47=0,0,MOD_INV(AC47,Prime)))</f>
        <v/>
      </c>
      <c r="AG47" s="7"/>
    </row>
    <row r="48" spans="1:33" x14ac:dyDescent="0.25">
      <c r="A48" s="41" t="str">
        <f t="shared" si="0"/>
        <v/>
      </c>
      <c r="B48" s="41" t="str">
        <f t="shared" si="24"/>
        <v/>
      </c>
      <c r="C48" s="41" t="str">
        <f>IF(OR(C47="EXIT",C47=""),"",VLOOKUP(I48,Semantic!$B$11:$C$15,2,FALSE))</f>
        <v/>
      </c>
      <c r="D48" s="23" t="str">
        <f t="shared" si="2"/>
        <v/>
      </c>
      <c r="E48" s="23" t="str">
        <f t="shared" si="3"/>
        <v/>
      </c>
      <c r="F48" s="23" t="str">
        <f t="shared" si="4"/>
        <v/>
      </c>
      <c r="G48" s="23" t="str">
        <f t="shared" si="5"/>
        <v/>
      </c>
      <c r="H48" s="90" t="str">
        <f t="shared" si="6"/>
        <v/>
      </c>
      <c r="I48" s="91" t="str">
        <f>IF(OR(C47="EXIT",C47=""),"",VLOOKUP($D48,Input_Output!$A$3:$F$34,2))</f>
        <v/>
      </c>
      <c r="J48" s="23" t="str">
        <f>IF(OR(C47="EXIT",C47=""),"",VLOOKUP($D48,Input_Output!$A$3:$F$34,3))</f>
        <v/>
      </c>
      <c r="K48" s="23" t="str">
        <f>IF(OR(C47="EXIT",C47=""),"",VLOOKUP($D48,Input_Output!$A$3:$F$34,4))</f>
        <v/>
      </c>
      <c r="L48" s="23" t="str">
        <f>IF(OR(C47="EXIT",C47=""),"",VLOOKUP($D48,Input_Output!$A$3:$F$34,5))</f>
        <v/>
      </c>
      <c r="M48" s="64" t="str">
        <f>IF(OR(C47="EXIT",C47=""),"",MOD(VLOOKUP($D48,Input_Output!$A$3:$F$34,6),Prime))</f>
        <v/>
      </c>
      <c r="N48" s="92" t="str">
        <f t="shared" si="7"/>
        <v/>
      </c>
      <c r="O48" s="23" t="str">
        <f t="shared" si="8"/>
        <v/>
      </c>
      <c r="P48" s="23" t="str">
        <f t="shared" si="9"/>
        <v/>
      </c>
      <c r="Q48" s="23" t="str">
        <f t="shared" si="10"/>
        <v/>
      </c>
      <c r="R48" s="23" t="str">
        <f t="shared" si="11"/>
        <v/>
      </c>
      <c r="S48" s="23" t="str">
        <f t="shared" si="12"/>
        <v/>
      </c>
      <c r="T48" s="23" t="str">
        <f t="shared" si="13"/>
        <v/>
      </c>
      <c r="U48" s="23" t="str">
        <f t="shared" si="14"/>
        <v/>
      </c>
      <c r="V48" s="23" t="str">
        <f t="shared" si="15"/>
        <v/>
      </c>
      <c r="W48" s="23" t="str">
        <f t="shared" si="16"/>
        <v/>
      </c>
      <c r="X48" s="23" t="str">
        <f t="shared" si="17"/>
        <v/>
      </c>
      <c r="Y48" s="23" t="str">
        <f t="shared" si="18"/>
        <v/>
      </c>
      <c r="Z48" s="23" t="str">
        <f t="shared" si="19"/>
        <v/>
      </c>
      <c r="AA48" s="23" t="str">
        <f t="shared" si="20"/>
        <v/>
      </c>
      <c r="AB48" s="23" t="str">
        <f t="shared" si="21"/>
        <v/>
      </c>
      <c r="AC48" s="23" t="str">
        <f>IF(OR(C47="EXIT",C47=""),"",MOD(N48*AB48+O48*(AB48+M48)+P48*(AA48+AB48+M48),Prime))</f>
        <v/>
      </c>
      <c r="AD48" s="23" t="str">
        <f t="shared" si="22"/>
        <v/>
      </c>
      <c r="AE48" s="23" t="str">
        <f t="shared" si="23"/>
        <v/>
      </c>
      <c r="AF48" s="23" t="str" cm="1">
        <f t="array" ref="AF48">IF(OR(C47="EXIT",C47=""),"",IF(AC48=0,0,MOD_INV(AC48,Prime)))</f>
        <v/>
      </c>
      <c r="AG48" s="7"/>
    </row>
    <row r="49" spans="1:33" x14ac:dyDescent="0.25">
      <c r="A49" s="41" t="str">
        <f t="shared" si="0"/>
        <v/>
      </c>
      <c r="B49" s="41" t="str">
        <f t="shared" si="24"/>
        <v/>
      </c>
      <c r="C49" s="41" t="str">
        <f>IF(OR(C48="EXIT",C48=""),"",VLOOKUP(I49,Semantic!$B$11:$C$15,2,FALSE))</f>
        <v/>
      </c>
      <c r="D49" s="23" t="str">
        <f t="shared" si="2"/>
        <v/>
      </c>
      <c r="E49" s="23" t="str">
        <f t="shared" si="3"/>
        <v/>
      </c>
      <c r="F49" s="23" t="str">
        <f t="shared" si="4"/>
        <v/>
      </c>
      <c r="G49" s="23" t="str">
        <f t="shared" si="5"/>
        <v/>
      </c>
      <c r="H49" s="90" t="str">
        <f t="shared" si="6"/>
        <v/>
      </c>
      <c r="I49" s="91" t="str">
        <f>IF(OR(C48="EXIT",C48=""),"",VLOOKUP($D49,Input_Output!$A$3:$F$34,2))</f>
        <v/>
      </c>
      <c r="J49" s="23" t="str">
        <f>IF(OR(C48="EXIT",C48=""),"",VLOOKUP($D49,Input_Output!$A$3:$F$34,3))</f>
        <v/>
      </c>
      <c r="K49" s="23" t="str">
        <f>IF(OR(C48="EXIT",C48=""),"",VLOOKUP($D49,Input_Output!$A$3:$F$34,4))</f>
        <v/>
      </c>
      <c r="L49" s="23" t="str">
        <f>IF(OR(C48="EXIT",C48=""),"",VLOOKUP($D49,Input_Output!$A$3:$F$34,5))</f>
        <v/>
      </c>
      <c r="M49" s="64" t="str">
        <f>IF(OR(C48="EXIT",C48=""),"",MOD(VLOOKUP($D49,Input_Output!$A$3:$F$34,6),Prime))</f>
        <v/>
      </c>
      <c r="N49" s="92" t="str">
        <f t="shared" si="7"/>
        <v/>
      </c>
      <c r="O49" s="23" t="str">
        <f t="shared" si="8"/>
        <v/>
      </c>
      <c r="P49" s="23" t="str">
        <f t="shared" si="9"/>
        <v/>
      </c>
      <c r="Q49" s="23" t="str">
        <f t="shared" si="10"/>
        <v/>
      </c>
      <c r="R49" s="23" t="str">
        <f t="shared" si="11"/>
        <v/>
      </c>
      <c r="S49" s="23" t="str">
        <f t="shared" si="12"/>
        <v/>
      </c>
      <c r="T49" s="23" t="str">
        <f t="shared" si="13"/>
        <v/>
      </c>
      <c r="U49" s="23" t="str">
        <f t="shared" si="14"/>
        <v/>
      </c>
      <c r="V49" s="23" t="str">
        <f t="shared" si="15"/>
        <v/>
      </c>
      <c r="W49" s="23" t="str">
        <f t="shared" si="16"/>
        <v/>
      </c>
      <c r="X49" s="23" t="str">
        <f t="shared" si="17"/>
        <v/>
      </c>
      <c r="Y49" s="23" t="str">
        <f t="shared" si="18"/>
        <v/>
      </c>
      <c r="Z49" s="23" t="str">
        <f t="shared" si="19"/>
        <v/>
      </c>
      <c r="AA49" s="23" t="str">
        <f t="shared" si="20"/>
        <v/>
      </c>
      <c r="AB49" s="23" t="str">
        <f t="shared" si="21"/>
        <v/>
      </c>
      <c r="AC49" s="23" t="str">
        <f>IF(OR(C48="EXIT",C48=""),"",MOD(N49*AB49+O49*(AB49+M49)+P49*(AA49+AB49+M49),Prime))</f>
        <v/>
      </c>
      <c r="AD49" s="23" t="str">
        <f t="shared" si="22"/>
        <v/>
      </c>
      <c r="AE49" s="23" t="str">
        <f t="shared" si="23"/>
        <v/>
      </c>
      <c r="AF49" s="23" t="str" cm="1">
        <f t="array" ref="AF49">IF(OR(C48="EXIT",C48=""),"",IF(AC49=0,0,MOD_INV(AC49,Prime)))</f>
        <v/>
      </c>
      <c r="AG49" s="7"/>
    </row>
    <row r="50" spans="1:33" x14ac:dyDescent="0.25">
      <c r="A50" s="41" t="str">
        <f t="shared" si="0"/>
        <v/>
      </c>
      <c r="B50" s="41" t="str">
        <f t="shared" si="24"/>
        <v/>
      </c>
      <c r="C50" s="41" t="str">
        <f>IF(OR(C49="EXIT",C49=""),"",VLOOKUP(I50,Semantic!$B$11:$C$15,2,FALSE))</f>
        <v/>
      </c>
      <c r="D50" s="23" t="str">
        <f t="shared" si="2"/>
        <v/>
      </c>
      <c r="E50" s="23" t="str">
        <f t="shared" si="3"/>
        <v/>
      </c>
      <c r="F50" s="23" t="str">
        <f t="shared" si="4"/>
        <v/>
      </c>
      <c r="G50" s="23" t="str">
        <f t="shared" si="5"/>
        <v/>
      </c>
      <c r="H50" s="90" t="str">
        <f t="shared" si="6"/>
        <v/>
      </c>
      <c r="I50" s="91" t="str">
        <f>IF(OR(C49="EXIT",C49=""),"",VLOOKUP($D50,Input_Output!$A$3:$F$34,2))</f>
        <v/>
      </c>
      <c r="J50" s="23" t="str">
        <f>IF(OR(C49="EXIT",C49=""),"",VLOOKUP($D50,Input_Output!$A$3:$F$34,3))</f>
        <v/>
      </c>
      <c r="K50" s="23" t="str">
        <f>IF(OR(C49="EXIT",C49=""),"",VLOOKUP($D50,Input_Output!$A$3:$F$34,4))</f>
        <v/>
      </c>
      <c r="L50" s="23" t="str">
        <f>IF(OR(C49="EXIT",C49=""),"",VLOOKUP($D50,Input_Output!$A$3:$F$34,5))</f>
        <v/>
      </c>
      <c r="M50" s="64" t="str">
        <f>IF(OR(C49="EXIT",C49=""),"",MOD(VLOOKUP($D50,Input_Output!$A$3:$F$34,6),Prime))</f>
        <v/>
      </c>
      <c r="N50" s="92" t="str">
        <f t="shared" si="7"/>
        <v/>
      </c>
      <c r="O50" s="23" t="str">
        <f t="shared" si="8"/>
        <v/>
      </c>
      <c r="P50" s="23" t="str">
        <f t="shared" si="9"/>
        <v/>
      </c>
      <c r="Q50" s="23" t="str">
        <f t="shared" si="10"/>
        <v/>
      </c>
      <c r="R50" s="23" t="str">
        <f t="shared" si="11"/>
        <v/>
      </c>
      <c r="S50" s="23" t="str">
        <f t="shared" si="12"/>
        <v/>
      </c>
      <c r="T50" s="23" t="str">
        <f t="shared" si="13"/>
        <v/>
      </c>
      <c r="U50" s="23" t="str">
        <f t="shared" si="14"/>
        <v/>
      </c>
      <c r="V50" s="23" t="str">
        <f t="shared" si="15"/>
        <v/>
      </c>
      <c r="W50" s="23" t="str">
        <f t="shared" si="16"/>
        <v/>
      </c>
      <c r="X50" s="23" t="str">
        <f t="shared" si="17"/>
        <v/>
      </c>
      <c r="Y50" s="23" t="str">
        <f t="shared" si="18"/>
        <v/>
      </c>
      <c r="Z50" s="23" t="str">
        <f t="shared" si="19"/>
        <v/>
      </c>
      <c r="AA50" s="23" t="str">
        <f t="shared" si="20"/>
        <v/>
      </c>
      <c r="AB50" s="23" t="str">
        <f t="shared" si="21"/>
        <v/>
      </c>
      <c r="AC50" s="23" t="str">
        <f>IF(OR(C49="EXIT",C49=""),"",MOD(N50*AB50+O50*(AB50+M50)+P50*(AA50+AB50+M50),Prime))</f>
        <v/>
      </c>
      <c r="AD50" s="23" t="str">
        <f t="shared" si="22"/>
        <v/>
      </c>
      <c r="AE50" s="23" t="str">
        <f t="shared" si="23"/>
        <v/>
      </c>
      <c r="AF50" s="23" t="str" cm="1">
        <f t="array" ref="AF50">IF(OR(C49="EXIT",C49=""),"",IF(AC50=0,0,MOD_INV(AC50,Prime)))</f>
        <v/>
      </c>
      <c r="AG50" s="7"/>
    </row>
    <row r="51" spans="1:33" x14ac:dyDescent="0.25">
      <c r="A51" s="41" t="str">
        <f t="shared" si="0"/>
        <v/>
      </c>
      <c r="B51" s="41" t="str">
        <f t="shared" si="24"/>
        <v/>
      </c>
      <c r="C51" s="41" t="str">
        <f>IF(OR(C50="EXIT",C50=""),"",VLOOKUP(I51,Semantic!$B$11:$C$15,2,FALSE))</f>
        <v/>
      </c>
      <c r="D51" s="23" t="str">
        <f t="shared" si="2"/>
        <v/>
      </c>
      <c r="E51" s="23" t="str">
        <f t="shared" si="3"/>
        <v/>
      </c>
      <c r="F51" s="23" t="str">
        <f t="shared" si="4"/>
        <v/>
      </c>
      <c r="G51" s="23" t="str">
        <f t="shared" si="5"/>
        <v/>
      </c>
      <c r="H51" s="90" t="str">
        <f t="shared" si="6"/>
        <v/>
      </c>
      <c r="I51" s="91" t="str">
        <f>IF(OR(C50="EXIT",C50=""),"",VLOOKUP($D51,Input_Output!$A$3:$F$34,2))</f>
        <v/>
      </c>
      <c r="J51" s="23" t="str">
        <f>IF(OR(C50="EXIT",C50=""),"",VLOOKUP($D51,Input_Output!$A$3:$F$34,3))</f>
        <v/>
      </c>
      <c r="K51" s="23" t="str">
        <f>IF(OR(C50="EXIT",C50=""),"",VLOOKUP($D51,Input_Output!$A$3:$F$34,4))</f>
        <v/>
      </c>
      <c r="L51" s="23" t="str">
        <f>IF(OR(C50="EXIT",C50=""),"",VLOOKUP($D51,Input_Output!$A$3:$F$34,5))</f>
        <v/>
      </c>
      <c r="M51" s="64" t="str">
        <f>IF(OR(C50="EXIT",C50=""),"",MOD(VLOOKUP($D51,Input_Output!$A$3:$F$34,6),Prime))</f>
        <v/>
      </c>
      <c r="N51" s="92" t="str">
        <f t="shared" si="7"/>
        <v/>
      </c>
      <c r="O51" s="23" t="str">
        <f t="shared" si="8"/>
        <v/>
      </c>
      <c r="P51" s="23" t="str">
        <f t="shared" si="9"/>
        <v/>
      </c>
      <c r="Q51" s="23" t="str">
        <f t="shared" si="10"/>
        <v/>
      </c>
      <c r="R51" s="23" t="str">
        <f t="shared" si="11"/>
        <v/>
      </c>
      <c r="S51" s="23" t="str">
        <f t="shared" si="12"/>
        <v/>
      </c>
      <c r="T51" s="23" t="str">
        <f t="shared" si="13"/>
        <v/>
      </c>
      <c r="U51" s="23" t="str">
        <f t="shared" si="14"/>
        <v/>
      </c>
      <c r="V51" s="23" t="str">
        <f t="shared" si="15"/>
        <v/>
      </c>
      <c r="W51" s="23" t="str">
        <f t="shared" si="16"/>
        <v/>
      </c>
      <c r="X51" s="23" t="str">
        <f t="shared" si="17"/>
        <v/>
      </c>
      <c r="Y51" s="23" t="str">
        <f t="shared" si="18"/>
        <v/>
      </c>
      <c r="Z51" s="23" t="str">
        <f t="shared" si="19"/>
        <v/>
      </c>
      <c r="AA51" s="23" t="str">
        <f t="shared" si="20"/>
        <v/>
      </c>
      <c r="AB51" s="23" t="str">
        <f t="shared" si="21"/>
        <v/>
      </c>
      <c r="AC51" s="23" t="str">
        <f>IF(OR(C50="EXIT",C50=""),"",MOD(N51*AB51+O51*(AB51+M51)+P51*(AA51+AB51+M51),Prime))</f>
        <v/>
      </c>
      <c r="AD51" s="23" t="str">
        <f t="shared" si="22"/>
        <v/>
      </c>
      <c r="AE51" s="23" t="str">
        <f t="shared" si="23"/>
        <v/>
      </c>
      <c r="AF51" s="23" t="str" cm="1">
        <f t="array" ref="AF51">IF(OR(C50="EXIT",C50=""),"",IF(AC51=0,0,MOD_INV(AC51,Prime)))</f>
        <v/>
      </c>
      <c r="AG51" s="7"/>
    </row>
    <row r="52" spans="1:33" x14ac:dyDescent="0.25">
      <c r="A52" s="41" t="str">
        <f t="shared" si="0"/>
        <v/>
      </c>
      <c r="B52" s="41" t="str">
        <f t="shared" si="24"/>
        <v/>
      </c>
      <c r="C52" s="41" t="str">
        <f>IF(OR(C51="EXIT",C51=""),"",VLOOKUP(I52,Semantic!$B$11:$C$15,2,FALSE))</f>
        <v/>
      </c>
      <c r="D52" s="23" t="str">
        <f t="shared" si="2"/>
        <v/>
      </c>
      <c r="E52" s="23" t="str">
        <f t="shared" si="3"/>
        <v/>
      </c>
      <c r="F52" s="23" t="str">
        <f t="shared" si="4"/>
        <v/>
      </c>
      <c r="G52" s="23" t="str">
        <f t="shared" si="5"/>
        <v/>
      </c>
      <c r="H52" s="90" t="str">
        <f t="shared" si="6"/>
        <v/>
      </c>
      <c r="I52" s="91" t="str">
        <f>IF(OR(C51="EXIT",C51=""),"",VLOOKUP($D52,Input_Output!$A$3:$F$34,2))</f>
        <v/>
      </c>
      <c r="J52" s="23" t="str">
        <f>IF(OR(C51="EXIT",C51=""),"",VLOOKUP($D52,Input_Output!$A$3:$F$34,3))</f>
        <v/>
      </c>
      <c r="K52" s="23" t="str">
        <f>IF(OR(C51="EXIT",C51=""),"",VLOOKUP($D52,Input_Output!$A$3:$F$34,4))</f>
        <v/>
      </c>
      <c r="L52" s="23" t="str">
        <f>IF(OR(C51="EXIT",C51=""),"",VLOOKUP($D52,Input_Output!$A$3:$F$34,5))</f>
        <v/>
      </c>
      <c r="M52" s="64" t="str">
        <f>IF(OR(C51="EXIT",C51=""),"",MOD(VLOOKUP($D52,Input_Output!$A$3:$F$34,6),Prime))</f>
        <v/>
      </c>
      <c r="N52" s="92" t="str">
        <f t="shared" si="7"/>
        <v/>
      </c>
      <c r="O52" s="23" t="str">
        <f t="shared" si="8"/>
        <v/>
      </c>
      <c r="P52" s="23" t="str">
        <f t="shared" si="9"/>
        <v/>
      </c>
      <c r="Q52" s="23" t="str">
        <f t="shared" si="10"/>
        <v/>
      </c>
      <c r="R52" s="23" t="str">
        <f t="shared" si="11"/>
        <v/>
      </c>
      <c r="S52" s="23" t="str">
        <f t="shared" si="12"/>
        <v/>
      </c>
      <c r="T52" s="23" t="str">
        <f t="shared" si="13"/>
        <v/>
      </c>
      <c r="U52" s="23" t="str">
        <f t="shared" si="14"/>
        <v/>
      </c>
      <c r="V52" s="23" t="str">
        <f t="shared" si="15"/>
        <v/>
      </c>
      <c r="W52" s="23" t="str">
        <f t="shared" si="16"/>
        <v/>
      </c>
      <c r="X52" s="23" t="str">
        <f t="shared" si="17"/>
        <v/>
      </c>
      <c r="Y52" s="23" t="str">
        <f t="shared" si="18"/>
        <v/>
      </c>
      <c r="Z52" s="23" t="str">
        <f t="shared" si="19"/>
        <v/>
      </c>
      <c r="AA52" s="23" t="str">
        <f t="shared" si="20"/>
        <v/>
      </c>
      <c r="AB52" s="23" t="str">
        <f t="shared" si="21"/>
        <v/>
      </c>
      <c r="AC52" s="23" t="str">
        <f>IF(OR(C51="EXIT",C51=""),"",MOD(N52*AB52+O52*(AB52+M52)+P52*(AA52+AB52+M52),Prime))</f>
        <v/>
      </c>
      <c r="AD52" s="23" t="str">
        <f t="shared" si="22"/>
        <v/>
      </c>
      <c r="AE52" s="23" t="str">
        <f t="shared" si="23"/>
        <v/>
      </c>
      <c r="AF52" s="23" t="str" cm="1">
        <f t="array" ref="AF52">IF(OR(C51="EXIT",C51=""),"",IF(AC52=0,0,MOD_INV(AC52,Prime)))</f>
        <v/>
      </c>
      <c r="AG52" s="7"/>
    </row>
    <row r="53" spans="1:33" x14ac:dyDescent="0.25">
      <c r="A53" s="41" t="str">
        <f t="shared" si="0"/>
        <v/>
      </c>
      <c r="B53" s="41" t="str">
        <f t="shared" si="24"/>
        <v/>
      </c>
      <c r="C53" s="41" t="str">
        <f>IF(OR(C52="EXIT",C52=""),"",VLOOKUP(I53,Semantic!$B$11:$C$15,2,FALSE))</f>
        <v/>
      </c>
      <c r="D53" s="23" t="str">
        <f t="shared" si="2"/>
        <v/>
      </c>
      <c r="E53" s="23" t="str">
        <f t="shared" si="3"/>
        <v/>
      </c>
      <c r="F53" s="23" t="str">
        <f t="shared" si="4"/>
        <v/>
      </c>
      <c r="G53" s="23" t="str">
        <f t="shared" si="5"/>
        <v/>
      </c>
      <c r="H53" s="90" t="str">
        <f t="shared" si="6"/>
        <v/>
      </c>
      <c r="I53" s="91" t="str">
        <f>IF(OR(C52="EXIT",C52=""),"",VLOOKUP($D53,Input_Output!$A$3:$F$34,2))</f>
        <v/>
      </c>
      <c r="J53" s="23" t="str">
        <f>IF(OR(C52="EXIT",C52=""),"",VLOOKUP($D53,Input_Output!$A$3:$F$34,3))</f>
        <v/>
      </c>
      <c r="K53" s="23" t="str">
        <f>IF(OR(C52="EXIT",C52=""),"",VLOOKUP($D53,Input_Output!$A$3:$F$34,4))</f>
        <v/>
      </c>
      <c r="L53" s="23" t="str">
        <f>IF(OR(C52="EXIT",C52=""),"",VLOOKUP($D53,Input_Output!$A$3:$F$34,5))</f>
        <v/>
      </c>
      <c r="M53" s="64" t="str">
        <f>IF(OR(C52="EXIT",C52=""),"",MOD(VLOOKUP($D53,Input_Output!$A$3:$F$34,6),Prime))</f>
        <v/>
      </c>
      <c r="N53" s="92" t="str">
        <f t="shared" si="7"/>
        <v/>
      </c>
      <c r="O53" s="23" t="str">
        <f t="shared" si="8"/>
        <v/>
      </c>
      <c r="P53" s="23" t="str">
        <f t="shared" si="9"/>
        <v/>
      </c>
      <c r="Q53" s="23" t="str">
        <f t="shared" si="10"/>
        <v/>
      </c>
      <c r="R53" s="23" t="str">
        <f t="shared" si="11"/>
        <v/>
      </c>
      <c r="S53" s="23" t="str">
        <f t="shared" si="12"/>
        <v/>
      </c>
      <c r="T53" s="23" t="str">
        <f t="shared" si="13"/>
        <v/>
      </c>
      <c r="U53" s="23" t="str">
        <f t="shared" si="14"/>
        <v/>
      </c>
      <c r="V53" s="23" t="str">
        <f t="shared" si="15"/>
        <v/>
      </c>
      <c r="W53" s="23" t="str">
        <f t="shared" si="16"/>
        <v/>
      </c>
      <c r="X53" s="23" t="str">
        <f t="shared" si="17"/>
        <v/>
      </c>
      <c r="Y53" s="23" t="str">
        <f t="shared" si="18"/>
        <v/>
      </c>
      <c r="Z53" s="23" t="str">
        <f t="shared" si="19"/>
        <v/>
      </c>
      <c r="AA53" s="23" t="str">
        <f t="shared" si="20"/>
        <v/>
      </c>
      <c r="AB53" s="23" t="str">
        <f t="shared" si="21"/>
        <v/>
      </c>
      <c r="AC53" s="23" t="str">
        <f>IF(OR(C52="EXIT",C52=""),"",MOD(N53*AB53+O53*(AB53+M53)+P53*(AA53+AB53+M53),Prime))</f>
        <v/>
      </c>
      <c r="AD53" s="23" t="str">
        <f t="shared" si="22"/>
        <v/>
      </c>
      <c r="AE53" s="23" t="str">
        <f t="shared" si="23"/>
        <v/>
      </c>
      <c r="AF53" s="23" t="str" cm="1">
        <f t="array" ref="AF53">IF(OR(C52="EXIT",C52=""),"",IF(AC53=0,0,MOD_INV(AC53,Prime)))</f>
        <v/>
      </c>
      <c r="AG53" s="7"/>
    </row>
    <row r="54" spans="1:33" x14ac:dyDescent="0.25">
      <c r="A54" s="41" t="str">
        <f t="shared" si="0"/>
        <v/>
      </c>
      <c r="B54" s="41" t="str">
        <f t="shared" si="24"/>
        <v/>
      </c>
      <c r="C54" s="41" t="str">
        <f>IF(OR(C53="EXIT",C53=""),"",VLOOKUP(I54,Semantic!$B$11:$C$15,2,FALSE))</f>
        <v/>
      </c>
      <c r="D54" s="23" t="str">
        <f t="shared" si="2"/>
        <v/>
      </c>
      <c r="E54" s="23" t="str">
        <f t="shared" si="3"/>
        <v/>
      </c>
      <c r="F54" s="23" t="str">
        <f t="shared" si="4"/>
        <v/>
      </c>
      <c r="G54" s="23" t="str">
        <f t="shared" si="5"/>
        <v/>
      </c>
      <c r="H54" s="90" t="str">
        <f t="shared" si="6"/>
        <v/>
      </c>
      <c r="I54" s="91" t="str">
        <f>IF(OR(C53="EXIT",C53=""),"",VLOOKUP($D54,Input_Output!$A$3:$F$34,2))</f>
        <v/>
      </c>
      <c r="J54" s="23" t="str">
        <f>IF(OR(C53="EXIT",C53=""),"",VLOOKUP($D54,Input_Output!$A$3:$F$34,3))</f>
        <v/>
      </c>
      <c r="K54" s="23" t="str">
        <f>IF(OR(C53="EXIT",C53=""),"",VLOOKUP($D54,Input_Output!$A$3:$F$34,4))</f>
        <v/>
      </c>
      <c r="L54" s="23" t="str">
        <f>IF(OR(C53="EXIT",C53=""),"",VLOOKUP($D54,Input_Output!$A$3:$F$34,5))</f>
        <v/>
      </c>
      <c r="M54" s="64" t="str">
        <f>IF(OR(C53="EXIT",C53=""),"",MOD(VLOOKUP($D54,Input_Output!$A$3:$F$34,6),Prime))</f>
        <v/>
      </c>
      <c r="N54" s="92" t="str">
        <f t="shared" si="7"/>
        <v/>
      </c>
      <c r="O54" s="23" t="str">
        <f t="shared" si="8"/>
        <v/>
      </c>
      <c r="P54" s="23" t="str">
        <f t="shared" si="9"/>
        <v/>
      </c>
      <c r="Q54" s="23" t="str">
        <f t="shared" si="10"/>
        <v/>
      </c>
      <c r="R54" s="23" t="str">
        <f t="shared" si="11"/>
        <v/>
      </c>
      <c r="S54" s="23" t="str">
        <f t="shared" si="12"/>
        <v/>
      </c>
      <c r="T54" s="23" t="str">
        <f t="shared" si="13"/>
        <v/>
      </c>
      <c r="U54" s="23" t="str">
        <f t="shared" si="14"/>
        <v/>
      </c>
      <c r="V54" s="23" t="str">
        <f t="shared" si="15"/>
        <v/>
      </c>
      <c r="W54" s="23" t="str">
        <f t="shared" si="16"/>
        <v/>
      </c>
      <c r="X54" s="23" t="str">
        <f t="shared" si="17"/>
        <v/>
      </c>
      <c r="Y54" s="23" t="str">
        <f t="shared" si="18"/>
        <v/>
      </c>
      <c r="Z54" s="23" t="str">
        <f t="shared" si="19"/>
        <v/>
      </c>
      <c r="AA54" s="23" t="str">
        <f t="shared" si="20"/>
        <v/>
      </c>
      <c r="AB54" s="23" t="str">
        <f t="shared" si="21"/>
        <v/>
      </c>
      <c r="AC54" s="23" t="str">
        <f>IF(OR(C53="EXIT",C53=""),"",MOD(N54*AB54+O54*(AB54+M54)+P54*(AA54+AB54+M54),Prime))</f>
        <v/>
      </c>
      <c r="AD54" s="23" t="str">
        <f t="shared" si="22"/>
        <v/>
      </c>
      <c r="AE54" s="23" t="str">
        <f t="shared" si="23"/>
        <v/>
      </c>
      <c r="AF54" s="23" t="str" cm="1">
        <f t="array" ref="AF54">IF(OR(C53="EXIT",C53=""),"",IF(AC54=0,0,MOD_INV(AC54,Prime)))</f>
        <v/>
      </c>
      <c r="AG54" s="7"/>
    </row>
    <row r="55" spans="1:33" x14ac:dyDescent="0.25">
      <c r="A55" s="41" t="str">
        <f t="shared" si="0"/>
        <v/>
      </c>
      <c r="B55" s="41" t="str">
        <f t="shared" si="24"/>
        <v/>
      </c>
      <c r="C55" s="41" t="str">
        <f>IF(OR(C54="EXIT",C54=""),"",VLOOKUP(I55,Semantic!$B$11:$C$15,2,FALSE))</f>
        <v/>
      </c>
      <c r="D55" s="23" t="str">
        <f t="shared" si="2"/>
        <v/>
      </c>
      <c r="E55" s="23" t="str">
        <f t="shared" si="3"/>
        <v/>
      </c>
      <c r="F55" s="23" t="str">
        <f t="shared" si="4"/>
        <v/>
      </c>
      <c r="G55" s="23" t="str">
        <f t="shared" si="5"/>
        <v/>
      </c>
      <c r="H55" s="90" t="str">
        <f t="shared" si="6"/>
        <v/>
      </c>
      <c r="I55" s="91" t="str">
        <f>IF(OR(C54="EXIT",C54=""),"",VLOOKUP($D55,Input_Output!$A$3:$F$34,2))</f>
        <v/>
      </c>
      <c r="J55" s="23" t="str">
        <f>IF(OR(C54="EXIT",C54=""),"",VLOOKUP($D55,Input_Output!$A$3:$F$34,3))</f>
        <v/>
      </c>
      <c r="K55" s="23" t="str">
        <f>IF(OR(C54="EXIT",C54=""),"",VLOOKUP($D55,Input_Output!$A$3:$F$34,4))</f>
        <v/>
      </c>
      <c r="L55" s="23" t="str">
        <f>IF(OR(C54="EXIT",C54=""),"",VLOOKUP($D55,Input_Output!$A$3:$F$34,5))</f>
        <v/>
      </c>
      <c r="M55" s="64" t="str">
        <f>IF(OR(C54="EXIT",C54=""),"",MOD(VLOOKUP($D55,Input_Output!$A$3:$F$34,6),Prime))</f>
        <v/>
      </c>
      <c r="N55" s="92" t="str">
        <f t="shared" si="7"/>
        <v/>
      </c>
      <c r="O55" s="23" t="str">
        <f t="shared" si="8"/>
        <v/>
      </c>
      <c r="P55" s="23" t="str">
        <f t="shared" si="9"/>
        <v/>
      </c>
      <c r="Q55" s="23" t="str">
        <f t="shared" si="10"/>
        <v/>
      </c>
      <c r="R55" s="23" t="str">
        <f t="shared" si="11"/>
        <v/>
      </c>
      <c r="S55" s="23" t="str">
        <f t="shared" si="12"/>
        <v/>
      </c>
      <c r="T55" s="23" t="str">
        <f t="shared" si="13"/>
        <v/>
      </c>
      <c r="U55" s="23" t="str">
        <f t="shared" si="14"/>
        <v/>
      </c>
      <c r="V55" s="23" t="str">
        <f t="shared" si="15"/>
        <v/>
      </c>
      <c r="W55" s="23" t="str">
        <f t="shared" si="16"/>
        <v/>
      </c>
      <c r="X55" s="23" t="str">
        <f t="shared" si="17"/>
        <v/>
      </c>
      <c r="Y55" s="23" t="str">
        <f t="shared" si="18"/>
        <v/>
      </c>
      <c r="Z55" s="23" t="str">
        <f t="shared" si="19"/>
        <v/>
      </c>
      <c r="AA55" s="23" t="str">
        <f t="shared" si="20"/>
        <v/>
      </c>
      <c r="AB55" s="23" t="str">
        <f t="shared" si="21"/>
        <v/>
      </c>
      <c r="AC55" s="23" t="str">
        <f>IF(OR(C54="EXIT",C54=""),"",MOD(N55*AB55+O55*(AB55+M55)+P55*(AA55+AB55+M55),Prime))</f>
        <v/>
      </c>
      <c r="AD55" s="23" t="str">
        <f t="shared" si="22"/>
        <v/>
      </c>
      <c r="AE55" s="23" t="str">
        <f t="shared" si="23"/>
        <v/>
      </c>
      <c r="AF55" s="23" t="str" cm="1">
        <f t="array" ref="AF55">IF(OR(C54="EXIT",C54=""),"",IF(AC55=0,0,MOD_INV(AC55,Prime)))</f>
        <v/>
      </c>
      <c r="AG55" s="7"/>
    </row>
    <row r="56" spans="1:33" x14ac:dyDescent="0.25">
      <c r="A56" s="41" t="str">
        <f t="shared" si="0"/>
        <v/>
      </c>
      <c r="B56" s="41" t="str">
        <f t="shared" si="24"/>
        <v/>
      </c>
      <c r="C56" s="41" t="str">
        <f>IF(OR(C55="EXIT",C55=""),"",VLOOKUP(I56,Semantic!$B$11:$C$15,2,FALSE))</f>
        <v/>
      </c>
      <c r="D56" s="23" t="str">
        <f t="shared" si="2"/>
        <v/>
      </c>
      <c r="E56" s="23" t="str">
        <f t="shared" si="3"/>
        <v/>
      </c>
      <c r="F56" s="23" t="str">
        <f t="shared" si="4"/>
        <v/>
      </c>
      <c r="G56" s="23" t="str">
        <f t="shared" si="5"/>
        <v/>
      </c>
      <c r="H56" s="90" t="str">
        <f t="shared" si="6"/>
        <v/>
      </c>
      <c r="I56" s="91" t="str">
        <f>IF(OR(C55="EXIT",C55=""),"",VLOOKUP($D56,Input_Output!$A$3:$F$34,2))</f>
        <v/>
      </c>
      <c r="J56" s="23" t="str">
        <f>IF(OR(C55="EXIT",C55=""),"",VLOOKUP($D56,Input_Output!$A$3:$F$34,3))</f>
        <v/>
      </c>
      <c r="K56" s="23" t="str">
        <f>IF(OR(C55="EXIT",C55=""),"",VLOOKUP($D56,Input_Output!$A$3:$F$34,4))</f>
        <v/>
      </c>
      <c r="L56" s="23" t="str">
        <f>IF(OR(C55="EXIT",C55=""),"",VLOOKUP($D56,Input_Output!$A$3:$F$34,5))</f>
        <v/>
      </c>
      <c r="M56" s="64" t="str">
        <f>IF(OR(C55="EXIT",C55=""),"",MOD(VLOOKUP($D56,Input_Output!$A$3:$F$34,6),Prime))</f>
        <v/>
      </c>
      <c r="N56" s="92" t="str">
        <f t="shared" si="7"/>
        <v/>
      </c>
      <c r="O56" s="23" t="str">
        <f t="shared" si="8"/>
        <v/>
      </c>
      <c r="P56" s="23" t="str">
        <f t="shared" si="9"/>
        <v/>
      </c>
      <c r="Q56" s="23" t="str">
        <f t="shared" si="10"/>
        <v/>
      </c>
      <c r="R56" s="23" t="str">
        <f t="shared" si="11"/>
        <v/>
      </c>
      <c r="S56" s="23" t="str">
        <f t="shared" si="12"/>
        <v/>
      </c>
      <c r="T56" s="23" t="str">
        <f t="shared" si="13"/>
        <v/>
      </c>
      <c r="U56" s="23" t="str">
        <f t="shared" si="14"/>
        <v/>
      </c>
      <c r="V56" s="23" t="str">
        <f t="shared" si="15"/>
        <v/>
      </c>
      <c r="W56" s="23" t="str">
        <f t="shared" si="16"/>
        <v/>
      </c>
      <c r="X56" s="23" t="str">
        <f t="shared" si="17"/>
        <v/>
      </c>
      <c r="Y56" s="23" t="str">
        <f t="shared" si="18"/>
        <v/>
      </c>
      <c r="Z56" s="23" t="str">
        <f t="shared" si="19"/>
        <v/>
      </c>
      <c r="AA56" s="23" t="str">
        <f t="shared" si="20"/>
        <v/>
      </c>
      <c r="AB56" s="23" t="str">
        <f t="shared" si="21"/>
        <v/>
      </c>
      <c r="AC56" s="23" t="str">
        <f>IF(OR(C55="EXIT",C55=""),"",MOD(N56*AB56+O56*(AB56+M56)+P56*(AA56+AB56+M56),Prime))</f>
        <v/>
      </c>
      <c r="AD56" s="23" t="str">
        <f t="shared" si="22"/>
        <v/>
      </c>
      <c r="AE56" s="23" t="str">
        <f t="shared" si="23"/>
        <v/>
      </c>
      <c r="AF56" s="23" t="str" cm="1">
        <f t="array" ref="AF56">IF(OR(C55="EXIT",C55=""),"",IF(AC56=0,0,MOD_INV(AC56,Prime)))</f>
        <v/>
      </c>
      <c r="AG56" s="7"/>
    </row>
    <row r="57" spans="1:33" x14ac:dyDescent="0.25">
      <c r="A57" s="41" t="str">
        <f t="shared" si="0"/>
        <v/>
      </c>
      <c r="B57" s="41" t="str">
        <f t="shared" si="24"/>
        <v/>
      </c>
      <c r="C57" s="41" t="str">
        <f>IF(OR(C56="EXIT",C56=""),"",VLOOKUP(I57,Semantic!$B$11:$C$15,2,FALSE))</f>
        <v/>
      </c>
      <c r="D57" s="23" t="str">
        <f t="shared" si="2"/>
        <v/>
      </c>
      <c r="E57" s="23" t="str">
        <f t="shared" si="3"/>
        <v/>
      </c>
      <c r="F57" s="23" t="str">
        <f t="shared" si="4"/>
        <v/>
      </c>
      <c r="G57" s="23" t="str">
        <f t="shared" si="5"/>
        <v/>
      </c>
      <c r="H57" s="90" t="str">
        <f t="shared" si="6"/>
        <v/>
      </c>
      <c r="I57" s="91" t="str">
        <f>IF(OR(C56="EXIT",C56=""),"",VLOOKUP($D57,Input_Output!$A$3:$F$34,2))</f>
        <v/>
      </c>
      <c r="J57" s="23" t="str">
        <f>IF(OR(C56="EXIT",C56=""),"",VLOOKUP($D57,Input_Output!$A$3:$F$34,3))</f>
        <v/>
      </c>
      <c r="K57" s="23" t="str">
        <f>IF(OR(C56="EXIT",C56=""),"",VLOOKUP($D57,Input_Output!$A$3:$F$34,4))</f>
        <v/>
      </c>
      <c r="L57" s="23" t="str">
        <f>IF(OR(C56="EXIT",C56=""),"",VLOOKUP($D57,Input_Output!$A$3:$F$34,5))</f>
        <v/>
      </c>
      <c r="M57" s="64" t="str">
        <f>IF(OR(C56="EXIT",C56=""),"",MOD(VLOOKUP($D57,Input_Output!$A$3:$F$34,6),Prime))</f>
        <v/>
      </c>
      <c r="N57" s="92" t="str">
        <f t="shared" si="7"/>
        <v/>
      </c>
      <c r="O57" s="23" t="str">
        <f t="shared" si="8"/>
        <v/>
      </c>
      <c r="P57" s="23" t="str">
        <f t="shared" si="9"/>
        <v/>
      </c>
      <c r="Q57" s="23" t="str">
        <f t="shared" si="10"/>
        <v/>
      </c>
      <c r="R57" s="23" t="str">
        <f t="shared" si="11"/>
        <v/>
      </c>
      <c r="S57" s="23" t="str">
        <f t="shared" si="12"/>
        <v/>
      </c>
      <c r="T57" s="23" t="str">
        <f t="shared" si="13"/>
        <v/>
      </c>
      <c r="U57" s="23" t="str">
        <f t="shared" si="14"/>
        <v/>
      </c>
      <c r="V57" s="23" t="str">
        <f t="shared" si="15"/>
        <v/>
      </c>
      <c r="W57" s="23" t="str">
        <f t="shared" si="16"/>
        <v/>
      </c>
      <c r="X57" s="23" t="str">
        <f t="shared" si="17"/>
        <v/>
      </c>
      <c r="Y57" s="23" t="str">
        <f t="shared" si="18"/>
        <v/>
      </c>
      <c r="Z57" s="23" t="str">
        <f t="shared" si="19"/>
        <v/>
      </c>
      <c r="AA57" s="23" t="str">
        <f t="shared" si="20"/>
        <v/>
      </c>
      <c r="AB57" s="23" t="str">
        <f t="shared" si="21"/>
        <v/>
      </c>
      <c r="AC57" s="23" t="str">
        <f>IF(OR(C56="EXIT",C56=""),"",MOD(N57*AB57+O57*(AB57+M57)+P57*(AA57+AB57+M57),Prime))</f>
        <v/>
      </c>
      <c r="AD57" s="23" t="str">
        <f t="shared" si="22"/>
        <v/>
      </c>
      <c r="AE57" s="23" t="str">
        <f t="shared" si="23"/>
        <v/>
      </c>
      <c r="AF57" s="23" t="str" cm="1">
        <f t="array" ref="AF57">IF(OR(C56="EXIT",C56=""),"",IF(AC57=0,0,MOD_INV(AC57,Prime)))</f>
        <v/>
      </c>
      <c r="AG57" s="7"/>
    </row>
    <row r="58" spans="1:33" x14ac:dyDescent="0.25">
      <c r="A58" s="41" t="str">
        <f t="shared" si="0"/>
        <v/>
      </c>
      <c r="B58" s="41" t="str">
        <f t="shared" si="24"/>
        <v/>
      </c>
      <c r="C58" s="41" t="str">
        <f>IF(OR(C57="EXIT",C57=""),"",VLOOKUP(I58,Semantic!$B$11:$C$15,2,FALSE))</f>
        <v/>
      </c>
      <c r="D58" s="23" t="str">
        <f t="shared" si="2"/>
        <v/>
      </c>
      <c r="E58" s="23" t="str">
        <f t="shared" si="3"/>
        <v/>
      </c>
      <c r="F58" s="23" t="str">
        <f t="shared" si="4"/>
        <v/>
      </c>
      <c r="G58" s="23" t="str">
        <f t="shared" si="5"/>
        <v/>
      </c>
      <c r="H58" s="90" t="str">
        <f t="shared" si="6"/>
        <v/>
      </c>
      <c r="I58" s="91" t="str">
        <f>IF(OR(C57="EXIT",C57=""),"",VLOOKUP($D58,Input_Output!$A$3:$F$34,2))</f>
        <v/>
      </c>
      <c r="J58" s="23" t="str">
        <f>IF(OR(C57="EXIT",C57=""),"",VLOOKUP($D58,Input_Output!$A$3:$F$34,3))</f>
        <v/>
      </c>
      <c r="K58" s="23" t="str">
        <f>IF(OR(C57="EXIT",C57=""),"",VLOOKUP($D58,Input_Output!$A$3:$F$34,4))</f>
        <v/>
      </c>
      <c r="L58" s="23" t="str">
        <f>IF(OR(C57="EXIT",C57=""),"",VLOOKUP($D58,Input_Output!$A$3:$F$34,5))</f>
        <v/>
      </c>
      <c r="M58" s="64" t="str">
        <f>IF(OR(C57="EXIT",C57=""),"",MOD(VLOOKUP($D58,Input_Output!$A$3:$F$34,6),Prime))</f>
        <v/>
      </c>
      <c r="N58" s="92" t="str">
        <f t="shared" si="7"/>
        <v/>
      </c>
      <c r="O58" s="23" t="str">
        <f t="shared" si="8"/>
        <v/>
      </c>
      <c r="P58" s="23" t="str">
        <f t="shared" si="9"/>
        <v/>
      </c>
      <c r="Q58" s="23" t="str">
        <f t="shared" si="10"/>
        <v/>
      </c>
      <c r="R58" s="23" t="str">
        <f t="shared" si="11"/>
        <v/>
      </c>
      <c r="S58" s="23" t="str">
        <f t="shared" si="12"/>
        <v/>
      </c>
      <c r="T58" s="23" t="str">
        <f t="shared" si="13"/>
        <v/>
      </c>
      <c r="U58" s="23" t="str">
        <f t="shared" si="14"/>
        <v/>
      </c>
      <c r="V58" s="23" t="str">
        <f t="shared" si="15"/>
        <v/>
      </c>
      <c r="W58" s="23" t="str">
        <f t="shared" si="16"/>
        <v/>
      </c>
      <c r="X58" s="23" t="str">
        <f t="shared" si="17"/>
        <v/>
      </c>
      <c r="Y58" s="23" t="str">
        <f t="shared" si="18"/>
        <v/>
      </c>
      <c r="Z58" s="23" t="str">
        <f t="shared" si="19"/>
        <v/>
      </c>
      <c r="AA58" s="23" t="str">
        <f t="shared" si="20"/>
        <v/>
      </c>
      <c r="AB58" s="23" t="str">
        <f t="shared" si="21"/>
        <v/>
      </c>
      <c r="AC58" s="23" t="str">
        <f>IF(OR(C57="EXIT",C57=""),"",MOD(N58*AB58+O58*(AB58+M58)+P58*(AA58+AB58+M58),Prime))</f>
        <v/>
      </c>
      <c r="AD58" s="23" t="str">
        <f t="shared" si="22"/>
        <v/>
      </c>
      <c r="AE58" s="23" t="str">
        <f t="shared" si="23"/>
        <v/>
      </c>
      <c r="AF58" s="23" t="str" cm="1">
        <f t="array" ref="AF58">IF(OR(C57="EXIT",C57=""),"",IF(AC58=0,0,MOD_INV(AC58,Prime)))</f>
        <v/>
      </c>
      <c r="AG58" s="7"/>
    </row>
    <row r="59" spans="1:33" x14ac:dyDescent="0.25">
      <c r="A59" s="41" t="str">
        <f t="shared" si="0"/>
        <v/>
      </c>
      <c r="B59" s="41" t="str">
        <f t="shared" si="24"/>
        <v/>
      </c>
      <c r="C59" s="41" t="str">
        <f>IF(OR(C58="EXIT",C58=""),"",VLOOKUP(I59,Semantic!$B$11:$C$15,2,FALSE))</f>
        <v/>
      </c>
      <c r="D59" s="23" t="str">
        <f t="shared" si="2"/>
        <v/>
      </c>
      <c r="E59" s="23" t="str">
        <f t="shared" si="3"/>
        <v/>
      </c>
      <c r="F59" s="23" t="str">
        <f t="shared" si="4"/>
        <v/>
      </c>
      <c r="G59" s="23" t="str">
        <f t="shared" si="5"/>
        <v/>
      </c>
      <c r="H59" s="90" t="str">
        <f t="shared" si="6"/>
        <v/>
      </c>
      <c r="I59" s="91" t="str">
        <f>IF(OR(C58="EXIT",C58=""),"",VLOOKUP($D59,Input_Output!$A$3:$F$34,2))</f>
        <v/>
      </c>
      <c r="J59" s="23" t="str">
        <f>IF(OR(C58="EXIT",C58=""),"",VLOOKUP($D59,Input_Output!$A$3:$F$34,3))</f>
        <v/>
      </c>
      <c r="K59" s="23" t="str">
        <f>IF(OR(C58="EXIT",C58=""),"",VLOOKUP($D59,Input_Output!$A$3:$F$34,4))</f>
        <v/>
      </c>
      <c r="L59" s="23" t="str">
        <f>IF(OR(C58="EXIT",C58=""),"",VLOOKUP($D59,Input_Output!$A$3:$F$34,5))</f>
        <v/>
      </c>
      <c r="M59" s="64" t="str">
        <f>IF(OR(C58="EXIT",C58=""),"",MOD(VLOOKUP($D59,Input_Output!$A$3:$F$34,6),Prime))</f>
        <v/>
      </c>
      <c r="N59" s="92" t="str">
        <f t="shared" si="7"/>
        <v/>
      </c>
      <c r="O59" s="23" t="str">
        <f t="shared" si="8"/>
        <v/>
      </c>
      <c r="P59" s="23" t="str">
        <f t="shared" si="9"/>
        <v/>
      </c>
      <c r="Q59" s="23" t="str">
        <f t="shared" si="10"/>
        <v/>
      </c>
      <c r="R59" s="23" t="str">
        <f t="shared" si="11"/>
        <v/>
      </c>
      <c r="S59" s="23" t="str">
        <f t="shared" si="12"/>
        <v/>
      </c>
      <c r="T59" s="23" t="str">
        <f t="shared" si="13"/>
        <v/>
      </c>
      <c r="U59" s="23" t="str">
        <f t="shared" si="14"/>
        <v/>
      </c>
      <c r="V59" s="23" t="str">
        <f t="shared" si="15"/>
        <v/>
      </c>
      <c r="W59" s="23" t="str">
        <f t="shared" si="16"/>
        <v/>
      </c>
      <c r="X59" s="23" t="str">
        <f t="shared" si="17"/>
        <v/>
      </c>
      <c r="Y59" s="23" t="str">
        <f t="shared" si="18"/>
        <v/>
      </c>
      <c r="Z59" s="23" t="str">
        <f t="shared" si="19"/>
        <v/>
      </c>
      <c r="AA59" s="23" t="str">
        <f t="shared" si="20"/>
        <v/>
      </c>
      <c r="AB59" s="23" t="str">
        <f t="shared" si="21"/>
        <v/>
      </c>
      <c r="AC59" s="23" t="str">
        <f>IF(OR(C58="EXIT",C58=""),"",MOD(N59*AB59+O59*(AB59+M59)+P59*(AA59+AB59+M59),Prime))</f>
        <v/>
      </c>
      <c r="AD59" s="23" t="str">
        <f t="shared" si="22"/>
        <v/>
      </c>
      <c r="AE59" s="23" t="str">
        <f t="shared" si="23"/>
        <v/>
      </c>
      <c r="AF59" s="23" t="str" cm="1">
        <f t="array" ref="AF59">IF(OR(C58="EXIT",C58=""),"",IF(AC59=0,0,MOD_INV(AC59,Prime)))</f>
        <v/>
      </c>
      <c r="AG59" s="7"/>
    </row>
    <row r="60" spans="1:33" x14ac:dyDescent="0.25">
      <c r="A60" s="41" t="str">
        <f t="shared" si="0"/>
        <v/>
      </c>
      <c r="B60" s="41" t="str">
        <f t="shared" si="24"/>
        <v/>
      </c>
      <c r="C60" s="41" t="str">
        <f>IF(OR(C59="EXIT",C59=""),"",VLOOKUP(I60,Semantic!$B$11:$C$15,2,FALSE))</f>
        <v/>
      </c>
      <c r="D60" s="23" t="str">
        <f t="shared" si="2"/>
        <v/>
      </c>
      <c r="E60" s="23" t="str">
        <f t="shared" si="3"/>
        <v/>
      </c>
      <c r="F60" s="23" t="str">
        <f t="shared" si="4"/>
        <v/>
      </c>
      <c r="G60" s="23" t="str">
        <f t="shared" si="5"/>
        <v/>
      </c>
      <c r="H60" s="90" t="str">
        <f t="shared" si="6"/>
        <v/>
      </c>
      <c r="I60" s="91" t="str">
        <f>IF(OR(C59="EXIT",C59=""),"",VLOOKUP($D60,Input_Output!$A$3:$F$34,2))</f>
        <v/>
      </c>
      <c r="J60" s="23" t="str">
        <f>IF(OR(C59="EXIT",C59=""),"",VLOOKUP($D60,Input_Output!$A$3:$F$34,3))</f>
        <v/>
      </c>
      <c r="K60" s="23" t="str">
        <f>IF(OR(C59="EXIT",C59=""),"",VLOOKUP($D60,Input_Output!$A$3:$F$34,4))</f>
        <v/>
      </c>
      <c r="L60" s="23" t="str">
        <f>IF(OR(C59="EXIT",C59=""),"",VLOOKUP($D60,Input_Output!$A$3:$F$34,5))</f>
        <v/>
      </c>
      <c r="M60" s="64" t="str">
        <f>IF(OR(C59="EXIT",C59=""),"",MOD(VLOOKUP($D60,Input_Output!$A$3:$F$34,6),Prime))</f>
        <v/>
      </c>
      <c r="N60" s="92" t="str">
        <f t="shared" si="7"/>
        <v/>
      </c>
      <c r="O60" s="23" t="str">
        <f t="shared" si="8"/>
        <v/>
      </c>
      <c r="P60" s="23" t="str">
        <f t="shared" si="9"/>
        <v/>
      </c>
      <c r="Q60" s="23" t="str">
        <f t="shared" si="10"/>
        <v/>
      </c>
      <c r="R60" s="23" t="str">
        <f t="shared" si="11"/>
        <v/>
      </c>
      <c r="S60" s="23" t="str">
        <f t="shared" si="12"/>
        <v/>
      </c>
      <c r="T60" s="23" t="str">
        <f t="shared" si="13"/>
        <v/>
      </c>
      <c r="U60" s="23" t="str">
        <f t="shared" si="14"/>
        <v/>
      </c>
      <c r="V60" s="23" t="str">
        <f t="shared" si="15"/>
        <v/>
      </c>
      <c r="W60" s="23" t="str">
        <f t="shared" si="16"/>
        <v/>
      </c>
      <c r="X60" s="23" t="str">
        <f t="shared" si="17"/>
        <v/>
      </c>
      <c r="Y60" s="23" t="str">
        <f t="shared" si="18"/>
        <v/>
      </c>
      <c r="Z60" s="23" t="str">
        <f t="shared" si="19"/>
        <v/>
      </c>
      <c r="AA60" s="23" t="str">
        <f t="shared" si="20"/>
        <v/>
      </c>
      <c r="AB60" s="23" t="str">
        <f t="shared" si="21"/>
        <v/>
      </c>
      <c r="AC60" s="23" t="str">
        <f>IF(OR(C59="EXIT",C59=""),"",MOD(N60*AB60+O60*(AB60+M60)+P60*(AA60+AB60+M60),Prime))</f>
        <v/>
      </c>
      <c r="AD60" s="23" t="str">
        <f t="shared" si="22"/>
        <v/>
      </c>
      <c r="AE60" s="23" t="str">
        <f t="shared" si="23"/>
        <v/>
      </c>
      <c r="AF60" s="23" t="str" cm="1">
        <f t="array" ref="AF60">IF(OR(C59="EXIT",C59=""),"",IF(AC60=0,0,MOD_INV(AC60,Prime)))</f>
        <v/>
      </c>
      <c r="AG60" s="7"/>
    </row>
    <row r="61" spans="1:33" x14ac:dyDescent="0.25">
      <c r="A61" s="41" t="str">
        <f t="shared" si="0"/>
        <v/>
      </c>
      <c r="B61" s="41" t="str">
        <f t="shared" si="24"/>
        <v/>
      </c>
      <c r="C61" s="41" t="str">
        <f>IF(OR(C60="EXIT",C60=""),"",VLOOKUP(I61,Semantic!$B$11:$C$15,2,FALSE))</f>
        <v/>
      </c>
      <c r="D61" s="23" t="str">
        <f t="shared" si="2"/>
        <v/>
      </c>
      <c r="E61" s="23" t="str">
        <f t="shared" si="3"/>
        <v/>
      </c>
      <c r="F61" s="23" t="str">
        <f t="shared" si="4"/>
        <v/>
      </c>
      <c r="G61" s="23" t="str">
        <f t="shared" si="5"/>
        <v/>
      </c>
      <c r="H61" s="90" t="str">
        <f t="shared" si="6"/>
        <v/>
      </c>
      <c r="I61" s="91" t="str">
        <f>IF(OR(C60="EXIT",C60=""),"",VLOOKUP($D61,Input_Output!$A$3:$F$34,2))</f>
        <v/>
      </c>
      <c r="J61" s="23" t="str">
        <f>IF(OR(C60="EXIT",C60=""),"",VLOOKUP($D61,Input_Output!$A$3:$F$34,3))</f>
        <v/>
      </c>
      <c r="K61" s="23" t="str">
        <f>IF(OR(C60="EXIT",C60=""),"",VLOOKUP($D61,Input_Output!$A$3:$F$34,4))</f>
        <v/>
      </c>
      <c r="L61" s="23" t="str">
        <f>IF(OR(C60="EXIT",C60=""),"",VLOOKUP($D61,Input_Output!$A$3:$F$34,5))</f>
        <v/>
      </c>
      <c r="M61" s="64" t="str">
        <f>IF(OR(C60="EXIT",C60=""),"",MOD(VLOOKUP($D61,Input_Output!$A$3:$F$34,6),Prime))</f>
        <v/>
      </c>
      <c r="N61" s="92" t="str">
        <f t="shared" si="7"/>
        <v/>
      </c>
      <c r="O61" s="23" t="str">
        <f t="shared" si="8"/>
        <v/>
      </c>
      <c r="P61" s="23" t="str">
        <f t="shared" si="9"/>
        <v/>
      </c>
      <c r="Q61" s="23" t="str">
        <f t="shared" si="10"/>
        <v/>
      </c>
      <c r="R61" s="23" t="str">
        <f t="shared" si="11"/>
        <v/>
      </c>
      <c r="S61" s="23" t="str">
        <f t="shared" si="12"/>
        <v/>
      </c>
      <c r="T61" s="23" t="str">
        <f t="shared" si="13"/>
        <v/>
      </c>
      <c r="U61" s="23" t="str">
        <f t="shared" si="14"/>
        <v/>
      </c>
      <c r="V61" s="23" t="str">
        <f t="shared" si="15"/>
        <v/>
      </c>
      <c r="W61" s="23" t="str">
        <f t="shared" si="16"/>
        <v/>
      </c>
      <c r="X61" s="23" t="str">
        <f t="shared" si="17"/>
        <v/>
      </c>
      <c r="Y61" s="23" t="str">
        <f t="shared" si="18"/>
        <v/>
      </c>
      <c r="Z61" s="23" t="str">
        <f t="shared" si="19"/>
        <v/>
      </c>
      <c r="AA61" s="23" t="str">
        <f t="shared" si="20"/>
        <v/>
      </c>
      <c r="AB61" s="23" t="str">
        <f t="shared" si="21"/>
        <v/>
      </c>
      <c r="AC61" s="23" t="str">
        <f>IF(OR(C60="EXIT",C60=""),"",MOD(N61*AB61+O61*(AB61+M61)+P61*(AA61+AB61+M61),Prime))</f>
        <v/>
      </c>
      <c r="AD61" s="23" t="str">
        <f t="shared" si="22"/>
        <v/>
      </c>
      <c r="AE61" s="23" t="str">
        <f t="shared" si="23"/>
        <v/>
      </c>
      <c r="AF61" s="23" t="str" cm="1">
        <f t="array" ref="AF61">IF(OR(C60="EXIT",C60=""),"",IF(AC61=0,0,MOD_INV(AC61,Prime)))</f>
        <v/>
      </c>
      <c r="AG61" s="7"/>
    </row>
    <row r="62" spans="1:33" x14ac:dyDescent="0.25">
      <c r="A62" s="41" t="str">
        <f t="shared" si="0"/>
        <v/>
      </c>
      <c r="B62" s="41" t="str">
        <f t="shared" si="24"/>
        <v/>
      </c>
      <c r="C62" s="41" t="str">
        <f>IF(OR(C61="EXIT",C61=""),"",VLOOKUP(I62,Semantic!$B$11:$C$15,2,FALSE))</f>
        <v/>
      </c>
      <c r="D62" s="23" t="str">
        <f t="shared" si="2"/>
        <v/>
      </c>
      <c r="E62" s="23" t="str">
        <f t="shared" si="3"/>
        <v/>
      </c>
      <c r="F62" s="23" t="str">
        <f t="shared" si="4"/>
        <v/>
      </c>
      <c r="G62" s="23" t="str">
        <f t="shared" si="5"/>
        <v/>
      </c>
      <c r="H62" s="90" t="str">
        <f t="shared" si="6"/>
        <v/>
      </c>
      <c r="I62" s="91" t="str">
        <f>IF(OR(C61="EXIT",C61=""),"",VLOOKUP($D62,Input_Output!$A$3:$F$34,2))</f>
        <v/>
      </c>
      <c r="J62" s="23" t="str">
        <f>IF(OR(C61="EXIT",C61=""),"",VLOOKUP($D62,Input_Output!$A$3:$F$34,3))</f>
        <v/>
      </c>
      <c r="K62" s="23" t="str">
        <f>IF(OR(C61="EXIT",C61=""),"",VLOOKUP($D62,Input_Output!$A$3:$F$34,4))</f>
        <v/>
      </c>
      <c r="L62" s="23" t="str">
        <f>IF(OR(C61="EXIT",C61=""),"",VLOOKUP($D62,Input_Output!$A$3:$F$34,5))</f>
        <v/>
      </c>
      <c r="M62" s="64" t="str">
        <f>IF(OR(C61="EXIT",C61=""),"",MOD(VLOOKUP($D62,Input_Output!$A$3:$F$34,6),Prime))</f>
        <v/>
      </c>
      <c r="N62" s="92" t="str">
        <f t="shared" si="7"/>
        <v/>
      </c>
      <c r="O62" s="23" t="str">
        <f t="shared" si="8"/>
        <v/>
      </c>
      <c r="P62" s="23" t="str">
        <f t="shared" si="9"/>
        <v/>
      </c>
      <c r="Q62" s="23" t="str">
        <f t="shared" si="10"/>
        <v/>
      </c>
      <c r="R62" s="23" t="str">
        <f t="shared" si="11"/>
        <v/>
      </c>
      <c r="S62" s="23" t="str">
        <f t="shared" si="12"/>
        <v/>
      </c>
      <c r="T62" s="23" t="str">
        <f t="shared" si="13"/>
        <v/>
      </c>
      <c r="U62" s="23" t="str">
        <f t="shared" si="14"/>
        <v/>
      </c>
      <c r="V62" s="23" t="str">
        <f t="shared" si="15"/>
        <v/>
      </c>
      <c r="W62" s="23" t="str">
        <f t="shared" si="16"/>
        <v/>
      </c>
      <c r="X62" s="23" t="str">
        <f t="shared" si="17"/>
        <v/>
      </c>
      <c r="Y62" s="23" t="str">
        <f t="shared" si="18"/>
        <v/>
      </c>
      <c r="Z62" s="23" t="str">
        <f t="shared" si="19"/>
        <v/>
      </c>
      <c r="AA62" s="23" t="str">
        <f t="shared" si="20"/>
        <v/>
      </c>
      <c r="AB62" s="23" t="str">
        <f t="shared" si="21"/>
        <v/>
      </c>
      <c r="AC62" s="23" t="str">
        <f>IF(OR(C61="EXIT",C61=""),"",MOD(N62*AB62+O62*(AB62+M62)+P62*(AA62+AB62+M62),Prime))</f>
        <v/>
      </c>
      <c r="AD62" s="23" t="str">
        <f t="shared" si="22"/>
        <v/>
      </c>
      <c r="AE62" s="23" t="str">
        <f t="shared" si="23"/>
        <v/>
      </c>
      <c r="AF62" s="23" t="str" cm="1">
        <f t="array" ref="AF62">IF(OR(C61="EXIT",C61=""),"",IF(AC62=0,0,MOD_INV(AC62,Prime)))</f>
        <v/>
      </c>
      <c r="AG62" s="7"/>
    </row>
    <row r="63" spans="1:33" x14ac:dyDescent="0.25">
      <c r="A63" s="41" t="str">
        <f t="shared" si="0"/>
        <v/>
      </c>
      <c r="B63" s="41" t="str">
        <f t="shared" si="24"/>
        <v/>
      </c>
      <c r="C63" s="41" t="str">
        <f>IF(OR(C62="EXIT",C62=""),"",VLOOKUP(I63,Semantic!$B$11:$C$15,2,FALSE))</f>
        <v/>
      </c>
      <c r="D63" s="23" t="str">
        <f t="shared" si="2"/>
        <v/>
      </c>
      <c r="E63" s="23" t="str">
        <f t="shared" si="3"/>
        <v/>
      </c>
      <c r="F63" s="23" t="str">
        <f t="shared" si="4"/>
        <v/>
      </c>
      <c r="G63" s="23" t="str">
        <f t="shared" si="5"/>
        <v/>
      </c>
      <c r="H63" s="90" t="str">
        <f t="shared" si="6"/>
        <v/>
      </c>
      <c r="I63" s="91" t="str">
        <f>IF(OR(C62="EXIT",C62=""),"",VLOOKUP($D63,Input_Output!$A$3:$F$34,2))</f>
        <v/>
      </c>
      <c r="J63" s="23" t="str">
        <f>IF(OR(C62="EXIT",C62=""),"",VLOOKUP($D63,Input_Output!$A$3:$F$34,3))</f>
        <v/>
      </c>
      <c r="K63" s="23" t="str">
        <f>IF(OR(C62="EXIT",C62=""),"",VLOOKUP($D63,Input_Output!$A$3:$F$34,4))</f>
        <v/>
      </c>
      <c r="L63" s="23" t="str">
        <f>IF(OR(C62="EXIT",C62=""),"",VLOOKUP($D63,Input_Output!$A$3:$F$34,5))</f>
        <v/>
      </c>
      <c r="M63" s="64" t="str">
        <f>IF(OR(C62="EXIT",C62=""),"",MOD(VLOOKUP($D63,Input_Output!$A$3:$F$34,6),Prime))</f>
        <v/>
      </c>
      <c r="N63" s="92" t="str">
        <f t="shared" si="7"/>
        <v/>
      </c>
      <c r="O63" s="23" t="str">
        <f t="shared" si="8"/>
        <v/>
      </c>
      <c r="P63" s="23" t="str">
        <f t="shared" si="9"/>
        <v/>
      </c>
      <c r="Q63" s="23" t="str">
        <f t="shared" si="10"/>
        <v/>
      </c>
      <c r="R63" s="23" t="str">
        <f t="shared" si="11"/>
        <v/>
      </c>
      <c r="S63" s="23" t="str">
        <f t="shared" si="12"/>
        <v/>
      </c>
      <c r="T63" s="23" t="str">
        <f t="shared" si="13"/>
        <v/>
      </c>
      <c r="U63" s="23" t="str">
        <f t="shared" si="14"/>
        <v/>
      </c>
      <c r="V63" s="23" t="str">
        <f t="shared" si="15"/>
        <v/>
      </c>
      <c r="W63" s="23" t="str">
        <f t="shared" si="16"/>
        <v/>
      </c>
      <c r="X63" s="23" t="str">
        <f t="shared" si="17"/>
        <v/>
      </c>
      <c r="Y63" s="23" t="str">
        <f t="shared" si="18"/>
        <v/>
      </c>
      <c r="Z63" s="23" t="str">
        <f t="shared" si="19"/>
        <v/>
      </c>
      <c r="AA63" s="23" t="str">
        <f t="shared" si="20"/>
        <v/>
      </c>
      <c r="AB63" s="23" t="str">
        <f t="shared" si="21"/>
        <v/>
      </c>
      <c r="AC63" s="23" t="str">
        <f>IF(OR(C62="EXIT",C62=""),"",MOD(N63*AB63+O63*(AB63+M63)+P63*(AA63+AB63+M63),Prime))</f>
        <v/>
      </c>
      <c r="AD63" s="23" t="str">
        <f t="shared" si="22"/>
        <v/>
      </c>
      <c r="AE63" s="23" t="str">
        <f t="shared" si="23"/>
        <v/>
      </c>
      <c r="AF63" s="23" t="str" cm="1">
        <f t="array" ref="AF63">IF(OR(C62="EXIT",C62=""),"",IF(AC63=0,0,MOD_INV(AC63,Prime)))</f>
        <v/>
      </c>
      <c r="AG63" s="7"/>
    </row>
    <row r="64" spans="1:33" x14ac:dyDescent="0.25">
      <c r="A64" s="41" t="str">
        <f t="shared" si="0"/>
        <v/>
      </c>
      <c r="B64" s="41" t="str">
        <f t="shared" si="24"/>
        <v/>
      </c>
      <c r="C64" s="41" t="str">
        <f>IF(OR(C63="EXIT",C63=""),"",VLOOKUP(I64,Semantic!$B$11:$C$15,2,FALSE))</f>
        <v/>
      </c>
      <c r="D64" s="23" t="str">
        <f t="shared" si="2"/>
        <v/>
      </c>
      <c r="E64" s="23" t="str">
        <f t="shared" si="3"/>
        <v/>
      </c>
      <c r="F64" s="23" t="str">
        <f t="shared" si="4"/>
        <v/>
      </c>
      <c r="G64" s="23" t="str">
        <f t="shared" si="5"/>
        <v/>
      </c>
      <c r="H64" s="90" t="str">
        <f t="shared" si="6"/>
        <v/>
      </c>
      <c r="I64" s="91" t="str">
        <f>IF(OR(C63="EXIT",C63=""),"",VLOOKUP($D64,Input_Output!$A$3:$F$34,2))</f>
        <v/>
      </c>
      <c r="J64" s="23" t="str">
        <f>IF(OR(C63="EXIT",C63=""),"",VLOOKUP($D64,Input_Output!$A$3:$F$34,3))</f>
        <v/>
      </c>
      <c r="K64" s="23" t="str">
        <f>IF(OR(C63="EXIT",C63=""),"",VLOOKUP($D64,Input_Output!$A$3:$F$34,4))</f>
        <v/>
      </c>
      <c r="L64" s="23" t="str">
        <f>IF(OR(C63="EXIT",C63=""),"",VLOOKUP($D64,Input_Output!$A$3:$F$34,5))</f>
        <v/>
      </c>
      <c r="M64" s="64" t="str">
        <f>IF(OR(C63="EXIT",C63=""),"",MOD(VLOOKUP($D64,Input_Output!$A$3:$F$34,6),Prime))</f>
        <v/>
      </c>
      <c r="N64" s="92" t="str">
        <f t="shared" si="7"/>
        <v/>
      </c>
      <c r="O64" s="23" t="str">
        <f t="shared" si="8"/>
        <v/>
      </c>
      <c r="P64" s="23" t="str">
        <f t="shared" si="9"/>
        <v/>
      </c>
      <c r="Q64" s="23" t="str">
        <f t="shared" si="10"/>
        <v/>
      </c>
      <c r="R64" s="23" t="str">
        <f t="shared" si="11"/>
        <v/>
      </c>
      <c r="S64" s="23" t="str">
        <f t="shared" si="12"/>
        <v/>
      </c>
      <c r="T64" s="23" t="str">
        <f t="shared" si="13"/>
        <v/>
      </c>
      <c r="U64" s="23" t="str">
        <f t="shared" si="14"/>
        <v/>
      </c>
      <c r="V64" s="23" t="str">
        <f t="shared" si="15"/>
        <v/>
      </c>
      <c r="W64" s="23" t="str">
        <f t="shared" si="16"/>
        <v/>
      </c>
      <c r="X64" s="23" t="str">
        <f t="shared" si="17"/>
        <v/>
      </c>
      <c r="Y64" s="23" t="str">
        <f t="shared" si="18"/>
        <v/>
      </c>
      <c r="Z64" s="23" t="str">
        <f t="shared" si="19"/>
        <v/>
      </c>
      <c r="AA64" s="23" t="str">
        <f t="shared" si="20"/>
        <v/>
      </c>
      <c r="AB64" s="23" t="str">
        <f t="shared" si="21"/>
        <v/>
      </c>
      <c r="AC64" s="23" t="str">
        <f>IF(OR(C63="EXIT",C63=""),"",MOD(N64*AB64+O64*(AB64+M64)+P64*(AA64+AB64+M64),Prime))</f>
        <v/>
      </c>
      <c r="AD64" s="23" t="str">
        <f t="shared" si="22"/>
        <v/>
      </c>
      <c r="AE64" s="23" t="str">
        <f t="shared" si="23"/>
        <v/>
      </c>
      <c r="AF64" s="23" t="str" cm="1">
        <f t="array" ref="AF64">IF(OR(C63="EXIT",C63=""),"",IF(AC64=0,0,MOD_INV(AC64,Prime)))</f>
        <v/>
      </c>
      <c r="AG64" s="7"/>
    </row>
    <row r="65" spans="1:33" x14ac:dyDescent="0.25">
      <c r="A65" s="41" t="str">
        <f t="shared" si="0"/>
        <v/>
      </c>
      <c r="B65" s="41" t="str">
        <f t="shared" si="24"/>
        <v/>
      </c>
      <c r="C65" s="41" t="str">
        <f>IF(OR(C64="EXIT",C64=""),"",VLOOKUP(I65,Semantic!$B$11:$C$15,2,FALSE))</f>
        <v/>
      </c>
      <c r="D65" s="23" t="str">
        <f t="shared" si="2"/>
        <v/>
      </c>
      <c r="E65" s="23" t="str">
        <f t="shared" si="3"/>
        <v/>
      </c>
      <c r="F65" s="23" t="str">
        <f t="shared" si="4"/>
        <v/>
      </c>
      <c r="G65" s="23" t="str">
        <f t="shared" si="5"/>
        <v/>
      </c>
      <c r="H65" s="90" t="str">
        <f t="shared" si="6"/>
        <v/>
      </c>
      <c r="I65" s="91" t="str">
        <f>IF(OR(C64="EXIT",C64=""),"",VLOOKUP($D65,Input_Output!$A$3:$F$34,2))</f>
        <v/>
      </c>
      <c r="J65" s="23" t="str">
        <f>IF(OR(C64="EXIT",C64=""),"",VLOOKUP($D65,Input_Output!$A$3:$F$34,3))</f>
        <v/>
      </c>
      <c r="K65" s="23" t="str">
        <f>IF(OR(C64="EXIT",C64=""),"",VLOOKUP($D65,Input_Output!$A$3:$F$34,4))</f>
        <v/>
      </c>
      <c r="L65" s="23" t="str">
        <f>IF(OR(C64="EXIT",C64=""),"",VLOOKUP($D65,Input_Output!$A$3:$F$34,5))</f>
        <v/>
      </c>
      <c r="M65" s="64" t="str">
        <f>IF(OR(C64="EXIT",C64=""),"",MOD(VLOOKUP($D65,Input_Output!$A$3:$F$34,6),Prime))</f>
        <v/>
      </c>
      <c r="N65" s="92" t="str">
        <f t="shared" si="7"/>
        <v/>
      </c>
      <c r="O65" s="23" t="str">
        <f t="shared" si="8"/>
        <v/>
      </c>
      <c r="P65" s="23" t="str">
        <f t="shared" si="9"/>
        <v/>
      </c>
      <c r="Q65" s="23" t="str">
        <f t="shared" si="10"/>
        <v/>
      </c>
      <c r="R65" s="23" t="str">
        <f t="shared" si="11"/>
        <v/>
      </c>
      <c r="S65" s="23" t="str">
        <f t="shared" si="12"/>
        <v/>
      </c>
      <c r="T65" s="23" t="str">
        <f t="shared" si="13"/>
        <v/>
      </c>
      <c r="U65" s="23" t="str">
        <f t="shared" si="14"/>
        <v/>
      </c>
      <c r="V65" s="23" t="str">
        <f t="shared" si="15"/>
        <v/>
      </c>
      <c r="W65" s="23" t="str">
        <f t="shared" si="16"/>
        <v/>
      </c>
      <c r="X65" s="23" t="str">
        <f t="shared" si="17"/>
        <v/>
      </c>
      <c r="Y65" s="23" t="str">
        <f t="shared" si="18"/>
        <v/>
      </c>
      <c r="Z65" s="23" t="str">
        <f t="shared" si="19"/>
        <v/>
      </c>
      <c r="AA65" s="23" t="str">
        <f t="shared" si="20"/>
        <v/>
      </c>
      <c r="AB65" s="23" t="str">
        <f t="shared" si="21"/>
        <v/>
      </c>
      <c r="AC65" s="23" t="str">
        <f>IF(OR(C64="EXIT",C64=""),"",MOD(N65*AB65+O65*(AB65+M65)+P65*(AA65+AB65+M65),Prime))</f>
        <v/>
      </c>
      <c r="AD65" s="23" t="str">
        <f t="shared" si="22"/>
        <v/>
      </c>
      <c r="AE65" s="23" t="str">
        <f t="shared" si="23"/>
        <v/>
      </c>
      <c r="AF65" s="23" t="str" cm="1">
        <f t="array" ref="AF65">IF(OR(C64="EXIT",C64=""),"",IF(AC65=0,0,MOD_INV(AC65,Prime)))</f>
        <v/>
      </c>
      <c r="AG65" s="7"/>
    </row>
    <row r="66" spans="1:33" x14ac:dyDescent="0.25">
      <c r="A66" s="41" t="str">
        <f t="shared" si="0"/>
        <v/>
      </c>
      <c r="B66" s="41" t="str">
        <f t="shared" si="24"/>
        <v/>
      </c>
      <c r="C66" s="41" t="str">
        <f>IF(OR(C65="EXIT",C65=""),"",VLOOKUP(I66,Semantic!$B$11:$C$15,2,FALSE))</f>
        <v/>
      </c>
      <c r="D66" s="23" t="str">
        <f t="shared" si="2"/>
        <v/>
      </c>
      <c r="E66" s="23" t="str">
        <f t="shared" si="3"/>
        <v/>
      </c>
      <c r="F66" s="23" t="str">
        <f t="shared" si="4"/>
        <v/>
      </c>
      <c r="G66" s="23" t="str">
        <f t="shared" si="5"/>
        <v/>
      </c>
      <c r="H66" s="90" t="str">
        <f t="shared" si="6"/>
        <v/>
      </c>
      <c r="I66" s="91" t="str">
        <f>IF(OR(C65="EXIT",C65=""),"",VLOOKUP($D66,Input_Output!$A$3:$F$34,2))</f>
        <v/>
      </c>
      <c r="J66" s="23" t="str">
        <f>IF(OR(C65="EXIT",C65=""),"",VLOOKUP($D66,Input_Output!$A$3:$F$34,3))</f>
        <v/>
      </c>
      <c r="K66" s="23" t="str">
        <f>IF(OR(C65="EXIT",C65=""),"",VLOOKUP($D66,Input_Output!$A$3:$F$34,4))</f>
        <v/>
      </c>
      <c r="L66" s="23" t="str">
        <f>IF(OR(C65="EXIT",C65=""),"",VLOOKUP($D66,Input_Output!$A$3:$F$34,5))</f>
        <v/>
      </c>
      <c r="M66" s="64" t="str">
        <f>IF(OR(C65="EXIT",C65=""),"",MOD(VLOOKUP($D66,Input_Output!$A$3:$F$34,6),Prime))</f>
        <v/>
      </c>
      <c r="N66" s="92" t="str">
        <f t="shared" si="7"/>
        <v/>
      </c>
      <c r="O66" s="23" t="str">
        <f t="shared" si="8"/>
        <v/>
      </c>
      <c r="P66" s="23" t="str">
        <f t="shared" si="9"/>
        <v/>
      </c>
      <c r="Q66" s="23" t="str">
        <f t="shared" si="10"/>
        <v/>
      </c>
      <c r="R66" s="23" t="str">
        <f t="shared" si="11"/>
        <v/>
      </c>
      <c r="S66" s="23" t="str">
        <f t="shared" si="12"/>
        <v/>
      </c>
      <c r="T66" s="23" t="str">
        <f t="shared" si="13"/>
        <v/>
      </c>
      <c r="U66" s="23" t="str">
        <f t="shared" si="14"/>
        <v/>
      </c>
      <c r="V66" s="23" t="str">
        <f t="shared" si="15"/>
        <v/>
      </c>
      <c r="W66" s="23" t="str">
        <f t="shared" si="16"/>
        <v/>
      </c>
      <c r="X66" s="23" t="str">
        <f t="shared" si="17"/>
        <v/>
      </c>
      <c r="Y66" s="23" t="str">
        <f t="shared" si="18"/>
        <v/>
      </c>
      <c r="Z66" s="23" t="str">
        <f t="shared" si="19"/>
        <v/>
      </c>
      <c r="AA66" s="23" t="str">
        <f t="shared" si="20"/>
        <v/>
      </c>
      <c r="AB66" s="23" t="str">
        <f t="shared" si="21"/>
        <v/>
      </c>
      <c r="AC66" s="23" t="str">
        <f>IF(OR(C65="EXIT",C65=""),"",MOD(N66*AB66+O66*(AB66+M66)+P66*(AA66+AB66+M66),Prime))</f>
        <v/>
      </c>
      <c r="AD66" s="23" t="str">
        <f t="shared" si="22"/>
        <v/>
      </c>
      <c r="AE66" s="23" t="str">
        <f t="shared" si="23"/>
        <v/>
      </c>
      <c r="AF66" s="23" t="str" cm="1">
        <f t="array" ref="AF66">IF(OR(C65="EXIT",C65=""),"",IF(AC66=0,0,MOD_INV(AC66,Prime)))</f>
        <v/>
      </c>
      <c r="AG66" s="7"/>
    </row>
    <row r="67" spans="1:33" x14ac:dyDescent="0.25">
      <c r="A67" s="41" t="str">
        <f t="shared" si="0"/>
        <v/>
      </c>
      <c r="B67" s="41" t="str">
        <f t="shared" si="24"/>
        <v/>
      </c>
      <c r="C67" s="41" t="str">
        <f>IF(OR(C66="EXIT",C66=""),"",VLOOKUP(I67,Semantic!$B$11:$C$15,2,FALSE))</f>
        <v/>
      </c>
      <c r="D67" s="23" t="str">
        <f t="shared" si="2"/>
        <v/>
      </c>
      <c r="E67" s="23" t="str">
        <f t="shared" si="3"/>
        <v/>
      </c>
      <c r="F67" s="23" t="str">
        <f t="shared" si="4"/>
        <v/>
      </c>
      <c r="G67" s="23" t="str">
        <f t="shared" si="5"/>
        <v/>
      </c>
      <c r="H67" s="90" t="str">
        <f t="shared" si="6"/>
        <v/>
      </c>
      <c r="I67" s="91" t="str">
        <f>IF(OR(C66="EXIT",C66=""),"",VLOOKUP($D67,Input_Output!$A$3:$F$34,2))</f>
        <v/>
      </c>
      <c r="J67" s="23" t="str">
        <f>IF(OR(C66="EXIT",C66=""),"",VLOOKUP($D67,Input_Output!$A$3:$F$34,3))</f>
        <v/>
      </c>
      <c r="K67" s="23" t="str">
        <f>IF(OR(C66="EXIT",C66=""),"",VLOOKUP($D67,Input_Output!$A$3:$F$34,4))</f>
        <v/>
      </c>
      <c r="L67" s="23" t="str">
        <f>IF(OR(C66="EXIT",C66=""),"",VLOOKUP($D67,Input_Output!$A$3:$F$34,5))</f>
        <v/>
      </c>
      <c r="M67" s="64" t="str">
        <f>IF(OR(C66="EXIT",C66=""),"",MOD(VLOOKUP($D67,Input_Output!$A$3:$F$34,6),Prime))</f>
        <v/>
      </c>
      <c r="N67" s="92" t="str">
        <f t="shared" si="7"/>
        <v/>
      </c>
      <c r="O67" s="23" t="str">
        <f t="shared" si="8"/>
        <v/>
      </c>
      <c r="P67" s="23" t="str">
        <f t="shared" si="9"/>
        <v/>
      </c>
      <c r="Q67" s="23" t="str">
        <f t="shared" si="10"/>
        <v/>
      </c>
      <c r="R67" s="23" t="str">
        <f t="shared" si="11"/>
        <v/>
      </c>
      <c r="S67" s="23" t="str">
        <f t="shared" si="12"/>
        <v/>
      </c>
      <c r="T67" s="23" t="str">
        <f t="shared" si="13"/>
        <v/>
      </c>
      <c r="U67" s="23" t="str">
        <f t="shared" si="14"/>
        <v/>
      </c>
      <c r="V67" s="23" t="str">
        <f t="shared" si="15"/>
        <v/>
      </c>
      <c r="W67" s="23" t="str">
        <f t="shared" si="16"/>
        <v/>
      </c>
      <c r="X67" s="23" t="str">
        <f t="shared" si="17"/>
        <v/>
      </c>
      <c r="Y67" s="23" t="str">
        <f t="shared" si="18"/>
        <v/>
      </c>
      <c r="Z67" s="23" t="str">
        <f t="shared" si="19"/>
        <v/>
      </c>
      <c r="AA67" s="23" t="str">
        <f t="shared" si="20"/>
        <v/>
      </c>
      <c r="AB67" s="23" t="str">
        <f t="shared" si="21"/>
        <v/>
      </c>
      <c r="AC67" s="23" t="str">
        <f>IF(OR(C66="EXIT",C66=""),"",MOD(N67*AB67+O67*(AB67+M67)+P67*(AA67+AB67+M67),Prime))</f>
        <v/>
      </c>
      <c r="AD67" s="23" t="str">
        <f t="shared" si="22"/>
        <v/>
      </c>
      <c r="AE67" s="23" t="str">
        <f t="shared" si="23"/>
        <v/>
      </c>
      <c r="AF67" s="23" t="str" cm="1">
        <f t="array" ref="AF67">IF(OR(C66="EXIT",C66=""),"",IF(AC67=0,0,MOD_INV(AC67,Prime)))</f>
        <v/>
      </c>
      <c r="AG67" s="7"/>
    </row>
    <row r="68" spans="1:33" x14ac:dyDescent="0.25">
      <c r="A68" s="41" t="str">
        <f t="shared" si="0"/>
        <v/>
      </c>
      <c r="B68" s="41" t="str">
        <f t="shared" si="24"/>
        <v/>
      </c>
      <c r="C68" s="41" t="str">
        <f>IF(OR(C67="EXIT",C67=""),"",VLOOKUP(I68,Semantic!$B$11:$C$15,2,FALSE))</f>
        <v/>
      </c>
      <c r="D68" s="23" t="str">
        <f t="shared" si="2"/>
        <v/>
      </c>
      <c r="E68" s="23" t="str">
        <f t="shared" si="3"/>
        <v/>
      </c>
      <c r="F68" s="23" t="str">
        <f t="shared" si="4"/>
        <v/>
      </c>
      <c r="G68" s="23" t="str">
        <f t="shared" si="5"/>
        <v/>
      </c>
      <c r="H68" s="90" t="str">
        <f t="shared" si="6"/>
        <v/>
      </c>
      <c r="I68" s="91" t="str">
        <f>IF(OR(C67="EXIT",C67=""),"",VLOOKUP($D68,Input_Output!$A$3:$F$34,2))</f>
        <v/>
      </c>
      <c r="J68" s="23" t="str">
        <f>IF(OR(C67="EXIT",C67=""),"",VLOOKUP($D68,Input_Output!$A$3:$F$34,3))</f>
        <v/>
      </c>
      <c r="K68" s="23" t="str">
        <f>IF(OR(C67="EXIT",C67=""),"",VLOOKUP($D68,Input_Output!$A$3:$F$34,4))</f>
        <v/>
      </c>
      <c r="L68" s="23" t="str">
        <f>IF(OR(C67="EXIT",C67=""),"",VLOOKUP($D68,Input_Output!$A$3:$F$34,5))</f>
        <v/>
      </c>
      <c r="M68" s="64" t="str">
        <f>IF(OR(C67="EXIT",C67=""),"",MOD(VLOOKUP($D68,Input_Output!$A$3:$F$34,6),Prime))</f>
        <v/>
      </c>
      <c r="N68" s="92" t="str">
        <f t="shared" si="7"/>
        <v/>
      </c>
      <c r="O68" s="23" t="str">
        <f t="shared" si="8"/>
        <v/>
      </c>
      <c r="P68" s="23" t="str">
        <f t="shared" si="9"/>
        <v/>
      </c>
      <c r="Q68" s="23" t="str">
        <f t="shared" si="10"/>
        <v/>
      </c>
      <c r="R68" s="23" t="str">
        <f t="shared" si="11"/>
        <v/>
      </c>
      <c r="S68" s="23" t="str">
        <f t="shared" si="12"/>
        <v/>
      </c>
      <c r="T68" s="23" t="str">
        <f t="shared" si="13"/>
        <v/>
      </c>
      <c r="U68" s="23" t="str">
        <f t="shared" si="14"/>
        <v/>
      </c>
      <c r="V68" s="23" t="str">
        <f t="shared" si="15"/>
        <v/>
      </c>
      <c r="W68" s="23" t="str">
        <f t="shared" si="16"/>
        <v/>
      </c>
      <c r="X68" s="23" t="str">
        <f t="shared" si="17"/>
        <v/>
      </c>
      <c r="Y68" s="23" t="str">
        <f t="shared" si="18"/>
        <v/>
      </c>
      <c r="Z68" s="23" t="str">
        <f t="shared" si="19"/>
        <v/>
      </c>
      <c r="AA68" s="23" t="str">
        <f t="shared" si="20"/>
        <v/>
      </c>
      <c r="AB68" s="23" t="str">
        <f t="shared" si="21"/>
        <v/>
      </c>
      <c r="AC68" s="23" t="str">
        <f>IF(OR(C67="EXIT",C67=""),"",MOD(N68*AB68+O68*(AB68+M68)+P68*(AA68+AB68+M68),Prime))</f>
        <v/>
      </c>
      <c r="AD68" s="23" t="str">
        <f t="shared" si="22"/>
        <v/>
      </c>
      <c r="AE68" s="23" t="str">
        <f t="shared" si="23"/>
        <v/>
      </c>
      <c r="AF68" s="23" t="str" cm="1">
        <f t="array" ref="AF68">IF(OR(C67="EXIT",C67=""),"",IF(AC68=0,0,MOD_INV(AC68,Prime)))</f>
        <v/>
      </c>
      <c r="AG68" s="7"/>
    </row>
    <row r="69" spans="1:33" x14ac:dyDescent="0.25">
      <c r="A69" s="7"/>
      <c r="B69" s="27"/>
      <c r="C69" s="27"/>
      <c r="D69" s="27"/>
      <c r="E69" s="27"/>
      <c r="F69" s="27"/>
      <c r="G69" s="27"/>
      <c r="H69" s="27"/>
      <c r="I69" s="27"/>
      <c r="J69" s="27"/>
      <c r="K69" s="27"/>
      <c r="L69" s="27"/>
      <c r="M69" s="27"/>
      <c r="N69" s="27"/>
      <c r="O69" s="27"/>
      <c r="P69" s="27"/>
      <c r="Q69" s="27"/>
      <c r="R69" s="27"/>
      <c r="S69" s="27"/>
      <c r="T69" s="27"/>
      <c r="U69" s="27"/>
      <c r="V69" s="27"/>
      <c r="W69" s="27"/>
      <c r="X69" s="27"/>
      <c r="Y69" s="27"/>
      <c r="Z69" s="27"/>
      <c r="AA69" s="27"/>
      <c r="AB69" s="27"/>
      <c r="AC69" s="27"/>
      <c r="AD69" s="27"/>
      <c r="AE69" s="27"/>
      <c r="AF69" s="27"/>
      <c r="AG69" s="7"/>
    </row>
    <row r="70" spans="1:33" x14ac:dyDescent="0.25">
      <c r="B70" s="28"/>
      <c r="C70" s="28"/>
      <c r="D70" s="28"/>
      <c r="E70" s="28"/>
      <c r="F70" s="28"/>
      <c r="G70" s="28"/>
      <c r="H70" s="28"/>
      <c r="I70" s="28"/>
      <c r="J70" s="28"/>
      <c r="K70" s="28"/>
      <c r="L70" s="28"/>
      <c r="M70" s="28"/>
      <c r="N70" s="28"/>
      <c r="O70" s="28"/>
      <c r="P70" s="28"/>
      <c r="Q70" s="28"/>
      <c r="R70" s="28"/>
      <c r="S70" s="28"/>
      <c r="T70" s="28"/>
      <c r="U70" s="28"/>
      <c r="V70" s="28"/>
      <c r="W70" s="28"/>
      <c r="X70" s="28"/>
      <c r="Y70" s="28"/>
      <c r="Z70" s="28"/>
      <c r="AA70" s="28"/>
      <c r="AB70" s="28"/>
      <c r="AC70" s="28"/>
      <c r="AD70" s="28"/>
      <c r="AE70" s="28"/>
      <c r="AF70" s="28"/>
      <c r="AG70" s="28"/>
    </row>
    <row r="71" spans="1:33" x14ac:dyDescent="0.25">
      <c r="B71" s="28"/>
      <c r="C71" s="28"/>
      <c r="D71" s="28"/>
      <c r="E71" s="28"/>
      <c r="F71" s="28"/>
      <c r="G71" s="28"/>
      <c r="H71" s="28"/>
      <c r="I71" s="28"/>
      <c r="J71" s="28"/>
      <c r="K71" s="28"/>
      <c r="L71" s="28"/>
      <c r="M71" s="28"/>
      <c r="N71" s="28"/>
      <c r="O71" s="28"/>
      <c r="P71" s="28"/>
      <c r="Q71" s="28"/>
      <c r="R71" s="28"/>
      <c r="S71" s="28"/>
      <c r="T71" s="28"/>
      <c r="U71" s="28"/>
      <c r="V71" s="28"/>
      <c r="W71" s="28"/>
      <c r="X71" s="28"/>
      <c r="Y71" s="28"/>
      <c r="Z71" s="28"/>
      <c r="AA71" s="28"/>
      <c r="AB71" s="28"/>
      <c r="AC71" s="28"/>
      <c r="AD71" s="28"/>
      <c r="AE71" s="28"/>
      <c r="AF71" s="28"/>
      <c r="AG71" s="28"/>
    </row>
    <row r="72" spans="1:33" x14ac:dyDescent="0.25">
      <c r="B72" s="28"/>
      <c r="C72" s="28"/>
      <c r="D72" s="28"/>
      <c r="E72" s="28"/>
      <c r="F72" s="28"/>
      <c r="G72" s="28"/>
      <c r="H72" s="28"/>
      <c r="I72" s="28"/>
      <c r="J72" s="28"/>
      <c r="K72" s="28"/>
      <c r="L72" s="28"/>
      <c r="M72" s="28"/>
      <c r="N72" s="28"/>
      <c r="O72" s="28"/>
      <c r="P72" s="28"/>
      <c r="Q72" s="28"/>
      <c r="R72" s="28"/>
      <c r="S72" s="28"/>
      <c r="T72" s="28"/>
      <c r="U72" s="28"/>
      <c r="V72" s="28"/>
      <c r="W72" s="28"/>
      <c r="X72" s="28"/>
      <c r="Y72" s="28"/>
      <c r="Z72" s="28"/>
      <c r="AA72" s="28"/>
      <c r="AB72" s="28"/>
      <c r="AC72" s="28"/>
      <c r="AD72" s="28"/>
      <c r="AE72" s="28"/>
      <c r="AF72" s="28"/>
      <c r="AG72" s="28"/>
    </row>
  </sheetData>
  <mergeCells count="9">
    <mergeCell ref="B2:C2"/>
    <mergeCell ref="D3:H3"/>
    <mergeCell ref="I3:M3"/>
    <mergeCell ref="A3:C3"/>
    <mergeCell ref="N1:AF1"/>
    <mergeCell ref="AA2:AF2"/>
    <mergeCell ref="N2:P2"/>
    <mergeCell ref="Q2:U2"/>
    <mergeCell ref="V2:Z2"/>
  </mergeCells>
  <conditionalFormatting sqref="A5:AF68">
    <cfRule type="expression" dxfId="55" priority="6">
      <formula>$B5=""</formula>
    </cfRule>
  </conditionalFormatting>
  <conditionalFormatting sqref="E5:E68">
    <cfRule type="expression" dxfId="54" priority="61">
      <formula>(#REF!)+(#REF!)=1</formula>
    </cfRule>
  </conditionalFormatting>
  <pageMargins left="0.7" right="0.7" top="0.78740157499999996" bottom="0.78740157499999996" header="0.3" footer="0.3"/>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AB146EF-CED6-4E67-AB08-DF982AFC0079}">
  <dimension ref="A1:AH72"/>
  <sheetViews>
    <sheetView zoomScale="160" zoomScaleNormal="160" workbookViewId="0">
      <selection activeCell="A5" sqref="A5"/>
    </sheetView>
  </sheetViews>
  <sheetFormatPr defaultColWidth="11.42578125" defaultRowHeight="15" x14ac:dyDescent="0.25"/>
  <cols>
    <col min="1" max="1" width="8.28515625" customWidth="1"/>
    <col min="2" max="2" width="4.7109375" bestFit="1" customWidth="1"/>
    <col min="3" max="3" width="5.28515625" bestFit="1" customWidth="1"/>
    <col min="4" max="4" width="5.7109375" bestFit="1" customWidth="1"/>
    <col min="5" max="5" width="5.140625" customWidth="1"/>
    <col min="6" max="6" width="5.42578125" bestFit="1" customWidth="1"/>
    <col min="7" max="7" width="6.42578125" bestFit="1" customWidth="1"/>
    <col min="8" max="8" width="4.7109375" customWidth="1"/>
    <col min="9" max="9" width="4.7109375" bestFit="1" customWidth="1"/>
    <col min="10" max="14" width="4.5703125" customWidth="1"/>
    <col min="15" max="15" width="4.7109375" bestFit="1" customWidth="1"/>
    <col min="16" max="16" width="6.28515625" bestFit="1" customWidth="1"/>
    <col min="17" max="17" width="4.7109375" bestFit="1" customWidth="1"/>
    <col min="18" max="22" width="4.5703125" customWidth="1"/>
    <col min="23" max="27" width="4.42578125" customWidth="1"/>
    <col min="28" max="28" width="5.28515625" bestFit="1" customWidth="1"/>
    <col min="29" max="29" width="4.7109375" bestFit="1" customWidth="1"/>
    <col min="30" max="30" width="5.5703125" bestFit="1" customWidth="1"/>
    <col min="31" max="31" width="5.28515625" bestFit="1" customWidth="1"/>
    <col min="32" max="32" width="4.7109375" bestFit="1" customWidth="1"/>
    <col min="33" max="33" width="4.7109375" customWidth="1"/>
    <col min="34" max="34" width="3.5703125" customWidth="1"/>
  </cols>
  <sheetData>
    <row r="1" spans="1:34" ht="14.65" customHeight="1" x14ac:dyDescent="0.25">
      <c r="A1" s="14"/>
      <c r="B1" s="14"/>
      <c r="C1" s="14"/>
      <c r="D1" s="14"/>
      <c r="E1" s="22"/>
      <c r="F1" s="22"/>
      <c r="G1" s="22"/>
      <c r="H1" s="22"/>
      <c r="I1" s="22"/>
      <c r="J1" s="81"/>
      <c r="K1" s="82"/>
      <c r="L1" s="82"/>
      <c r="M1" s="82"/>
      <c r="N1" s="83"/>
      <c r="O1" s="426" t="s">
        <v>45</v>
      </c>
      <c r="P1" s="426"/>
      <c r="Q1" s="426"/>
      <c r="R1" s="426"/>
      <c r="S1" s="426"/>
      <c r="T1" s="426"/>
      <c r="U1" s="426"/>
      <c r="V1" s="426"/>
      <c r="W1" s="426"/>
      <c r="X1" s="426"/>
      <c r="Y1" s="426"/>
      <c r="Z1" s="426"/>
      <c r="AA1" s="426"/>
      <c r="AB1" s="426"/>
      <c r="AC1" s="426"/>
      <c r="AD1" s="426"/>
      <c r="AE1" s="426"/>
      <c r="AF1" s="426"/>
      <c r="AG1" s="426"/>
      <c r="AH1" s="7"/>
    </row>
    <row r="2" spans="1:34" ht="14.65" customHeight="1" x14ac:dyDescent="0.25">
      <c r="A2" s="14"/>
      <c r="B2" s="14"/>
      <c r="C2" s="422"/>
      <c r="D2" s="422"/>
      <c r="E2" s="22"/>
      <c r="F2" s="22"/>
      <c r="G2" s="22"/>
      <c r="H2" s="22"/>
      <c r="I2" s="22"/>
      <c r="J2" s="84"/>
      <c r="K2" s="12"/>
      <c r="L2" s="12"/>
      <c r="M2" s="12"/>
      <c r="N2" s="85"/>
      <c r="O2" s="426" t="s">
        <v>37</v>
      </c>
      <c r="P2" s="426"/>
      <c r="Q2" s="426"/>
      <c r="R2" s="426" t="s">
        <v>40</v>
      </c>
      <c r="S2" s="426"/>
      <c r="T2" s="426"/>
      <c r="U2" s="426"/>
      <c r="V2" s="426"/>
      <c r="W2" s="426" t="s">
        <v>41</v>
      </c>
      <c r="X2" s="426"/>
      <c r="Y2" s="426"/>
      <c r="Z2" s="426"/>
      <c r="AA2" s="426"/>
      <c r="AB2" s="426" t="s">
        <v>46</v>
      </c>
      <c r="AC2" s="426"/>
      <c r="AD2" s="426"/>
      <c r="AE2" s="426"/>
      <c r="AF2" s="426"/>
      <c r="AG2" s="426"/>
      <c r="AH2" s="7"/>
    </row>
    <row r="3" spans="1:34" ht="15" customHeight="1" x14ac:dyDescent="0.25">
      <c r="A3" s="422" t="s">
        <v>33</v>
      </c>
      <c r="B3" s="422"/>
      <c r="C3" s="422"/>
      <c r="D3" s="422"/>
      <c r="E3" s="415" t="s">
        <v>34</v>
      </c>
      <c r="F3" s="415"/>
      <c r="G3" s="415"/>
      <c r="H3" s="415"/>
      <c r="I3" s="415"/>
      <c r="J3" s="423" t="s">
        <v>74</v>
      </c>
      <c r="K3" s="424"/>
      <c r="L3" s="424"/>
      <c r="M3" s="424"/>
      <c r="N3" s="425"/>
      <c r="O3" s="11" t="s">
        <v>4</v>
      </c>
      <c r="P3" s="11" t="s">
        <v>28</v>
      </c>
      <c r="Q3" s="11" t="s">
        <v>6</v>
      </c>
      <c r="R3" s="11" t="s">
        <v>36</v>
      </c>
      <c r="S3" s="11" t="s">
        <v>8</v>
      </c>
      <c r="T3" s="11" t="s">
        <v>9</v>
      </c>
      <c r="U3" s="11" t="s">
        <v>10</v>
      </c>
      <c r="V3" s="11" t="s">
        <v>29</v>
      </c>
      <c r="W3" s="11" t="s">
        <v>36</v>
      </c>
      <c r="X3" s="11" t="s">
        <v>8</v>
      </c>
      <c r="Y3" s="11" t="s">
        <v>9</v>
      </c>
      <c r="Z3" s="11" t="s">
        <v>10</v>
      </c>
      <c r="AA3" s="11" t="s">
        <v>29</v>
      </c>
      <c r="AB3" s="11"/>
      <c r="AC3" s="11"/>
      <c r="AD3" s="16"/>
      <c r="AE3" s="16"/>
      <c r="AF3" s="11"/>
      <c r="AG3" s="11"/>
      <c r="AH3" s="7"/>
    </row>
    <row r="4" spans="1:34" ht="14.65" customHeight="1" x14ac:dyDescent="0.25">
      <c r="A4" s="15" t="s">
        <v>77</v>
      </c>
      <c r="B4" s="15" t="s">
        <v>120</v>
      </c>
      <c r="C4" s="15" t="s">
        <v>22</v>
      </c>
      <c r="D4" s="15" t="s">
        <v>32</v>
      </c>
      <c r="E4" s="4" t="s">
        <v>8</v>
      </c>
      <c r="F4" s="4" t="s">
        <v>9</v>
      </c>
      <c r="G4" s="4" t="s">
        <v>10</v>
      </c>
      <c r="H4" s="4" t="s">
        <v>29</v>
      </c>
      <c r="I4" s="4" t="s">
        <v>16</v>
      </c>
      <c r="J4" s="86" t="s">
        <v>18</v>
      </c>
      <c r="K4" s="13" t="s">
        <v>58</v>
      </c>
      <c r="L4" s="13" t="s">
        <v>27</v>
      </c>
      <c r="M4" s="13" t="s">
        <v>12</v>
      </c>
      <c r="N4" s="85" t="s">
        <v>11</v>
      </c>
      <c r="O4" s="11">
        <v>0</v>
      </c>
      <c r="P4" s="11">
        <v>1</v>
      </c>
      <c r="Q4" s="11">
        <v>2</v>
      </c>
      <c r="R4" s="11">
        <v>0</v>
      </c>
      <c r="S4" s="11">
        <v>1</v>
      </c>
      <c r="T4" s="11">
        <v>2</v>
      </c>
      <c r="U4" s="11">
        <v>3</v>
      </c>
      <c r="V4" s="11">
        <v>4</v>
      </c>
      <c r="W4" s="11">
        <v>0</v>
      </c>
      <c r="X4" s="11">
        <v>1</v>
      </c>
      <c r="Y4" s="11">
        <v>2</v>
      </c>
      <c r="Z4" s="11">
        <v>3</v>
      </c>
      <c r="AA4" s="11">
        <v>4</v>
      </c>
      <c r="AB4" s="11" t="s">
        <v>52</v>
      </c>
      <c r="AC4" s="11" t="s">
        <v>53</v>
      </c>
      <c r="AD4" s="11" t="s">
        <v>48</v>
      </c>
      <c r="AE4" s="11" t="s">
        <v>43</v>
      </c>
      <c r="AF4" s="11" t="s">
        <v>49</v>
      </c>
      <c r="AG4" s="11" t="s">
        <v>44</v>
      </c>
      <c r="AH4" s="7"/>
    </row>
    <row r="5" spans="1:34" x14ac:dyDescent="0.25">
      <c r="A5" s="41" t="str">
        <f>IF(C5&lt;Input_Output!O$20,"original",IF(C5&lt;Input_Output!O$21,"padding",""))</f>
        <v>original</v>
      </c>
      <c r="B5" s="19" cm="1">
        <f t="array" ref="B5:B20">EVAL_POINTS(Input_Output!$O$21)</f>
        <v>1</v>
      </c>
      <c r="C5" s="41">
        <v>0</v>
      </c>
      <c r="D5" s="41" t="str">
        <f ca="1">IF(C5&lt;Input_Output!O$20,VLOOKUP(J5,Semantic!$B$11:$C$15,2,FALSE),"N/A")</f>
        <v>ADD</v>
      </c>
      <c r="E5" s="23" cm="1">
        <f t="array" aca="1" ref="E5:AG20" ca="1">_xlfn.LET(_xlpm.copy,OFFSET('Compute Trace'!D5:AF5,0,0,Input_Output!$O$20),
_xlfn.VSTACK(_xlpm.copy,
_xlfn.SCAN(Randomness_Challenges!D4,_xlfn.SEQUENCE(Input_Output!$O$21-Input_Output!$O$20,COLUMNS(_xlpm.copy),1,1),_xlfn.LAMBDA(_xlpm.acc,_xlpm.v,MOD(Randomness_Challenges!D6-(_xlpm.v*_xlpm.acc*Randomness_Challenges!D7),Prime))
)))</f>
        <v>0</v>
      </c>
      <c r="F5" s="23">
        <f ca="1"/>
        <v>4</v>
      </c>
      <c r="G5" s="23">
        <f ca="1"/>
        <v>5</v>
      </c>
      <c r="H5" s="23">
        <f ca="1"/>
        <v>0</v>
      </c>
      <c r="I5" s="90">
        <f ca="1"/>
        <v>0</v>
      </c>
      <c r="J5" s="91">
        <f ca="1"/>
        <v>2</v>
      </c>
      <c r="K5" s="23">
        <f ca="1"/>
        <v>0</v>
      </c>
      <c r="L5" s="23">
        <f ca="1"/>
        <v>3</v>
      </c>
      <c r="M5" s="23">
        <f ca="1"/>
        <v>2</v>
      </c>
      <c r="N5" s="64">
        <f ca="1"/>
        <v>0</v>
      </c>
      <c r="O5" s="92">
        <f ca="1"/>
        <v>0</v>
      </c>
      <c r="P5" s="23">
        <f ca="1"/>
        <v>0</v>
      </c>
      <c r="Q5" s="23">
        <f ca="1"/>
        <v>1</v>
      </c>
      <c r="R5" s="23">
        <f ca="1"/>
        <v>0</v>
      </c>
      <c r="S5" s="23">
        <f ca="1"/>
        <v>0</v>
      </c>
      <c r="T5" s="23">
        <f ca="1"/>
        <v>0</v>
      </c>
      <c r="U5" s="23">
        <f ca="1"/>
        <v>1</v>
      </c>
      <c r="V5" s="23">
        <f ca="1"/>
        <v>0</v>
      </c>
      <c r="W5" s="23">
        <f ca="1"/>
        <v>0</v>
      </c>
      <c r="X5" s="23">
        <f ca="1"/>
        <v>0</v>
      </c>
      <c r="Y5" s="23">
        <f ca="1"/>
        <v>1</v>
      </c>
      <c r="Z5" s="23">
        <f ca="1"/>
        <v>0</v>
      </c>
      <c r="AA5" s="23">
        <f ca="1"/>
        <v>0</v>
      </c>
      <c r="AB5" s="23">
        <f ca="1"/>
        <v>5</v>
      </c>
      <c r="AC5" s="23">
        <f ca="1"/>
        <v>4</v>
      </c>
      <c r="AD5" s="23">
        <f ca="1"/>
        <v>9</v>
      </c>
      <c r="AE5" s="23">
        <f ca="1"/>
        <v>9</v>
      </c>
      <c r="AF5" s="23">
        <f ca="1"/>
        <v>9</v>
      </c>
      <c r="AG5" s="23">
        <f ca="1"/>
        <v>200</v>
      </c>
      <c r="AH5" s="7"/>
    </row>
    <row r="6" spans="1:34" x14ac:dyDescent="0.25">
      <c r="A6" s="41" t="str">
        <f>IF(C6&lt;Input_Output!O$20,"original",IF(C6&lt;Input_Output!O$21,"padding",""))</f>
        <v>original</v>
      </c>
      <c r="B6" s="19">
        <v>249</v>
      </c>
      <c r="C6" s="41">
        <f>IF(C5="","",_xlfn.LET(_xlpm.next,C5+1,IF(_xlpm.next&lt;Input_Output!O$21,_xlpm.next,"")))</f>
        <v>1</v>
      </c>
      <c r="D6" s="41" t="str">
        <f ca="1">IF(C6&lt;Input_Output!O$20,VLOOKUP(J6,Semantic!$B$11:$C$15,2,FALSE),"N/A")</f>
        <v>ADD</v>
      </c>
      <c r="E6" s="23">
        <f ca="1"/>
        <v>1</v>
      </c>
      <c r="F6" s="23">
        <f ca="1"/>
        <v>4</v>
      </c>
      <c r="G6" s="23">
        <f ca="1"/>
        <v>9</v>
      </c>
      <c r="H6" s="23">
        <f ca="1"/>
        <v>0</v>
      </c>
      <c r="I6" s="90">
        <f ca="1"/>
        <v>0</v>
      </c>
      <c r="J6" s="91">
        <f ca="1"/>
        <v>2</v>
      </c>
      <c r="K6" s="23">
        <f ca="1"/>
        <v>0</v>
      </c>
      <c r="L6" s="23">
        <f ca="1"/>
        <v>2</v>
      </c>
      <c r="M6" s="23">
        <f ca="1"/>
        <v>0</v>
      </c>
      <c r="N6" s="64">
        <f ca="1"/>
        <v>256</v>
      </c>
      <c r="O6" s="92">
        <f ca="1"/>
        <v>0</v>
      </c>
      <c r="P6" s="23">
        <f ca="1"/>
        <v>0</v>
      </c>
      <c r="Q6" s="23">
        <f ca="1"/>
        <v>1</v>
      </c>
      <c r="R6" s="23">
        <f ca="1"/>
        <v>0</v>
      </c>
      <c r="S6" s="23">
        <f ca="1"/>
        <v>0</v>
      </c>
      <c r="T6" s="23">
        <f ca="1"/>
        <v>1</v>
      </c>
      <c r="U6" s="23">
        <f ca="1"/>
        <v>0</v>
      </c>
      <c r="V6" s="23">
        <f ca="1"/>
        <v>0</v>
      </c>
      <c r="W6" s="23">
        <f ca="1"/>
        <v>1</v>
      </c>
      <c r="X6" s="23">
        <f ca="1"/>
        <v>0</v>
      </c>
      <c r="Y6" s="23">
        <f ca="1"/>
        <v>0</v>
      </c>
      <c r="Z6" s="23">
        <f ca="1"/>
        <v>0</v>
      </c>
      <c r="AA6" s="23">
        <f ca="1"/>
        <v>0</v>
      </c>
      <c r="AB6" s="23">
        <f ca="1"/>
        <v>4</v>
      </c>
      <c r="AC6" s="23">
        <f ca="1"/>
        <v>0</v>
      </c>
      <c r="AD6" s="23">
        <f ca="1"/>
        <v>3</v>
      </c>
      <c r="AE6" s="23">
        <f ca="1"/>
        <v>3</v>
      </c>
      <c r="AF6" s="23">
        <f ca="1"/>
        <v>3</v>
      </c>
      <c r="AG6" s="23">
        <f ca="1"/>
        <v>86</v>
      </c>
      <c r="AH6" s="7"/>
    </row>
    <row r="7" spans="1:34" x14ac:dyDescent="0.25">
      <c r="A7" s="41" t="str">
        <f>IF(C7&lt;Input_Output!O$20,"original",IF(C7&lt;Input_Output!O$21,"padding",""))</f>
        <v>original</v>
      </c>
      <c r="B7" s="19">
        <v>64</v>
      </c>
      <c r="C7" s="41">
        <f>IF(C6="","",_xlfn.LET(_xlpm.next,C6+1,IF(_xlpm.next&lt;Input_Output!O$21,_xlpm.next,"")))</f>
        <v>2</v>
      </c>
      <c r="D7" s="41" t="str">
        <f ca="1">IF(C7&lt;Input_Output!O$20,VLOOKUP(J7,Semantic!$B$11:$C$15,2,FALSE),"N/A")</f>
        <v>MOVE</v>
      </c>
      <c r="E7" s="23">
        <f ca="1"/>
        <v>2</v>
      </c>
      <c r="F7" s="23">
        <f ca="1"/>
        <v>3</v>
      </c>
      <c r="G7" s="23">
        <f ca="1"/>
        <v>9</v>
      </c>
      <c r="H7" s="23">
        <f ca="1"/>
        <v>0</v>
      </c>
      <c r="I7" s="90">
        <f ca="1"/>
        <v>0</v>
      </c>
      <c r="J7" s="91">
        <f ca="1"/>
        <v>1</v>
      </c>
      <c r="K7" s="23">
        <f ca="1"/>
        <v>1</v>
      </c>
      <c r="L7" s="23">
        <f ca="1"/>
        <v>1</v>
      </c>
      <c r="M7" s="23">
        <f ca="1"/>
        <v>0</v>
      </c>
      <c r="N7" s="64">
        <f ca="1"/>
        <v>0</v>
      </c>
      <c r="O7" s="92">
        <f ca="1"/>
        <v>0</v>
      </c>
      <c r="P7" s="23">
        <f ca="1"/>
        <v>1</v>
      </c>
      <c r="Q7" s="23">
        <f ca="1"/>
        <v>0</v>
      </c>
      <c r="R7" s="23">
        <f ca="1"/>
        <v>0</v>
      </c>
      <c r="S7" s="23">
        <f ca="1"/>
        <v>1</v>
      </c>
      <c r="T7" s="23">
        <f ca="1"/>
        <v>0</v>
      </c>
      <c r="U7" s="23">
        <f ca="1"/>
        <v>0</v>
      </c>
      <c r="V7" s="23">
        <f ca="1"/>
        <v>0</v>
      </c>
      <c r="W7" s="23">
        <f ca="1"/>
        <v>1</v>
      </c>
      <c r="X7" s="23">
        <f ca="1"/>
        <v>0</v>
      </c>
      <c r="Y7" s="23">
        <f ca="1"/>
        <v>0</v>
      </c>
      <c r="Z7" s="23">
        <f ca="1"/>
        <v>0</v>
      </c>
      <c r="AA7" s="23">
        <f ca="1"/>
        <v>0</v>
      </c>
      <c r="AB7" s="23">
        <f ca="1"/>
        <v>2</v>
      </c>
      <c r="AC7" s="23">
        <f ca="1"/>
        <v>0</v>
      </c>
      <c r="AD7" s="23">
        <f ca="1"/>
        <v>0</v>
      </c>
      <c r="AE7" s="23">
        <f ca="1"/>
        <v>0</v>
      </c>
      <c r="AF7" s="23">
        <f ca="1"/>
        <v>0</v>
      </c>
      <c r="AG7" s="23">
        <f ca="1"/>
        <v>0</v>
      </c>
      <c r="AH7" s="7"/>
    </row>
    <row r="8" spans="1:34" x14ac:dyDescent="0.25">
      <c r="A8" s="41" t="str">
        <f>IF(C8&lt;Input_Output!O$20,"original",IF(C8&lt;Input_Output!O$21,"padding",""))</f>
        <v>original</v>
      </c>
      <c r="B8" s="19">
        <v>2</v>
      </c>
      <c r="C8" s="41">
        <f>IF(C7="","",_xlfn.LET(_xlpm.next,C7+1,IF(_xlpm.next&lt;Input_Output!O$21,_xlpm.next,"")))</f>
        <v>3</v>
      </c>
      <c r="D8" s="41" t="str">
        <f ca="1">IF(C8&lt;Input_Output!O$20,VLOOKUP(J8,Semantic!$B$11:$C$15,2,FALSE),"N/A")</f>
        <v>ADD</v>
      </c>
      <c r="E8" s="23">
        <f ca="1"/>
        <v>0</v>
      </c>
      <c r="F8" s="23">
        <f ca="1"/>
        <v>3</v>
      </c>
      <c r="G8" s="23">
        <f ca="1"/>
        <v>9</v>
      </c>
      <c r="H8" s="23">
        <f ca="1"/>
        <v>0</v>
      </c>
      <c r="I8" s="90">
        <f ca="1"/>
        <v>1</v>
      </c>
      <c r="J8" s="91">
        <f ca="1"/>
        <v>2</v>
      </c>
      <c r="K8" s="23">
        <f ca="1"/>
        <v>0</v>
      </c>
      <c r="L8" s="23">
        <f ca="1"/>
        <v>3</v>
      </c>
      <c r="M8" s="23">
        <f ca="1"/>
        <v>2</v>
      </c>
      <c r="N8" s="64">
        <f ca="1"/>
        <v>0</v>
      </c>
      <c r="O8" s="92">
        <f ca="1"/>
        <v>0</v>
      </c>
      <c r="P8" s="23">
        <f ca="1"/>
        <v>0</v>
      </c>
      <c r="Q8" s="23">
        <f ca="1"/>
        <v>1</v>
      </c>
      <c r="R8" s="23">
        <f ca="1"/>
        <v>0</v>
      </c>
      <c r="S8" s="23">
        <f ca="1"/>
        <v>0</v>
      </c>
      <c r="T8" s="23">
        <f ca="1"/>
        <v>0</v>
      </c>
      <c r="U8" s="23">
        <f ca="1"/>
        <v>1</v>
      </c>
      <c r="V8" s="23">
        <f ca="1"/>
        <v>0</v>
      </c>
      <c r="W8" s="23">
        <f ca="1"/>
        <v>0</v>
      </c>
      <c r="X8" s="23">
        <f ca="1"/>
        <v>0</v>
      </c>
      <c r="Y8" s="23">
        <f ca="1"/>
        <v>1</v>
      </c>
      <c r="Z8" s="23">
        <f ca="1"/>
        <v>0</v>
      </c>
      <c r="AA8" s="23">
        <f ca="1"/>
        <v>0</v>
      </c>
      <c r="AB8" s="23">
        <f ca="1"/>
        <v>9</v>
      </c>
      <c r="AC8" s="23">
        <f ca="1"/>
        <v>3</v>
      </c>
      <c r="AD8" s="23">
        <f ca="1"/>
        <v>12</v>
      </c>
      <c r="AE8" s="23">
        <f ca="1"/>
        <v>9</v>
      </c>
      <c r="AF8" s="23">
        <f ca="1"/>
        <v>12</v>
      </c>
      <c r="AG8" s="23">
        <f ca="1"/>
        <v>150</v>
      </c>
      <c r="AH8" s="7"/>
    </row>
    <row r="9" spans="1:34" x14ac:dyDescent="0.25">
      <c r="A9" s="41" t="str">
        <f>IF(C9&lt;Input_Output!O$20,"original",IF(C9&lt;Input_Output!O$21,"padding",""))</f>
        <v>original</v>
      </c>
      <c r="B9" s="19">
        <v>241</v>
      </c>
      <c r="C9" s="41">
        <f>IF(C8="","",_xlfn.LET(_xlpm.next,C8+1,IF(_xlpm.next&lt;Input_Output!O$21,_xlpm.next,"")))</f>
        <v>4</v>
      </c>
      <c r="D9" s="41" t="str">
        <f ca="1">IF(C9&lt;Input_Output!O$20,VLOOKUP(J9,Semantic!$B$11:$C$15,2,FALSE),"N/A")</f>
        <v>ADD</v>
      </c>
      <c r="E9" s="23">
        <f ca="1"/>
        <v>1</v>
      </c>
      <c r="F9" s="23">
        <f ca="1"/>
        <v>3</v>
      </c>
      <c r="G9" s="23">
        <f ca="1"/>
        <v>12</v>
      </c>
      <c r="H9" s="23">
        <f ca="1"/>
        <v>0</v>
      </c>
      <c r="I9" s="90">
        <f ca="1"/>
        <v>0</v>
      </c>
      <c r="J9" s="91">
        <f ca="1"/>
        <v>2</v>
      </c>
      <c r="K9" s="23">
        <f ca="1"/>
        <v>0</v>
      </c>
      <c r="L9" s="23">
        <f ca="1"/>
        <v>2</v>
      </c>
      <c r="M9" s="23">
        <f ca="1"/>
        <v>0</v>
      </c>
      <c r="N9" s="64">
        <f ca="1"/>
        <v>256</v>
      </c>
      <c r="O9" s="92">
        <f ca="1"/>
        <v>0</v>
      </c>
      <c r="P9" s="23">
        <f ca="1"/>
        <v>0</v>
      </c>
      <c r="Q9" s="23">
        <f ca="1"/>
        <v>1</v>
      </c>
      <c r="R9" s="23">
        <f ca="1"/>
        <v>0</v>
      </c>
      <c r="S9" s="23">
        <f ca="1"/>
        <v>0</v>
      </c>
      <c r="T9" s="23">
        <f ca="1"/>
        <v>1</v>
      </c>
      <c r="U9" s="23">
        <f ca="1"/>
        <v>0</v>
      </c>
      <c r="V9" s="23">
        <f ca="1"/>
        <v>0</v>
      </c>
      <c r="W9" s="23">
        <f ca="1"/>
        <v>1</v>
      </c>
      <c r="X9" s="23">
        <f ca="1"/>
        <v>0</v>
      </c>
      <c r="Y9" s="23">
        <f ca="1"/>
        <v>0</v>
      </c>
      <c r="Z9" s="23">
        <f ca="1"/>
        <v>0</v>
      </c>
      <c r="AA9" s="23">
        <f ca="1"/>
        <v>0</v>
      </c>
      <c r="AB9" s="23">
        <f ca="1"/>
        <v>3</v>
      </c>
      <c r="AC9" s="23">
        <f ca="1"/>
        <v>0</v>
      </c>
      <c r="AD9" s="23">
        <f ca="1"/>
        <v>2</v>
      </c>
      <c r="AE9" s="23">
        <f ca="1"/>
        <v>2</v>
      </c>
      <c r="AF9" s="23">
        <f ca="1"/>
        <v>2</v>
      </c>
      <c r="AG9" s="23">
        <f ca="1"/>
        <v>129</v>
      </c>
      <c r="AH9" s="7"/>
    </row>
    <row r="10" spans="1:34" x14ac:dyDescent="0.25">
      <c r="A10" s="41" t="str">
        <f>IF(C10&lt;Input_Output!O$20,"original",IF(C10&lt;Input_Output!O$21,"padding",""))</f>
        <v>original</v>
      </c>
      <c r="B10" s="19">
        <v>128</v>
      </c>
      <c r="C10" s="41">
        <f>IF(C9="","",_xlfn.LET(_xlpm.next,C9+1,IF(_xlpm.next&lt;Input_Output!O$21,_xlpm.next,"")))</f>
        <v>5</v>
      </c>
      <c r="D10" s="41" t="str">
        <f ca="1">IF(C10&lt;Input_Output!O$20,VLOOKUP(J10,Semantic!$B$11:$C$15,2,FALSE),"N/A")</f>
        <v>MOVE</v>
      </c>
      <c r="E10" s="23">
        <f ca="1"/>
        <v>2</v>
      </c>
      <c r="F10" s="23">
        <f ca="1"/>
        <v>2</v>
      </c>
      <c r="G10" s="23">
        <f ca="1"/>
        <v>12</v>
      </c>
      <c r="H10" s="23">
        <f ca="1"/>
        <v>0</v>
      </c>
      <c r="I10" s="90">
        <f ca="1"/>
        <v>0</v>
      </c>
      <c r="J10" s="91">
        <f ca="1"/>
        <v>1</v>
      </c>
      <c r="K10" s="23">
        <f ca="1"/>
        <v>1</v>
      </c>
      <c r="L10" s="23">
        <f ca="1"/>
        <v>1</v>
      </c>
      <c r="M10" s="23">
        <f ca="1"/>
        <v>0</v>
      </c>
      <c r="N10" s="64">
        <f ca="1"/>
        <v>0</v>
      </c>
      <c r="O10" s="92">
        <f ca="1"/>
        <v>0</v>
      </c>
      <c r="P10" s="23">
        <f ca="1"/>
        <v>1</v>
      </c>
      <c r="Q10" s="23">
        <f ca="1"/>
        <v>0</v>
      </c>
      <c r="R10" s="23">
        <f ca="1"/>
        <v>0</v>
      </c>
      <c r="S10" s="23">
        <f ca="1"/>
        <v>1</v>
      </c>
      <c r="T10" s="23">
        <f ca="1"/>
        <v>0</v>
      </c>
      <c r="U10" s="23">
        <f ca="1"/>
        <v>0</v>
      </c>
      <c r="V10" s="23">
        <f ca="1"/>
        <v>0</v>
      </c>
      <c r="W10" s="23">
        <f ca="1"/>
        <v>1</v>
      </c>
      <c r="X10" s="23">
        <f ca="1"/>
        <v>0</v>
      </c>
      <c r="Y10" s="23">
        <f ca="1"/>
        <v>0</v>
      </c>
      <c r="Z10" s="23">
        <f ca="1"/>
        <v>0</v>
      </c>
      <c r="AA10" s="23">
        <f ca="1"/>
        <v>0</v>
      </c>
      <c r="AB10" s="23">
        <f ca="1"/>
        <v>2</v>
      </c>
      <c r="AC10" s="23">
        <f ca="1"/>
        <v>0</v>
      </c>
      <c r="AD10" s="23">
        <f ca="1"/>
        <v>0</v>
      </c>
      <c r="AE10" s="23">
        <f ca="1"/>
        <v>0</v>
      </c>
      <c r="AF10" s="23">
        <f ca="1"/>
        <v>0</v>
      </c>
      <c r="AG10" s="23">
        <f ca="1"/>
        <v>0</v>
      </c>
      <c r="AH10" s="7"/>
    </row>
    <row r="11" spans="1:34" x14ac:dyDescent="0.25">
      <c r="A11" s="41" t="str">
        <f>IF(C11&lt;Input_Output!O$20,"original",IF(C11&lt;Input_Output!O$21,"padding",""))</f>
        <v>original</v>
      </c>
      <c r="B11" s="19">
        <v>4</v>
      </c>
      <c r="C11" s="41">
        <f>IF(C10="","",_xlfn.LET(_xlpm.next,C10+1,IF(_xlpm.next&lt;Input_Output!O$21,_xlpm.next,"")))</f>
        <v>6</v>
      </c>
      <c r="D11" s="41" t="str">
        <f ca="1">IF(C11&lt;Input_Output!O$20,VLOOKUP(J11,Semantic!$B$11:$C$15,2,FALSE),"N/A")</f>
        <v>ADD</v>
      </c>
      <c r="E11" s="23">
        <f ca="1"/>
        <v>0</v>
      </c>
      <c r="F11" s="23">
        <f ca="1"/>
        <v>2</v>
      </c>
      <c r="G11" s="23">
        <f ca="1"/>
        <v>12</v>
      </c>
      <c r="H11" s="23">
        <f ca="1"/>
        <v>0</v>
      </c>
      <c r="I11" s="90">
        <f ca="1"/>
        <v>1</v>
      </c>
      <c r="J11" s="91">
        <f ca="1"/>
        <v>2</v>
      </c>
      <c r="K11" s="23">
        <f ca="1"/>
        <v>0</v>
      </c>
      <c r="L11" s="23">
        <f ca="1"/>
        <v>3</v>
      </c>
      <c r="M11" s="23">
        <f ca="1"/>
        <v>2</v>
      </c>
      <c r="N11" s="64">
        <f ca="1"/>
        <v>0</v>
      </c>
      <c r="O11" s="92">
        <f ca="1"/>
        <v>0</v>
      </c>
      <c r="P11" s="23">
        <f ca="1"/>
        <v>0</v>
      </c>
      <c r="Q11" s="23">
        <f ca="1"/>
        <v>1</v>
      </c>
      <c r="R11" s="23">
        <f ca="1"/>
        <v>0</v>
      </c>
      <c r="S11" s="23">
        <f ca="1"/>
        <v>0</v>
      </c>
      <c r="T11" s="23">
        <f ca="1"/>
        <v>0</v>
      </c>
      <c r="U11" s="23">
        <f ca="1"/>
        <v>1</v>
      </c>
      <c r="V11" s="23">
        <f ca="1"/>
        <v>0</v>
      </c>
      <c r="W11" s="23">
        <f ca="1"/>
        <v>0</v>
      </c>
      <c r="X11" s="23">
        <f ca="1"/>
        <v>0</v>
      </c>
      <c r="Y11" s="23">
        <f ca="1"/>
        <v>1</v>
      </c>
      <c r="Z11" s="23">
        <f ca="1"/>
        <v>0</v>
      </c>
      <c r="AA11" s="23">
        <f ca="1"/>
        <v>0</v>
      </c>
      <c r="AB11" s="23">
        <f ca="1"/>
        <v>12</v>
      </c>
      <c r="AC11" s="23">
        <f ca="1"/>
        <v>2</v>
      </c>
      <c r="AD11" s="23">
        <f ca="1"/>
        <v>14</v>
      </c>
      <c r="AE11" s="23">
        <f ca="1"/>
        <v>12</v>
      </c>
      <c r="AF11" s="23">
        <f ca="1"/>
        <v>14</v>
      </c>
      <c r="AG11" s="23">
        <f ca="1"/>
        <v>202</v>
      </c>
      <c r="AH11" s="7"/>
    </row>
    <row r="12" spans="1:34" x14ac:dyDescent="0.25">
      <c r="A12" s="41" t="str">
        <f>IF(C12&lt;Input_Output!O$20,"original",IF(C12&lt;Input_Output!O$21,"padding",""))</f>
        <v>original</v>
      </c>
      <c r="B12" s="19">
        <v>225</v>
      </c>
      <c r="C12" s="41">
        <f>IF(C11="","",_xlfn.LET(_xlpm.next,C11+1,IF(_xlpm.next&lt;Input_Output!O$21,_xlpm.next,"")))</f>
        <v>7</v>
      </c>
      <c r="D12" s="41" t="str">
        <f ca="1">IF(C12&lt;Input_Output!O$20,VLOOKUP(J12,Semantic!$B$11:$C$15,2,FALSE),"N/A")</f>
        <v>ADD</v>
      </c>
      <c r="E12" s="23">
        <f ca="1"/>
        <v>1</v>
      </c>
      <c r="F12" s="23">
        <f ca="1"/>
        <v>2</v>
      </c>
      <c r="G12" s="23">
        <f ca="1"/>
        <v>14</v>
      </c>
      <c r="H12" s="23">
        <f ca="1"/>
        <v>0</v>
      </c>
      <c r="I12" s="90">
        <f ca="1"/>
        <v>0</v>
      </c>
      <c r="J12" s="91">
        <f ca="1"/>
        <v>2</v>
      </c>
      <c r="K12" s="23">
        <f ca="1"/>
        <v>0</v>
      </c>
      <c r="L12" s="23">
        <f ca="1"/>
        <v>2</v>
      </c>
      <c r="M12" s="23">
        <f ca="1"/>
        <v>0</v>
      </c>
      <c r="N12" s="64">
        <f ca="1"/>
        <v>256</v>
      </c>
      <c r="O12" s="92">
        <f ca="1"/>
        <v>0</v>
      </c>
      <c r="P12" s="23">
        <f ca="1"/>
        <v>0</v>
      </c>
      <c r="Q12" s="23">
        <f ca="1"/>
        <v>1</v>
      </c>
      <c r="R12" s="23">
        <f ca="1"/>
        <v>0</v>
      </c>
      <c r="S12" s="23">
        <f ca="1"/>
        <v>0</v>
      </c>
      <c r="T12" s="23">
        <f ca="1"/>
        <v>1</v>
      </c>
      <c r="U12" s="23">
        <f ca="1"/>
        <v>0</v>
      </c>
      <c r="V12" s="23">
        <f ca="1"/>
        <v>0</v>
      </c>
      <c r="W12" s="23">
        <f ca="1"/>
        <v>1</v>
      </c>
      <c r="X12" s="23">
        <f ca="1"/>
        <v>0</v>
      </c>
      <c r="Y12" s="23">
        <f ca="1"/>
        <v>0</v>
      </c>
      <c r="Z12" s="23">
        <f ca="1"/>
        <v>0</v>
      </c>
      <c r="AA12" s="23">
        <f ca="1"/>
        <v>0</v>
      </c>
      <c r="AB12" s="23">
        <f ca="1"/>
        <v>2</v>
      </c>
      <c r="AC12" s="23">
        <f ca="1"/>
        <v>0</v>
      </c>
      <c r="AD12" s="23">
        <f ca="1"/>
        <v>1</v>
      </c>
      <c r="AE12" s="23">
        <f ca="1"/>
        <v>1</v>
      </c>
      <c r="AF12" s="23">
        <f ca="1"/>
        <v>1</v>
      </c>
      <c r="AG12" s="23">
        <f ca="1"/>
        <v>1</v>
      </c>
      <c r="AH12" s="7"/>
    </row>
    <row r="13" spans="1:34" x14ac:dyDescent="0.25">
      <c r="A13" s="41" t="str">
        <f>IF(C13&lt;Input_Output!O$20,"original",IF(C13&lt;Input_Output!O$21,"padding",""))</f>
        <v>original</v>
      </c>
      <c r="B13" s="19">
        <v>256</v>
      </c>
      <c r="C13" s="41">
        <f>IF(C12="","",_xlfn.LET(_xlpm.next,C12+1,IF(_xlpm.next&lt;Input_Output!O$21,_xlpm.next,"")))</f>
        <v>8</v>
      </c>
      <c r="D13" s="41" t="str">
        <f ca="1">IF(C13&lt;Input_Output!O$20,VLOOKUP(J13,Semantic!$B$11:$C$15,2,FALSE),"N/A")</f>
        <v>MOVE</v>
      </c>
      <c r="E13" s="23">
        <f ca="1"/>
        <v>2</v>
      </c>
      <c r="F13" s="23">
        <f ca="1"/>
        <v>1</v>
      </c>
      <c r="G13" s="23">
        <f ca="1"/>
        <v>14</v>
      </c>
      <c r="H13" s="23">
        <f ca="1"/>
        <v>0</v>
      </c>
      <c r="I13" s="90">
        <f ca="1"/>
        <v>0</v>
      </c>
      <c r="J13" s="91">
        <f ca="1"/>
        <v>1</v>
      </c>
      <c r="K13" s="23">
        <f ca="1"/>
        <v>1</v>
      </c>
      <c r="L13" s="23">
        <f ca="1"/>
        <v>1</v>
      </c>
      <c r="M13" s="23">
        <f ca="1"/>
        <v>0</v>
      </c>
      <c r="N13" s="64">
        <f ca="1"/>
        <v>0</v>
      </c>
      <c r="O13" s="92">
        <f ca="1"/>
        <v>0</v>
      </c>
      <c r="P13" s="23">
        <f ca="1"/>
        <v>1</v>
      </c>
      <c r="Q13" s="23">
        <f ca="1"/>
        <v>0</v>
      </c>
      <c r="R13" s="23">
        <f ca="1"/>
        <v>0</v>
      </c>
      <c r="S13" s="23">
        <f ca="1"/>
        <v>1</v>
      </c>
      <c r="T13" s="23">
        <f ca="1"/>
        <v>0</v>
      </c>
      <c r="U13" s="23">
        <f ca="1"/>
        <v>0</v>
      </c>
      <c r="V13" s="23">
        <f ca="1"/>
        <v>0</v>
      </c>
      <c r="W13" s="23">
        <f ca="1"/>
        <v>1</v>
      </c>
      <c r="X13" s="23">
        <f ca="1"/>
        <v>0</v>
      </c>
      <c r="Y13" s="23">
        <f ca="1"/>
        <v>0</v>
      </c>
      <c r="Z13" s="23">
        <f ca="1"/>
        <v>0</v>
      </c>
      <c r="AA13" s="23">
        <f ca="1"/>
        <v>0</v>
      </c>
      <c r="AB13" s="23">
        <f ca="1"/>
        <v>2</v>
      </c>
      <c r="AC13" s="23">
        <f ca="1"/>
        <v>0</v>
      </c>
      <c r="AD13" s="23">
        <f ca="1"/>
        <v>0</v>
      </c>
      <c r="AE13" s="23">
        <f ca="1"/>
        <v>0</v>
      </c>
      <c r="AF13" s="23">
        <f ca="1"/>
        <v>0</v>
      </c>
      <c r="AG13" s="23">
        <f ca="1"/>
        <v>0</v>
      </c>
      <c r="AH13" s="7"/>
    </row>
    <row r="14" spans="1:34" x14ac:dyDescent="0.25">
      <c r="A14" s="41" t="str">
        <f>IF(C14&lt;Input_Output!O$20,"original",IF(C14&lt;Input_Output!O$21,"padding",""))</f>
        <v>original</v>
      </c>
      <c r="B14" s="19">
        <v>8</v>
      </c>
      <c r="C14" s="41">
        <f>IF(C13="","",_xlfn.LET(_xlpm.next,C13+1,IF(_xlpm.next&lt;Input_Output!O$21,_xlpm.next,"")))</f>
        <v>9</v>
      </c>
      <c r="D14" s="41" t="str">
        <f ca="1">IF(C14&lt;Input_Output!O$20,VLOOKUP(J14,Semantic!$B$11:$C$15,2,FALSE),"N/A")</f>
        <v>ADD</v>
      </c>
      <c r="E14" s="23">
        <f ca="1"/>
        <v>0</v>
      </c>
      <c r="F14" s="23">
        <f ca="1"/>
        <v>1</v>
      </c>
      <c r="G14" s="23">
        <f ca="1"/>
        <v>14</v>
      </c>
      <c r="H14" s="23">
        <f ca="1"/>
        <v>0</v>
      </c>
      <c r="I14" s="90">
        <f ca="1"/>
        <v>1</v>
      </c>
      <c r="J14" s="91">
        <f ca="1"/>
        <v>2</v>
      </c>
      <c r="K14" s="23">
        <f ca="1"/>
        <v>0</v>
      </c>
      <c r="L14" s="23">
        <f ca="1"/>
        <v>3</v>
      </c>
      <c r="M14" s="23">
        <f ca="1"/>
        <v>2</v>
      </c>
      <c r="N14" s="64">
        <f ca="1"/>
        <v>0</v>
      </c>
      <c r="O14" s="92">
        <f ca="1"/>
        <v>0</v>
      </c>
      <c r="P14" s="23">
        <f ca="1"/>
        <v>0</v>
      </c>
      <c r="Q14" s="23">
        <f ca="1"/>
        <v>1</v>
      </c>
      <c r="R14" s="23">
        <f ca="1"/>
        <v>0</v>
      </c>
      <c r="S14" s="23">
        <f ca="1"/>
        <v>0</v>
      </c>
      <c r="T14" s="23">
        <f ca="1"/>
        <v>0</v>
      </c>
      <c r="U14" s="23">
        <f ca="1"/>
        <v>1</v>
      </c>
      <c r="V14" s="23">
        <f ca="1"/>
        <v>0</v>
      </c>
      <c r="W14" s="23">
        <f ca="1"/>
        <v>0</v>
      </c>
      <c r="X14" s="23">
        <f ca="1"/>
        <v>0</v>
      </c>
      <c r="Y14" s="23">
        <f ca="1"/>
        <v>1</v>
      </c>
      <c r="Z14" s="23">
        <f ca="1"/>
        <v>0</v>
      </c>
      <c r="AA14" s="23">
        <f ca="1"/>
        <v>0</v>
      </c>
      <c r="AB14" s="23">
        <f ca="1"/>
        <v>14</v>
      </c>
      <c r="AC14" s="23">
        <f ca="1"/>
        <v>1</v>
      </c>
      <c r="AD14" s="23">
        <f ca="1"/>
        <v>15</v>
      </c>
      <c r="AE14" s="23">
        <f ca="1"/>
        <v>14</v>
      </c>
      <c r="AF14" s="23">
        <f ca="1"/>
        <v>15</v>
      </c>
      <c r="AG14" s="23">
        <f ca="1"/>
        <v>120</v>
      </c>
      <c r="AH14" s="7"/>
    </row>
    <row r="15" spans="1:34" x14ac:dyDescent="0.25">
      <c r="A15" s="41" t="str">
        <f>IF(C15&lt;Input_Output!O$20,"original",IF(C15&lt;Input_Output!O$21,"padding",""))</f>
        <v>original</v>
      </c>
      <c r="B15" s="19">
        <v>193</v>
      </c>
      <c r="C15" s="41">
        <f>IF(C14="","",_xlfn.LET(_xlpm.next,C14+1,IF(_xlpm.next&lt;Input_Output!O$21,_xlpm.next,"")))</f>
        <v>10</v>
      </c>
      <c r="D15" s="41" t="str">
        <f ca="1">IF(C15&lt;Input_Output!O$20,VLOOKUP(J15,Semantic!$B$11:$C$15,2,FALSE),"N/A")</f>
        <v>ADD</v>
      </c>
      <c r="E15" s="23">
        <f ca="1"/>
        <v>1</v>
      </c>
      <c r="F15" s="23">
        <f ca="1"/>
        <v>1</v>
      </c>
      <c r="G15" s="23">
        <f ca="1"/>
        <v>15</v>
      </c>
      <c r="H15" s="23">
        <f ca="1"/>
        <v>0</v>
      </c>
      <c r="I15" s="90">
        <f ca="1"/>
        <v>0</v>
      </c>
      <c r="J15" s="91">
        <f ca="1"/>
        <v>2</v>
      </c>
      <c r="K15" s="23">
        <f ca="1"/>
        <v>0</v>
      </c>
      <c r="L15" s="23">
        <f ca="1"/>
        <v>2</v>
      </c>
      <c r="M15" s="23">
        <f ca="1"/>
        <v>0</v>
      </c>
      <c r="N15" s="64">
        <f ca="1"/>
        <v>256</v>
      </c>
      <c r="O15" s="92">
        <f ca="1"/>
        <v>0</v>
      </c>
      <c r="P15" s="23">
        <f ca="1"/>
        <v>0</v>
      </c>
      <c r="Q15" s="23">
        <f ca="1"/>
        <v>1</v>
      </c>
      <c r="R15" s="23">
        <f ca="1"/>
        <v>0</v>
      </c>
      <c r="S15" s="23">
        <f ca="1"/>
        <v>0</v>
      </c>
      <c r="T15" s="23">
        <f ca="1"/>
        <v>1</v>
      </c>
      <c r="U15" s="23">
        <f ca="1"/>
        <v>0</v>
      </c>
      <c r="V15" s="23">
        <f ca="1"/>
        <v>0</v>
      </c>
      <c r="W15" s="23">
        <f ca="1"/>
        <v>1</v>
      </c>
      <c r="X15" s="23">
        <f ca="1"/>
        <v>0</v>
      </c>
      <c r="Y15" s="23">
        <f ca="1"/>
        <v>0</v>
      </c>
      <c r="Z15" s="23">
        <f ca="1"/>
        <v>0</v>
      </c>
      <c r="AA15" s="23">
        <f ca="1"/>
        <v>0</v>
      </c>
      <c r="AB15" s="23">
        <f ca="1"/>
        <v>1</v>
      </c>
      <c r="AC15" s="23">
        <f ca="1"/>
        <v>0</v>
      </c>
      <c r="AD15" s="23">
        <f ca="1"/>
        <v>0</v>
      </c>
      <c r="AE15" s="23">
        <f ca="1"/>
        <v>0</v>
      </c>
      <c r="AF15" s="23">
        <f ca="1"/>
        <v>0</v>
      </c>
      <c r="AG15" s="23">
        <f ca="1"/>
        <v>0</v>
      </c>
      <c r="AH15" s="7"/>
    </row>
    <row r="16" spans="1:34" x14ac:dyDescent="0.25">
      <c r="A16" s="41" t="str">
        <f>IF(C16&lt;Input_Output!O$20,"original",IF(C16&lt;Input_Output!O$21,"padding",""))</f>
        <v>original</v>
      </c>
      <c r="B16" s="19">
        <v>255</v>
      </c>
      <c r="C16" s="41">
        <f>IF(C15="","",_xlfn.LET(_xlpm.next,C15+1,IF(_xlpm.next&lt;Input_Output!O$21,_xlpm.next,"")))</f>
        <v>11</v>
      </c>
      <c r="D16" s="41" t="str">
        <f ca="1">IF(C16&lt;Input_Output!O$20,VLOOKUP(J16,Semantic!$B$11:$C$15,2,FALSE),"N/A")</f>
        <v>MOVE</v>
      </c>
      <c r="E16" s="23">
        <f ca="1"/>
        <v>2</v>
      </c>
      <c r="F16" s="23">
        <f ca="1"/>
        <v>0</v>
      </c>
      <c r="G16" s="23">
        <f ca="1"/>
        <v>15</v>
      </c>
      <c r="H16" s="23">
        <f ca="1"/>
        <v>0</v>
      </c>
      <c r="I16" s="90">
        <f ca="1"/>
        <v>1</v>
      </c>
      <c r="J16" s="91">
        <f ca="1"/>
        <v>1</v>
      </c>
      <c r="K16" s="23">
        <f ca="1"/>
        <v>1</v>
      </c>
      <c r="L16" s="23">
        <f ca="1"/>
        <v>1</v>
      </c>
      <c r="M16" s="23">
        <f ca="1"/>
        <v>0</v>
      </c>
      <c r="N16" s="64">
        <f ca="1"/>
        <v>0</v>
      </c>
      <c r="O16" s="92">
        <f ca="1"/>
        <v>0</v>
      </c>
      <c r="P16" s="23">
        <f ca="1"/>
        <v>1</v>
      </c>
      <c r="Q16" s="23">
        <f ca="1"/>
        <v>0</v>
      </c>
      <c r="R16" s="23">
        <f ca="1"/>
        <v>0</v>
      </c>
      <c r="S16" s="23">
        <f ca="1"/>
        <v>1</v>
      </c>
      <c r="T16" s="23">
        <f ca="1"/>
        <v>0</v>
      </c>
      <c r="U16" s="23">
        <f ca="1"/>
        <v>0</v>
      </c>
      <c r="V16" s="23">
        <f ca="1"/>
        <v>0</v>
      </c>
      <c r="W16" s="23">
        <f ca="1"/>
        <v>1</v>
      </c>
      <c r="X16" s="23">
        <f ca="1"/>
        <v>0</v>
      </c>
      <c r="Y16" s="23">
        <f ca="1"/>
        <v>0</v>
      </c>
      <c r="Z16" s="23">
        <f ca="1"/>
        <v>0</v>
      </c>
      <c r="AA16" s="23">
        <f ca="1"/>
        <v>0</v>
      </c>
      <c r="AB16" s="23">
        <f ca="1"/>
        <v>2</v>
      </c>
      <c r="AC16" s="23">
        <f ca="1"/>
        <v>0</v>
      </c>
      <c r="AD16" s="23">
        <f ca="1"/>
        <v>0</v>
      </c>
      <c r="AE16" s="23">
        <f ca="1"/>
        <v>3</v>
      </c>
      <c r="AF16" s="23">
        <f ca="1"/>
        <v>3</v>
      </c>
      <c r="AG16" s="23">
        <f ca="1"/>
        <v>0</v>
      </c>
      <c r="AH16" s="7"/>
    </row>
    <row r="17" spans="1:34" x14ac:dyDescent="0.25">
      <c r="A17" s="41" t="str">
        <f>IF(C17&lt;Input_Output!O$20,"original",IF(C17&lt;Input_Output!O$21,"padding",""))</f>
        <v>original</v>
      </c>
      <c r="B17" s="19">
        <v>16</v>
      </c>
      <c r="C17" s="41">
        <f>IF(C16="","",_xlfn.LET(_xlpm.next,C16+1,IF(_xlpm.next&lt;Input_Output!O$21,_xlpm.next,"")))</f>
        <v>12</v>
      </c>
      <c r="D17" s="41" t="str">
        <f ca="1">IF(C17&lt;Input_Output!O$20,VLOOKUP(J17,Semantic!$B$11:$C$15,2,FALSE),"N/A")</f>
        <v>MOVE</v>
      </c>
      <c r="E17" s="23">
        <f ca="1"/>
        <v>3</v>
      </c>
      <c r="F17" s="23">
        <f ca="1"/>
        <v>0</v>
      </c>
      <c r="G17" s="23">
        <f ca="1"/>
        <v>15</v>
      </c>
      <c r="H17" s="23">
        <f ca="1"/>
        <v>0</v>
      </c>
      <c r="I17" s="90">
        <f ca="1"/>
        <v>1</v>
      </c>
      <c r="J17" s="91">
        <f ca="1"/>
        <v>1</v>
      </c>
      <c r="K17" s="23">
        <f ca="1"/>
        <v>0</v>
      </c>
      <c r="L17" s="23">
        <f ca="1"/>
        <v>2</v>
      </c>
      <c r="M17" s="23">
        <f ca="1"/>
        <v>3</v>
      </c>
      <c r="N17" s="64">
        <f ca="1"/>
        <v>0</v>
      </c>
      <c r="O17" s="92">
        <f ca="1"/>
        <v>0</v>
      </c>
      <c r="P17" s="23">
        <f ca="1"/>
        <v>1</v>
      </c>
      <c r="Q17" s="23">
        <f ca="1"/>
        <v>0</v>
      </c>
      <c r="R17" s="23">
        <f ca="1"/>
        <v>0</v>
      </c>
      <c r="S17" s="23">
        <f ca="1"/>
        <v>0</v>
      </c>
      <c r="T17" s="23">
        <f ca="1"/>
        <v>1</v>
      </c>
      <c r="U17" s="23">
        <f ca="1"/>
        <v>0</v>
      </c>
      <c r="V17" s="23">
        <f ca="1"/>
        <v>0</v>
      </c>
      <c r="W17" s="23">
        <f ca="1"/>
        <v>0</v>
      </c>
      <c r="X17" s="23">
        <f ca="1"/>
        <v>0</v>
      </c>
      <c r="Y17" s="23">
        <f ca="1"/>
        <v>0</v>
      </c>
      <c r="Z17" s="23">
        <f ca="1"/>
        <v>1</v>
      </c>
      <c r="AA17" s="23">
        <f ca="1"/>
        <v>0</v>
      </c>
      <c r="AB17" s="23">
        <f ca="1"/>
        <v>0</v>
      </c>
      <c r="AC17" s="23">
        <f ca="1"/>
        <v>15</v>
      </c>
      <c r="AD17" s="23">
        <f ca="1"/>
        <v>15</v>
      </c>
      <c r="AE17" s="23">
        <f ca="1"/>
        <v>0</v>
      </c>
      <c r="AF17" s="23">
        <f ca="1"/>
        <v>15</v>
      </c>
      <c r="AG17" s="23">
        <f ca="1"/>
        <v>120</v>
      </c>
      <c r="AH17" s="7"/>
    </row>
    <row r="18" spans="1:34" x14ac:dyDescent="0.25">
      <c r="A18" s="41" t="str">
        <f>IF(C18&lt;Input_Output!O$20,"original",IF(C18&lt;Input_Output!O$21,"padding",""))</f>
        <v>original</v>
      </c>
      <c r="B18" s="19">
        <v>129</v>
      </c>
      <c r="C18" s="41">
        <f>IF(C17="","",_xlfn.LET(_xlpm.next,C17+1,IF(_xlpm.next&lt;Input_Output!O$21,_xlpm.next,"")))</f>
        <v>13</v>
      </c>
      <c r="D18" s="41" t="str">
        <f ca="1">IF(C18&lt;Input_Output!O$20,VLOOKUP(J18,Semantic!$B$11:$C$15,2,FALSE),"N/A")</f>
        <v>EXIT</v>
      </c>
      <c r="E18" s="23">
        <f ca="1"/>
        <v>4</v>
      </c>
      <c r="F18" s="23">
        <f ca="1"/>
        <v>15</v>
      </c>
      <c r="G18" s="23">
        <f ca="1"/>
        <v>15</v>
      </c>
      <c r="H18" s="23">
        <f ca="1"/>
        <v>0</v>
      </c>
      <c r="I18" s="90">
        <f ca="1"/>
        <v>0</v>
      </c>
      <c r="J18" s="91">
        <f ca="1"/>
        <v>0</v>
      </c>
      <c r="K18" s="23">
        <f ca="1"/>
        <v>0</v>
      </c>
      <c r="L18" s="23">
        <f ca="1"/>
        <v>0</v>
      </c>
      <c r="M18" s="23">
        <f ca="1"/>
        <v>0</v>
      </c>
      <c r="N18" s="64">
        <f ca="1"/>
        <v>0</v>
      </c>
      <c r="O18" s="92">
        <f ca="1"/>
        <v>1</v>
      </c>
      <c r="P18" s="23">
        <f ca="1"/>
        <v>0</v>
      </c>
      <c r="Q18" s="23">
        <f ca="1"/>
        <v>0</v>
      </c>
      <c r="R18" s="23">
        <f ca="1"/>
        <v>1</v>
      </c>
      <c r="S18" s="23">
        <f ca="1"/>
        <v>0</v>
      </c>
      <c r="T18" s="23">
        <f ca="1"/>
        <v>0</v>
      </c>
      <c r="U18" s="23">
        <f ca="1"/>
        <v>0</v>
      </c>
      <c r="V18" s="23">
        <f ca="1"/>
        <v>0</v>
      </c>
      <c r="W18" s="23">
        <f ca="1"/>
        <v>1</v>
      </c>
      <c r="X18" s="23">
        <f ca="1"/>
        <v>0</v>
      </c>
      <c r="Y18" s="23">
        <f ca="1"/>
        <v>0</v>
      </c>
      <c r="Z18" s="23">
        <f ca="1"/>
        <v>0</v>
      </c>
      <c r="AA18" s="23">
        <f ca="1"/>
        <v>0</v>
      </c>
      <c r="AB18" s="23">
        <f ca="1"/>
        <v>0</v>
      </c>
      <c r="AC18" s="23">
        <f ca="1"/>
        <v>0</v>
      </c>
      <c r="AD18" s="23">
        <f ca="1"/>
        <v>0</v>
      </c>
      <c r="AE18" s="23">
        <f ca="1"/>
        <v>0</v>
      </c>
      <c r="AF18" s="23">
        <f ca="1"/>
        <v>0</v>
      </c>
      <c r="AG18" s="23">
        <f ca="1"/>
        <v>0</v>
      </c>
      <c r="AH18" s="7"/>
    </row>
    <row r="19" spans="1:34" x14ac:dyDescent="0.25">
      <c r="A19" s="41" t="str">
        <f>IF(C19&lt;Input_Output!O$20,"original",IF(C19&lt;Input_Output!O$21,"padding",""))</f>
        <v>padding</v>
      </c>
      <c r="B19" s="19">
        <v>253</v>
      </c>
      <c r="C19" s="41">
        <f>IF(C18="","",_xlfn.LET(_xlpm.next,C18+1,IF(_xlpm.next&lt;Input_Output!O$21,_xlpm.next,"")))</f>
        <v>14</v>
      </c>
      <c r="D19" s="41" t="str">
        <f>IF(C19&lt;Input_Output!O$20,VLOOKUP(J19,Semantic!$B$11:$C$15,2,FALSE),"N/A")</f>
        <v>N/A</v>
      </c>
      <c r="E19" s="23">
        <f ca="1"/>
        <v>5</v>
      </c>
      <c r="F19" s="23">
        <f ca="1"/>
        <v>89</v>
      </c>
      <c r="G19" s="23">
        <f ca="1"/>
        <v>89</v>
      </c>
      <c r="H19" s="23">
        <f ca="1"/>
        <v>11</v>
      </c>
      <c r="I19" s="90">
        <f ca="1"/>
        <v>64</v>
      </c>
      <c r="J19" s="91">
        <f ca="1"/>
        <v>24</v>
      </c>
      <c r="K19" s="23">
        <f ca="1"/>
        <v>144</v>
      </c>
      <c r="L19" s="23">
        <f ca="1"/>
        <v>197</v>
      </c>
      <c r="M19" s="23">
        <f ca="1"/>
        <v>109</v>
      </c>
      <c r="N19" s="64">
        <f ca="1"/>
        <v>3</v>
      </c>
      <c r="O19" s="92">
        <f ca="1"/>
        <v>219</v>
      </c>
      <c r="P19" s="23">
        <f ca="1"/>
        <v>148</v>
      </c>
      <c r="Q19" s="23">
        <f ca="1"/>
        <v>225</v>
      </c>
      <c r="R19" s="23">
        <f ca="1"/>
        <v>115</v>
      </c>
      <c r="S19" s="23">
        <f ca="1"/>
        <v>50</v>
      </c>
      <c r="T19" s="23">
        <f ca="1"/>
        <v>107</v>
      </c>
      <c r="U19" s="23">
        <f ca="1"/>
        <v>112</v>
      </c>
      <c r="V19" s="23">
        <f ca="1"/>
        <v>231</v>
      </c>
      <c r="W19" s="23">
        <f ca="1"/>
        <v>112</v>
      </c>
      <c r="X19" s="23">
        <f ca="1"/>
        <v>78</v>
      </c>
      <c r="Y19" s="23">
        <f ca="1"/>
        <v>184</v>
      </c>
      <c r="Z19" s="23">
        <f ca="1"/>
        <v>73</v>
      </c>
      <c r="AA19" s="23">
        <f ca="1"/>
        <v>47</v>
      </c>
      <c r="AB19" s="23">
        <f ca="1"/>
        <v>39</v>
      </c>
      <c r="AC19" s="23">
        <f ca="1"/>
        <v>124</v>
      </c>
      <c r="AD19" s="23">
        <f ca="1"/>
        <v>131</v>
      </c>
      <c r="AE19" s="23">
        <f ca="1"/>
        <v>157</v>
      </c>
      <c r="AF19" s="23">
        <f ca="1"/>
        <v>51</v>
      </c>
      <c r="AG19" s="23">
        <f ca="1"/>
        <v>101</v>
      </c>
      <c r="AH19" s="7"/>
    </row>
    <row r="20" spans="1:34" x14ac:dyDescent="0.25">
      <c r="A20" s="41" t="str">
        <f>IF(C20&lt;Input_Output!O$20,"original",IF(C20&lt;Input_Output!O$21,"padding",""))</f>
        <v>padding</v>
      </c>
      <c r="B20" s="19">
        <v>32</v>
      </c>
      <c r="C20" s="41">
        <f>IF(C19="","",_xlfn.LET(_xlpm.next,C19+1,IF(_xlpm.next&lt;Input_Output!O$21,_xlpm.next,"")))</f>
        <v>15</v>
      </c>
      <c r="D20" s="41" t="str">
        <f>IF(C20&lt;Input_Output!O$20,VLOOKUP(J20,Semantic!$B$11:$C$15,2,FALSE),"N/A")</f>
        <v>N/A</v>
      </c>
      <c r="E20" s="23">
        <f ca="1"/>
        <v>96</v>
      </c>
      <c r="F20" s="23">
        <f ca="1"/>
        <v>126</v>
      </c>
      <c r="G20" s="23">
        <f ca="1"/>
        <v>139</v>
      </c>
      <c r="H20" s="23">
        <f ca="1"/>
        <v>2</v>
      </c>
      <c r="I20" s="90">
        <f ca="1"/>
        <v>171</v>
      </c>
      <c r="J20" s="91">
        <f ca="1"/>
        <v>82</v>
      </c>
      <c r="K20" s="23">
        <f ca="1"/>
        <v>225</v>
      </c>
      <c r="L20" s="23">
        <f ca="1"/>
        <v>67</v>
      </c>
      <c r="M20" s="23">
        <f ca="1"/>
        <v>165</v>
      </c>
      <c r="N20" s="64">
        <f ca="1"/>
        <v>89</v>
      </c>
      <c r="O20" s="92">
        <f ca="1"/>
        <v>30</v>
      </c>
      <c r="P20" s="23">
        <f ca="1"/>
        <v>68</v>
      </c>
      <c r="Q20" s="23">
        <f ca="1"/>
        <v>107</v>
      </c>
      <c r="R20" s="23">
        <f ca="1"/>
        <v>137</v>
      </c>
      <c r="S20" s="23">
        <f ca="1"/>
        <v>1</v>
      </c>
      <c r="T20" s="23">
        <f ca="1"/>
        <v>41</v>
      </c>
      <c r="U20" s="23">
        <f ca="1"/>
        <v>189</v>
      </c>
      <c r="V20" s="23">
        <f ca="1"/>
        <v>14</v>
      </c>
      <c r="W20" s="23">
        <f ca="1"/>
        <v>121</v>
      </c>
      <c r="X20" s="23">
        <f ca="1"/>
        <v>56</v>
      </c>
      <c r="Y20" s="23">
        <f ca="1"/>
        <v>81</v>
      </c>
      <c r="Z20" s="23">
        <f ca="1"/>
        <v>84</v>
      </c>
      <c r="AA20" s="23">
        <f ca="1"/>
        <v>38</v>
      </c>
      <c r="AB20" s="23">
        <f ca="1"/>
        <v>175</v>
      </c>
      <c r="AC20" s="23">
        <f ca="1"/>
        <v>213</v>
      </c>
      <c r="AD20" s="23">
        <f ca="1"/>
        <v>154</v>
      </c>
      <c r="AE20" s="23">
        <f ca="1"/>
        <v>215</v>
      </c>
      <c r="AF20" s="23">
        <f ca="1"/>
        <v>111</v>
      </c>
      <c r="AG20" s="23">
        <f ca="1"/>
        <v>173</v>
      </c>
      <c r="AH20" s="7"/>
    </row>
    <row r="21" spans="1:34" x14ac:dyDescent="0.25">
      <c r="A21" s="41" t="str">
        <f>IF(C21&lt;Input_Output!O$20,"original",IF(C21&lt;Input_Output!O$21,"padding",""))</f>
        <v/>
      </c>
      <c r="B21" s="19"/>
      <c r="C21" s="41" t="str">
        <f>IF(C20="","",_xlfn.LET(_xlpm.next,C20+1,IF(_xlpm.next&lt;Input_Output!O$21,_xlpm.next,"")))</f>
        <v/>
      </c>
      <c r="D21" s="41" t="str">
        <f>IF(C21&lt;Input_Output!O$20,VLOOKUP(J21,Semantic!$B$11:$C$15,2,FALSE),"N/A")</f>
        <v>N/A</v>
      </c>
      <c r="E21" s="23"/>
      <c r="F21" s="23"/>
      <c r="G21" s="23"/>
      <c r="H21" s="23"/>
      <c r="I21" s="90"/>
      <c r="J21" s="91"/>
      <c r="K21" s="23"/>
      <c r="L21" s="23"/>
      <c r="M21" s="23"/>
      <c r="N21" s="64"/>
      <c r="O21" s="92"/>
      <c r="P21" s="23"/>
      <c r="Q21" s="23"/>
      <c r="R21" s="23"/>
      <c r="S21" s="23"/>
      <c r="T21" s="23"/>
      <c r="U21" s="23"/>
      <c r="V21" s="23"/>
      <c r="W21" s="23"/>
      <c r="X21" s="23"/>
      <c r="Y21" s="23"/>
      <c r="Z21" s="23"/>
      <c r="AA21" s="23"/>
      <c r="AB21" s="23"/>
      <c r="AC21" s="23"/>
      <c r="AD21" s="23"/>
      <c r="AE21" s="23"/>
      <c r="AF21" s="23"/>
      <c r="AG21" s="23"/>
      <c r="AH21" s="7"/>
    </row>
    <row r="22" spans="1:34" x14ac:dyDescent="0.25">
      <c r="A22" s="41" t="str">
        <f>IF(C22&lt;Input_Output!O$20,"original",IF(C22&lt;Input_Output!O$21,"padding",""))</f>
        <v/>
      </c>
      <c r="B22" s="19"/>
      <c r="C22" s="41" t="str">
        <f>IF(C21="","",_xlfn.LET(_xlpm.next,C21+1,IF(_xlpm.next&lt;Input_Output!O$21,_xlpm.next,"")))</f>
        <v/>
      </c>
      <c r="D22" s="41" t="str">
        <f>IF(C22&lt;Input_Output!O$20,VLOOKUP(J22,Semantic!$B$11:$C$15,2,FALSE),"N/A")</f>
        <v>N/A</v>
      </c>
      <c r="E22" s="23"/>
      <c r="F22" s="23"/>
      <c r="G22" s="23"/>
      <c r="H22" s="23"/>
      <c r="I22" s="90"/>
      <c r="J22" s="91"/>
      <c r="K22" s="23"/>
      <c r="L22" s="23"/>
      <c r="M22" s="23"/>
      <c r="N22" s="64"/>
      <c r="O22" s="92"/>
      <c r="P22" s="23"/>
      <c r="Q22" s="23"/>
      <c r="R22" s="23"/>
      <c r="S22" s="23"/>
      <c r="T22" s="23"/>
      <c r="U22" s="23"/>
      <c r="V22" s="23"/>
      <c r="W22" s="23"/>
      <c r="X22" s="23"/>
      <c r="Y22" s="23"/>
      <c r="Z22" s="23"/>
      <c r="AA22" s="23"/>
      <c r="AB22" s="23"/>
      <c r="AC22" s="23"/>
      <c r="AD22" s="23"/>
      <c r="AE22" s="23"/>
      <c r="AF22" s="23"/>
      <c r="AG22" s="23"/>
      <c r="AH22" s="7"/>
    </row>
    <row r="23" spans="1:34" x14ac:dyDescent="0.25">
      <c r="A23" s="41" t="str">
        <f>IF(C23&lt;Input_Output!O$20,"original",IF(C23&lt;Input_Output!O$21,"padding",""))</f>
        <v/>
      </c>
      <c r="B23" s="19"/>
      <c r="C23" s="41" t="str">
        <f>IF(C22="","",_xlfn.LET(_xlpm.next,C22+1,IF(_xlpm.next&lt;Input_Output!O$21,_xlpm.next,"")))</f>
        <v/>
      </c>
      <c r="D23" s="41" t="str">
        <f>IF(C23&lt;Input_Output!O$20,VLOOKUP(J23,Semantic!$B$11:$C$15,2,FALSE),"N/A")</f>
        <v>N/A</v>
      </c>
      <c r="E23" s="23"/>
      <c r="F23" s="23"/>
      <c r="G23" s="23"/>
      <c r="H23" s="23"/>
      <c r="I23" s="90"/>
      <c r="J23" s="91"/>
      <c r="K23" s="23"/>
      <c r="L23" s="23"/>
      <c r="M23" s="23"/>
      <c r="N23" s="64"/>
      <c r="O23" s="92"/>
      <c r="P23" s="23"/>
      <c r="Q23" s="23"/>
      <c r="R23" s="23"/>
      <c r="S23" s="23"/>
      <c r="T23" s="23"/>
      <c r="U23" s="23"/>
      <c r="V23" s="23"/>
      <c r="W23" s="23"/>
      <c r="X23" s="23"/>
      <c r="Y23" s="23"/>
      <c r="Z23" s="23"/>
      <c r="AA23" s="23"/>
      <c r="AB23" s="23"/>
      <c r="AC23" s="23"/>
      <c r="AD23" s="23"/>
      <c r="AE23" s="23"/>
      <c r="AF23" s="23"/>
      <c r="AG23" s="23"/>
      <c r="AH23" s="7"/>
    </row>
    <row r="24" spans="1:34" x14ac:dyDescent="0.25">
      <c r="A24" s="41" t="str">
        <f>IF(C24&lt;Input_Output!O$20,"original",IF(C24&lt;Input_Output!O$21,"padding",""))</f>
        <v/>
      </c>
      <c r="B24" s="19"/>
      <c r="C24" s="41" t="str">
        <f>IF(C23="","",_xlfn.LET(_xlpm.next,C23+1,IF(_xlpm.next&lt;Input_Output!O$21,_xlpm.next,"")))</f>
        <v/>
      </c>
      <c r="D24" s="41" t="str">
        <f>IF(C24&lt;Input_Output!O$20,VLOOKUP(J24,Semantic!$B$11:$C$15,2,FALSE),"N/A")</f>
        <v>N/A</v>
      </c>
      <c r="E24" s="23"/>
      <c r="F24" s="23"/>
      <c r="G24" s="23"/>
      <c r="H24" s="23"/>
      <c r="I24" s="90"/>
      <c r="J24" s="91"/>
      <c r="K24" s="23"/>
      <c r="L24" s="23"/>
      <c r="M24" s="23"/>
      <c r="N24" s="64"/>
      <c r="O24" s="92"/>
      <c r="P24" s="23"/>
      <c r="Q24" s="23"/>
      <c r="R24" s="23"/>
      <c r="S24" s="23"/>
      <c r="T24" s="23"/>
      <c r="U24" s="23"/>
      <c r="V24" s="23"/>
      <c r="W24" s="23"/>
      <c r="X24" s="23"/>
      <c r="Y24" s="23"/>
      <c r="Z24" s="23"/>
      <c r="AA24" s="23"/>
      <c r="AB24" s="23"/>
      <c r="AC24" s="23"/>
      <c r="AD24" s="23"/>
      <c r="AE24" s="23"/>
      <c r="AF24" s="23"/>
      <c r="AG24" s="23"/>
      <c r="AH24" s="7"/>
    </row>
    <row r="25" spans="1:34" x14ac:dyDescent="0.25">
      <c r="A25" s="41" t="str">
        <f>IF(C25&lt;Input_Output!O$20,"original",IF(C25&lt;Input_Output!O$21,"padding",""))</f>
        <v/>
      </c>
      <c r="B25" s="19"/>
      <c r="C25" s="41" t="str">
        <f>IF(C24="","",_xlfn.LET(_xlpm.next,C24+1,IF(_xlpm.next&lt;Input_Output!O$21,_xlpm.next,"")))</f>
        <v/>
      </c>
      <c r="D25" s="41" t="str">
        <f>IF(C25&lt;Input_Output!O$20,VLOOKUP(J25,Semantic!$B$11:$C$15,2,FALSE),"N/A")</f>
        <v>N/A</v>
      </c>
      <c r="E25" s="23"/>
      <c r="F25" s="23"/>
      <c r="G25" s="23"/>
      <c r="H25" s="23"/>
      <c r="I25" s="90"/>
      <c r="J25" s="91"/>
      <c r="K25" s="23"/>
      <c r="L25" s="23"/>
      <c r="M25" s="23"/>
      <c r="N25" s="64"/>
      <c r="O25" s="92"/>
      <c r="P25" s="23"/>
      <c r="Q25" s="23"/>
      <c r="R25" s="23"/>
      <c r="S25" s="23"/>
      <c r="T25" s="23"/>
      <c r="U25" s="23"/>
      <c r="V25" s="23"/>
      <c r="W25" s="23"/>
      <c r="X25" s="23"/>
      <c r="Y25" s="23"/>
      <c r="Z25" s="23"/>
      <c r="AA25" s="23"/>
      <c r="AB25" s="23"/>
      <c r="AC25" s="23"/>
      <c r="AD25" s="23"/>
      <c r="AE25" s="23"/>
      <c r="AF25" s="23"/>
      <c r="AG25" s="23"/>
      <c r="AH25" s="7"/>
    </row>
    <row r="26" spans="1:34" x14ac:dyDescent="0.25">
      <c r="A26" s="41" t="str">
        <f>IF(C26&lt;Input_Output!O$20,"original",IF(C26&lt;Input_Output!O$21,"padding",""))</f>
        <v/>
      </c>
      <c r="B26" s="19"/>
      <c r="C26" s="41" t="str">
        <f>IF(C25="","",_xlfn.LET(_xlpm.next,C25+1,IF(_xlpm.next&lt;Input_Output!O$21,_xlpm.next,"")))</f>
        <v/>
      </c>
      <c r="D26" s="41" t="str">
        <f>IF(C26&lt;Input_Output!O$20,VLOOKUP(J26,Semantic!$B$11:$C$15,2,FALSE),"N/A")</f>
        <v>N/A</v>
      </c>
      <c r="E26" s="23"/>
      <c r="F26" s="23"/>
      <c r="G26" s="23"/>
      <c r="H26" s="23"/>
      <c r="I26" s="90"/>
      <c r="J26" s="91"/>
      <c r="K26" s="23"/>
      <c r="L26" s="23"/>
      <c r="M26" s="23"/>
      <c r="N26" s="64"/>
      <c r="O26" s="92"/>
      <c r="P26" s="23"/>
      <c r="Q26" s="23"/>
      <c r="R26" s="23"/>
      <c r="S26" s="23"/>
      <c r="T26" s="23"/>
      <c r="U26" s="23"/>
      <c r="V26" s="23"/>
      <c r="W26" s="23"/>
      <c r="X26" s="23"/>
      <c r="Y26" s="23"/>
      <c r="Z26" s="23"/>
      <c r="AA26" s="23"/>
      <c r="AB26" s="23"/>
      <c r="AC26" s="23"/>
      <c r="AD26" s="23"/>
      <c r="AE26" s="23"/>
      <c r="AF26" s="23"/>
      <c r="AG26" s="23"/>
      <c r="AH26" s="7"/>
    </row>
    <row r="27" spans="1:34" x14ac:dyDescent="0.25">
      <c r="A27" s="41" t="str">
        <f>IF(C27&lt;Input_Output!O$20,"original",IF(C27&lt;Input_Output!O$21,"padding",""))</f>
        <v/>
      </c>
      <c r="B27" s="19"/>
      <c r="C27" s="41" t="str">
        <f>IF(C26="","",_xlfn.LET(_xlpm.next,C26+1,IF(_xlpm.next&lt;Input_Output!O$21,_xlpm.next,"")))</f>
        <v/>
      </c>
      <c r="D27" s="41" t="str">
        <f>IF(C27&lt;Input_Output!O$20,VLOOKUP(J27,Semantic!$B$11:$C$15,2,FALSE),"N/A")</f>
        <v>N/A</v>
      </c>
      <c r="E27" s="23"/>
      <c r="F27" s="23"/>
      <c r="G27" s="23"/>
      <c r="H27" s="23"/>
      <c r="I27" s="90"/>
      <c r="J27" s="91"/>
      <c r="K27" s="23"/>
      <c r="L27" s="23"/>
      <c r="M27" s="23"/>
      <c r="N27" s="64"/>
      <c r="O27" s="92"/>
      <c r="P27" s="23"/>
      <c r="Q27" s="23"/>
      <c r="R27" s="23"/>
      <c r="S27" s="23"/>
      <c r="T27" s="23"/>
      <c r="U27" s="23"/>
      <c r="V27" s="23"/>
      <c r="W27" s="23"/>
      <c r="X27" s="23"/>
      <c r="Y27" s="23"/>
      <c r="Z27" s="23"/>
      <c r="AA27" s="23"/>
      <c r="AB27" s="23"/>
      <c r="AC27" s="23"/>
      <c r="AD27" s="23"/>
      <c r="AE27" s="23"/>
      <c r="AF27" s="23"/>
      <c r="AG27" s="23"/>
      <c r="AH27" s="7"/>
    </row>
    <row r="28" spans="1:34" x14ac:dyDescent="0.25">
      <c r="A28" s="41" t="str">
        <f>IF(C28&lt;Input_Output!O$20,"original",IF(C28&lt;Input_Output!O$21,"padding",""))</f>
        <v/>
      </c>
      <c r="B28" s="19"/>
      <c r="C28" s="41" t="str">
        <f>IF(C27="","",_xlfn.LET(_xlpm.next,C27+1,IF(_xlpm.next&lt;Input_Output!O$21,_xlpm.next,"")))</f>
        <v/>
      </c>
      <c r="D28" s="41" t="str">
        <f>IF(C28&lt;Input_Output!O$20,VLOOKUP(J28,Semantic!$B$11:$C$15,2,FALSE),"N/A")</f>
        <v>N/A</v>
      </c>
      <c r="E28" s="23"/>
      <c r="F28" s="23"/>
      <c r="G28" s="23"/>
      <c r="H28" s="23"/>
      <c r="I28" s="90"/>
      <c r="J28" s="91"/>
      <c r="K28" s="23"/>
      <c r="L28" s="23"/>
      <c r="M28" s="23"/>
      <c r="N28" s="64"/>
      <c r="O28" s="92"/>
      <c r="P28" s="23"/>
      <c r="Q28" s="23"/>
      <c r="R28" s="23"/>
      <c r="S28" s="23"/>
      <c r="T28" s="23"/>
      <c r="U28" s="23"/>
      <c r="V28" s="23"/>
      <c r="W28" s="23"/>
      <c r="X28" s="23"/>
      <c r="Y28" s="23"/>
      <c r="Z28" s="23"/>
      <c r="AA28" s="23"/>
      <c r="AB28" s="23"/>
      <c r="AC28" s="23"/>
      <c r="AD28" s="23"/>
      <c r="AE28" s="23"/>
      <c r="AF28" s="23"/>
      <c r="AG28" s="23"/>
      <c r="AH28" s="7"/>
    </row>
    <row r="29" spans="1:34" x14ac:dyDescent="0.25">
      <c r="A29" s="41" t="str">
        <f>IF(C29&lt;Input_Output!O$20,"original",IF(C29&lt;Input_Output!O$21,"padding",""))</f>
        <v/>
      </c>
      <c r="B29" s="19"/>
      <c r="C29" s="41" t="str">
        <f>IF(C28="","",_xlfn.LET(_xlpm.next,C28+1,IF(_xlpm.next&lt;Input_Output!O$21,_xlpm.next,"")))</f>
        <v/>
      </c>
      <c r="D29" s="41" t="str">
        <f>IF(C29&lt;Input_Output!O$20,VLOOKUP(J29,Semantic!$B$11:$C$15,2,FALSE),"N/A")</f>
        <v>N/A</v>
      </c>
      <c r="E29" s="23"/>
      <c r="F29" s="23"/>
      <c r="G29" s="23"/>
      <c r="H29" s="23"/>
      <c r="I29" s="90"/>
      <c r="J29" s="91"/>
      <c r="K29" s="23"/>
      <c r="L29" s="23"/>
      <c r="M29" s="23"/>
      <c r="N29" s="64"/>
      <c r="O29" s="92"/>
      <c r="P29" s="23"/>
      <c r="Q29" s="23"/>
      <c r="R29" s="23"/>
      <c r="S29" s="23"/>
      <c r="T29" s="23"/>
      <c r="U29" s="23"/>
      <c r="V29" s="23"/>
      <c r="W29" s="23"/>
      <c r="X29" s="23"/>
      <c r="Y29" s="23"/>
      <c r="Z29" s="23"/>
      <c r="AA29" s="23"/>
      <c r="AB29" s="23"/>
      <c r="AC29" s="23"/>
      <c r="AD29" s="23"/>
      <c r="AE29" s="23"/>
      <c r="AF29" s="23"/>
      <c r="AG29" s="23"/>
      <c r="AH29" s="7"/>
    </row>
    <row r="30" spans="1:34" x14ac:dyDescent="0.25">
      <c r="A30" s="41" t="str">
        <f>IF(C30&lt;Input_Output!O$20,"original",IF(C30&lt;Input_Output!O$21,"padding",""))</f>
        <v/>
      </c>
      <c r="B30" s="19"/>
      <c r="C30" s="41" t="str">
        <f>IF(C29="","",_xlfn.LET(_xlpm.next,C29+1,IF(_xlpm.next&lt;Input_Output!O$21,_xlpm.next,"")))</f>
        <v/>
      </c>
      <c r="D30" s="41" t="str">
        <f>IF(C30&lt;Input_Output!O$20,VLOOKUP(J30,Semantic!$B$11:$C$15,2,FALSE),"N/A")</f>
        <v>N/A</v>
      </c>
      <c r="E30" s="23"/>
      <c r="F30" s="23"/>
      <c r="G30" s="23"/>
      <c r="H30" s="23"/>
      <c r="I30" s="90"/>
      <c r="J30" s="91"/>
      <c r="K30" s="23"/>
      <c r="L30" s="23"/>
      <c r="M30" s="23"/>
      <c r="N30" s="64"/>
      <c r="O30" s="92"/>
      <c r="P30" s="23"/>
      <c r="Q30" s="23"/>
      <c r="R30" s="23"/>
      <c r="S30" s="23"/>
      <c r="T30" s="23"/>
      <c r="U30" s="23"/>
      <c r="V30" s="23"/>
      <c r="W30" s="23"/>
      <c r="X30" s="23"/>
      <c r="Y30" s="23"/>
      <c r="Z30" s="23"/>
      <c r="AA30" s="23"/>
      <c r="AB30" s="23"/>
      <c r="AC30" s="23"/>
      <c r="AD30" s="23"/>
      <c r="AE30" s="23"/>
      <c r="AF30" s="23"/>
      <c r="AG30" s="23"/>
      <c r="AH30" s="7"/>
    </row>
    <row r="31" spans="1:34" x14ac:dyDescent="0.25">
      <c r="A31" s="41" t="str">
        <f>IF(C31&lt;Input_Output!O$20,"original",IF(C31&lt;Input_Output!O$21,"padding",""))</f>
        <v/>
      </c>
      <c r="B31" s="19"/>
      <c r="C31" s="41" t="str">
        <f>IF(C30="","",_xlfn.LET(_xlpm.next,C30+1,IF(_xlpm.next&lt;Input_Output!O$21,_xlpm.next,"")))</f>
        <v/>
      </c>
      <c r="D31" s="41" t="str">
        <f>IF(C31&lt;Input_Output!O$20,VLOOKUP(J31,Semantic!$B$11:$C$15,2,FALSE),"N/A")</f>
        <v>N/A</v>
      </c>
      <c r="E31" s="23"/>
      <c r="F31" s="23"/>
      <c r="G31" s="23"/>
      <c r="H31" s="23"/>
      <c r="I31" s="90"/>
      <c r="J31" s="91"/>
      <c r="K31" s="23"/>
      <c r="L31" s="23"/>
      <c r="M31" s="23"/>
      <c r="N31" s="64"/>
      <c r="O31" s="92"/>
      <c r="P31" s="23"/>
      <c r="Q31" s="23"/>
      <c r="R31" s="23"/>
      <c r="S31" s="23"/>
      <c r="T31" s="23"/>
      <c r="U31" s="23"/>
      <c r="V31" s="23"/>
      <c r="W31" s="23"/>
      <c r="X31" s="23"/>
      <c r="Y31" s="23"/>
      <c r="Z31" s="23"/>
      <c r="AA31" s="23"/>
      <c r="AB31" s="23"/>
      <c r="AC31" s="23"/>
      <c r="AD31" s="23"/>
      <c r="AE31" s="23"/>
      <c r="AF31" s="23"/>
      <c r="AG31" s="23"/>
      <c r="AH31" s="7"/>
    </row>
    <row r="32" spans="1:34" x14ac:dyDescent="0.25">
      <c r="A32" s="41" t="str">
        <f>IF(C32&lt;Input_Output!O$20,"original",IF(C32&lt;Input_Output!O$21,"padding",""))</f>
        <v/>
      </c>
      <c r="B32" s="19"/>
      <c r="C32" s="41" t="str">
        <f>IF(C31="","",_xlfn.LET(_xlpm.next,C31+1,IF(_xlpm.next&lt;Input_Output!O$21,_xlpm.next,"")))</f>
        <v/>
      </c>
      <c r="D32" s="41" t="str">
        <f>IF(C32&lt;Input_Output!O$20,VLOOKUP(J32,Semantic!$B$11:$C$15,2,FALSE),"N/A")</f>
        <v>N/A</v>
      </c>
      <c r="E32" s="23"/>
      <c r="F32" s="23"/>
      <c r="G32" s="23"/>
      <c r="H32" s="23"/>
      <c r="I32" s="90"/>
      <c r="J32" s="91"/>
      <c r="K32" s="23"/>
      <c r="L32" s="23"/>
      <c r="M32" s="23"/>
      <c r="N32" s="64"/>
      <c r="O32" s="92"/>
      <c r="P32" s="23"/>
      <c r="Q32" s="23"/>
      <c r="R32" s="23"/>
      <c r="S32" s="23"/>
      <c r="T32" s="23"/>
      <c r="U32" s="23"/>
      <c r="V32" s="23"/>
      <c r="W32" s="23"/>
      <c r="X32" s="23"/>
      <c r="Y32" s="23"/>
      <c r="Z32" s="23"/>
      <c r="AA32" s="23"/>
      <c r="AB32" s="23"/>
      <c r="AC32" s="23"/>
      <c r="AD32" s="23"/>
      <c r="AE32" s="23"/>
      <c r="AF32" s="23"/>
      <c r="AG32" s="23"/>
      <c r="AH32" s="7"/>
    </row>
    <row r="33" spans="1:34" x14ac:dyDescent="0.25">
      <c r="A33" s="41" t="str">
        <f>IF(C33&lt;Input_Output!O$20,"original",IF(C33&lt;Input_Output!O$21,"padding",""))</f>
        <v/>
      </c>
      <c r="B33" s="19"/>
      <c r="C33" s="41" t="str">
        <f>IF(C32="","",_xlfn.LET(_xlpm.next,C32+1,IF(_xlpm.next&lt;Input_Output!O$21,_xlpm.next,"")))</f>
        <v/>
      </c>
      <c r="D33" s="41" t="str">
        <f>IF(C33&lt;Input_Output!O$20,VLOOKUP(J33,Semantic!$B$11:$C$15,2,FALSE),"N/A")</f>
        <v>N/A</v>
      </c>
      <c r="E33" s="23"/>
      <c r="F33" s="23"/>
      <c r="G33" s="23"/>
      <c r="H33" s="23"/>
      <c r="I33" s="90"/>
      <c r="J33" s="91"/>
      <c r="K33" s="23"/>
      <c r="L33" s="23"/>
      <c r="M33" s="23"/>
      <c r="N33" s="64"/>
      <c r="O33" s="92"/>
      <c r="P33" s="23"/>
      <c r="Q33" s="23"/>
      <c r="R33" s="23"/>
      <c r="S33" s="23"/>
      <c r="T33" s="23"/>
      <c r="U33" s="23"/>
      <c r="V33" s="23"/>
      <c r="W33" s="23"/>
      <c r="X33" s="23"/>
      <c r="Y33" s="23"/>
      <c r="Z33" s="23"/>
      <c r="AA33" s="23"/>
      <c r="AB33" s="23"/>
      <c r="AC33" s="23"/>
      <c r="AD33" s="23"/>
      <c r="AE33" s="23"/>
      <c r="AF33" s="23"/>
      <c r="AG33" s="23"/>
      <c r="AH33" s="7"/>
    </row>
    <row r="34" spans="1:34" x14ac:dyDescent="0.25">
      <c r="A34" s="41" t="str">
        <f>IF(C34&lt;Input_Output!O$20,"original",IF(C34&lt;Input_Output!O$21,"padding",""))</f>
        <v/>
      </c>
      <c r="B34" s="19"/>
      <c r="C34" s="41" t="str">
        <f>IF(C33="","",_xlfn.LET(_xlpm.next,C33+1,IF(_xlpm.next&lt;Input_Output!O$21,_xlpm.next,"")))</f>
        <v/>
      </c>
      <c r="D34" s="41" t="str">
        <f>IF(C34&lt;Input_Output!O$20,VLOOKUP(J34,Semantic!$B$11:$C$15,2,FALSE),"N/A")</f>
        <v>N/A</v>
      </c>
      <c r="E34" s="23"/>
      <c r="F34" s="23"/>
      <c r="G34" s="23"/>
      <c r="H34" s="23"/>
      <c r="I34" s="90"/>
      <c r="J34" s="91"/>
      <c r="K34" s="23"/>
      <c r="L34" s="23"/>
      <c r="M34" s="23"/>
      <c r="N34" s="64"/>
      <c r="O34" s="92"/>
      <c r="P34" s="23"/>
      <c r="Q34" s="23"/>
      <c r="R34" s="23"/>
      <c r="S34" s="23"/>
      <c r="T34" s="23"/>
      <c r="U34" s="23"/>
      <c r="V34" s="23"/>
      <c r="W34" s="23"/>
      <c r="X34" s="23"/>
      <c r="Y34" s="23"/>
      <c r="Z34" s="23"/>
      <c r="AA34" s="23"/>
      <c r="AB34" s="23"/>
      <c r="AC34" s="23"/>
      <c r="AD34" s="23"/>
      <c r="AE34" s="23"/>
      <c r="AF34" s="23"/>
      <c r="AG34" s="23"/>
      <c r="AH34" s="7"/>
    </row>
    <row r="35" spans="1:34" x14ac:dyDescent="0.25">
      <c r="A35" s="41" t="str">
        <f>IF(C35&lt;Input_Output!O$20,"original",IF(C35&lt;Input_Output!O$21,"padding",""))</f>
        <v/>
      </c>
      <c r="B35" s="19"/>
      <c r="C35" s="41" t="str">
        <f>IF(C34="","",_xlfn.LET(_xlpm.next,C34+1,IF(_xlpm.next&lt;Input_Output!O$21,_xlpm.next,"")))</f>
        <v/>
      </c>
      <c r="D35" s="41" t="str">
        <f>IF(C35&lt;Input_Output!O$20,VLOOKUP(J35,Semantic!$B$11:$C$15,2,FALSE),"N/A")</f>
        <v>N/A</v>
      </c>
      <c r="E35" s="23"/>
      <c r="F35" s="23"/>
      <c r="G35" s="23"/>
      <c r="H35" s="23"/>
      <c r="I35" s="90"/>
      <c r="J35" s="91"/>
      <c r="K35" s="23"/>
      <c r="L35" s="23"/>
      <c r="M35" s="23"/>
      <c r="N35" s="64"/>
      <c r="O35" s="92"/>
      <c r="P35" s="23"/>
      <c r="Q35" s="23"/>
      <c r="R35" s="23"/>
      <c r="S35" s="23"/>
      <c r="T35" s="23"/>
      <c r="U35" s="23"/>
      <c r="V35" s="23"/>
      <c r="W35" s="23"/>
      <c r="X35" s="23"/>
      <c r="Y35" s="23"/>
      <c r="Z35" s="23"/>
      <c r="AA35" s="23"/>
      <c r="AB35" s="23"/>
      <c r="AC35" s="23"/>
      <c r="AD35" s="23"/>
      <c r="AE35" s="23"/>
      <c r="AF35" s="23"/>
      <c r="AG35" s="23"/>
      <c r="AH35" s="7"/>
    </row>
    <row r="36" spans="1:34" x14ac:dyDescent="0.25">
      <c r="A36" s="41" t="str">
        <f>IF(C36&lt;Input_Output!O$20,"original",IF(C36&lt;Input_Output!O$21,"padding",""))</f>
        <v/>
      </c>
      <c r="B36" s="19"/>
      <c r="C36" s="41" t="str">
        <f>IF(C35="","",_xlfn.LET(_xlpm.next,C35+1,IF(_xlpm.next&lt;Input_Output!O$21,_xlpm.next,"")))</f>
        <v/>
      </c>
      <c r="D36" s="41" t="str">
        <f>IF(C36&lt;Input_Output!O$20,VLOOKUP(J36,Semantic!$B$11:$C$15,2,FALSE),"N/A")</f>
        <v>N/A</v>
      </c>
      <c r="E36" s="23"/>
      <c r="F36" s="23"/>
      <c r="G36" s="23"/>
      <c r="H36" s="23"/>
      <c r="I36" s="90"/>
      <c r="J36" s="91"/>
      <c r="K36" s="23"/>
      <c r="L36" s="23"/>
      <c r="M36" s="23"/>
      <c r="N36" s="64"/>
      <c r="O36" s="92"/>
      <c r="P36" s="23"/>
      <c r="Q36" s="23"/>
      <c r="R36" s="23"/>
      <c r="S36" s="23"/>
      <c r="T36" s="23"/>
      <c r="U36" s="23"/>
      <c r="V36" s="23"/>
      <c r="W36" s="23"/>
      <c r="X36" s="23"/>
      <c r="Y36" s="23"/>
      <c r="Z36" s="23"/>
      <c r="AA36" s="23"/>
      <c r="AB36" s="23"/>
      <c r="AC36" s="23"/>
      <c r="AD36" s="23"/>
      <c r="AE36" s="23"/>
      <c r="AF36" s="23"/>
      <c r="AG36" s="23"/>
      <c r="AH36" s="7"/>
    </row>
    <row r="37" spans="1:34" x14ac:dyDescent="0.25">
      <c r="A37" s="41" t="str">
        <f>IF(C37&lt;Input_Output!O$20,"original",IF(C37&lt;Input_Output!O$21,"padding",""))</f>
        <v/>
      </c>
      <c r="B37" s="19"/>
      <c r="C37" s="41" t="str">
        <f>IF(C36="","",_xlfn.LET(_xlpm.next,C36+1,IF(_xlpm.next&lt;Input_Output!O$21,_xlpm.next,"")))</f>
        <v/>
      </c>
      <c r="D37" s="41" t="str">
        <f>IF(C37&lt;Input_Output!O$20,VLOOKUP(J37,Semantic!$B$11:$C$15,2,FALSE),"N/A")</f>
        <v>N/A</v>
      </c>
      <c r="E37" s="23"/>
      <c r="F37" s="23"/>
      <c r="G37" s="23"/>
      <c r="H37" s="23"/>
      <c r="I37" s="90"/>
      <c r="J37" s="91"/>
      <c r="K37" s="23"/>
      <c r="L37" s="23"/>
      <c r="M37" s="23"/>
      <c r="N37" s="64"/>
      <c r="O37" s="92"/>
      <c r="P37" s="23"/>
      <c r="Q37" s="23"/>
      <c r="R37" s="23"/>
      <c r="S37" s="23"/>
      <c r="T37" s="23"/>
      <c r="U37" s="23"/>
      <c r="V37" s="23"/>
      <c r="W37" s="23"/>
      <c r="X37" s="23"/>
      <c r="Y37" s="23"/>
      <c r="Z37" s="23"/>
      <c r="AA37" s="23"/>
      <c r="AB37" s="23"/>
      <c r="AC37" s="23"/>
      <c r="AD37" s="23"/>
      <c r="AE37" s="23"/>
      <c r="AF37" s="23"/>
      <c r="AG37" s="23"/>
      <c r="AH37" s="7"/>
    </row>
    <row r="38" spans="1:34" x14ac:dyDescent="0.25">
      <c r="A38" s="41" t="str">
        <f>IF(C38&lt;Input_Output!O$20,"original",IF(C38&lt;Input_Output!O$21,"padding",""))</f>
        <v/>
      </c>
      <c r="B38" s="19"/>
      <c r="C38" s="41" t="str">
        <f>IF(C37="","",_xlfn.LET(_xlpm.next,C37+1,IF(_xlpm.next&lt;Input_Output!O$21,_xlpm.next,"")))</f>
        <v/>
      </c>
      <c r="D38" s="41" t="str">
        <f>IF(C38&lt;Input_Output!O$20,VLOOKUP(J38,Semantic!$B$11:$C$15,2,FALSE),"N/A")</f>
        <v>N/A</v>
      </c>
      <c r="E38" s="23"/>
      <c r="F38" s="23"/>
      <c r="G38" s="23"/>
      <c r="H38" s="23"/>
      <c r="I38" s="90"/>
      <c r="J38" s="91"/>
      <c r="K38" s="23"/>
      <c r="L38" s="23"/>
      <c r="M38" s="23"/>
      <c r="N38" s="64"/>
      <c r="O38" s="92"/>
      <c r="P38" s="23"/>
      <c r="Q38" s="23"/>
      <c r="R38" s="23"/>
      <c r="S38" s="23"/>
      <c r="T38" s="23"/>
      <c r="U38" s="23"/>
      <c r="V38" s="23"/>
      <c r="W38" s="23"/>
      <c r="X38" s="23"/>
      <c r="Y38" s="23"/>
      <c r="Z38" s="23"/>
      <c r="AA38" s="23"/>
      <c r="AB38" s="23"/>
      <c r="AC38" s="23"/>
      <c r="AD38" s="23"/>
      <c r="AE38" s="23"/>
      <c r="AF38" s="23"/>
      <c r="AG38" s="23"/>
      <c r="AH38" s="7"/>
    </row>
    <row r="39" spans="1:34" x14ac:dyDescent="0.25">
      <c r="A39" s="41" t="str">
        <f>IF(C39&lt;Input_Output!O$20,"original",IF(C39&lt;Input_Output!O$21,"padding",""))</f>
        <v/>
      </c>
      <c r="B39" s="19"/>
      <c r="C39" s="41" t="str">
        <f>IF(C38="","",_xlfn.LET(_xlpm.next,C38+1,IF(_xlpm.next&lt;Input_Output!O$21,_xlpm.next,"")))</f>
        <v/>
      </c>
      <c r="D39" s="41" t="str">
        <f>IF(C39&lt;Input_Output!O$20,VLOOKUP(J39,Semantic!$B$11:$C$15,2,FALSE),"N/A")</f>
        <v>N/A</v>
      </c>
      <c r="E39" s="23"/>
      <c r="F39" s="23"/>
      <c r="G39" s="23"/>
      <c r="H39" s="23"/>
      <c r="I39" s="90"/>
      <c r="J39" s="91"/>
      <c r="K39" s="23"/>
      <c r="L39" s="23"/>
      <c r="M39" s="23"/>
      <c r="N39" s="64"/>
      <c r="O39" s="92"/>
      <c r="P39" s="23"/>
      <c r="Q39" s="23"/>
      <c r="R39" s="23"/>
      <c r="S39" s="23"/>
      <c r="T39" s="23"/>
      <c r="U39" s="23"/>
      <c r="V39" s="23"/>
      <c r="W39" s="23"/>
      <c r="X39" s="23"/>
      <c r="Y39" s="23"/>
      <c r="Z39" s="23"/>
      <c r="AA39" s="23"/>
      <c r="AB39" s="23"/>
      <c r="AC39" s="23"/>
      <c r="AD39" s="23"/>
      <c r="AE39" s="23"/>
      <c r="AF39" s="23"/>
      <c r="AG39" s="23"/>
      <c r="AH39" s="7"/>
    </row>
    <row r="40" spans="1:34" x14ac:dyDescent="0.25">
      <c r="A40" s="41" t="str">
        <f>IF(C40&lt;Input_Output!O$20,"original",IF(C40&lt;Input_Output!O$21,"padding",""))</f>
        <v/>
      </c>
      <c r="B40" s="19"/>
      <c r="C40" s="41" t="str">
        <f>IF(C39="","",_xlfn.LET(_xlpm.next,C39+1,IF(_xlpm.next&lt;Input_Output!O$21,_xlpm.next,"")))</f>
        <v/>
      </c>
      <c r="D40" s="41" t="str">
        <f>IF(C40&lt;Input_Output!O$20,VLOOKUP(J40,Semantic!$B$11:$C$15,2,FALSE),"N/A")</f>
        <v>N/A</v>
      </c>
      <c r="E40" s="23"/>
      <c r="F40" s="23"/>
      <c r="G40" s="23"/>
      <c r="H40" s="23"/>
      <c r="I40" s="90"/>
      <c r="J40" s="91"/>
      <c r="K40" s="23"/>
      <c r="L40" s="23"/>
      <c r="M40" s="23"/>
      <c r="N40" s="64"/>
      <c r="O40" s="92"/>
      <c r="P40" s="23"/>
      <c r="Q40" s="23"/>
      <c r="R40" s="23"/>
      <c r="S40" s="23"/>
      <c r="T40" s="23"/>
      <c r="U40" s="23"/>
      <c r="V40" s="23"/>
      <c r="W40" s="23"/>
      <c r="X40" s="23"/>
      <c r="Y40" s="23"/>
      <c r="Z40" s="23"/>
      <c r="AA40" s="23"/>
      <c r="AB40" s="23"/>
      <c r="AC40" s="23"/>
      <c r="AD40" s="23"/>
      <c r="AE40" s="23"/>
      <c r="AF40" s="23"/>
      <c r="AG40" s="23"/>
      <c r="AH40" s="7"/>
    </row>
    <row r="41" spans="1:34" x14ac:dyDescent="0.25">
      <c r="A41" s="41" t="str">
        <f>IF(C41&lt;Input_Output!O$20,"original",IF(C41&lt;Input_Output!O$21,"padding",""))</f>
        <v/>
      </c>
      <c r="B41" s="19"/>
      <c r="C41" s="41" t="str">
        <f>IF(C40="","",_xlfn.LET(_xlpm.next,C40+1,IF(_xlpm.next&lt;Input_Output!O$21,_xlpm.next,"")))</f>
        <v/>
      </c>
      <c r="D41" s="41" t="str">
        <f>IF(C41&lt;Input_Output!O$20,VLOOKUP(J41,Semantic!$B$11:$C$15,2,FALSE),"N/A")</f>
        <v>N/A</v>
      </c>
      <c r="E41" s="23"/>
      <c r="F41" s="23"/>
      <c r="G41" s="23"/>
      <c r="H41" s="23"/>
      <c r="I41" s="90"/>
      <c r="J41" s="91"/>
      <c r="K41" s="23"/>
      <c r="L41" s="23"/>
      <c r="M41" s="23"/>
      <c r="N41" s="64"/>
      <c r="O41" s="92"/>
      <c r="P41" s="23"/>
      <c r="Q41" s="23"/>
      <c r="R41" s="23"/>
      <c r="S41" s="23"/>
      <c r="T41" s="23"/>
      <c r="U41" s="23"/>
      <c r="V41" s="23"/>
      <c r="W41" s="23"/>
      <c r="X41" s="23"/>
      <c r="Y41" s="23"/>
      <c r="Z41" s="23"/>
      <c r="AA41" s="23"/>
      <c r="AB41" s="23"/>
      <c r="AC41" s="23"/>
      <c r="AD41" s="23"/>
      <c r="AE41" s="23"/>
      <c r="AF41" s="23"/>
      <c r="AG41" s="23"/>
      <c r="AH41" s="7"/>
    </row>
    <row r="42" spans="1:34" x14ac:dyDescent="0.25">
      <c r="A42" s="41" t="str">
        <f>IF(C42&lt;Input_Output!O$20,"original",IF(C42&lt;Input_Output!O$21,"padding",""))</f>
        <v/>
      </c>
      <c r="B42" s="19"/>
      <c r="C42" s="41" t="str">
        <f>IF(C41="","",_xlfn.LET(_xlpm.next,C41+1,IF(_xlpm.next&lt;Input_Output!O$21,_xlpm.next,"")))</f>
        <v/>
      </c>
      <c r="D42" s="41" t="str">
        <f>IF(C42&lt;Input_Output!O$20,VLOOKUP(J42,Semantic!$B$11:$C$15,2,FALSE),"N/A")</f>
        <v>N/A</v>
      </c>
      <c r="E42" s="23"/>
      <c r="F42" s="23"/>
      <c r="G42" s="23"/>
      <c r="H42" s="23"/>
      <c r="I42" s="90"/>
      <c r="J42" s="91"/>
      <c r="K42" s="23"/>
      <c r="L42" s="23"/>
      <c r="M42" s="23"/>
      <c r="N42" s="64"/>
      <c r="O42" s="92"/>
      <c r="P42" s="23"/>
      <c r="Q42" s="23"/>
      <c r="R42" s="23"/>
      <c r="S42" s="23"/>
      <c r="T42" s="23"/>
      <c r="U42" s="23"/>
      <c r="V42" s="23"/>
      <c r="W42" s="23"/>
      <c r="X42" s="23"/>
      <c r="Y42" s="23"/>
      <c r="Z42" s="23"/>
      <c r="AA42" s="23"/>
      <c r="AB42" s="23"/>
      <c r="AC42" s="23"/>
      <c r="AD42" s="23"/>
      <c r="AE42" s="23"/>
      <c r="AF42" s="23"/>
      <c r="AG42" s="23"/>
      <c r="AH42" s="7"/>
    </row>
    <row r="43" spans="1:34" x14ac:dyDescent="0.25">
      <c r="A43" s="41" t="str">
        <f>IF(C43&lt;Input_Output!O$20,"original",IF(C43&lt;Input_Output!O$21,"padding",""))</f>
        <v/>
      </c>
      <c r="B43" s="19"/>
      <c r="C43" s="41" t="str">
        <f>IF(C42="","",_xlfn.LET(_xlpm.next,C42+1,IF(_xlpm.next&lt;Input_Output!O$21,_xlpm.next,"")))</f>
        <v/>
      </c>
      <c r="D43" s="41" t="str">
        <f>IF(C43&lt;Input_Output!O$20,VLOOKUP(J43,Semantic!$B$11:$C$15,2,FALSE),"N/A")</f>
        <v>N/A</v>
      </c>
      <c r="E43" s="23"/>
      <c r="F43" s="23"/>
      <c r="G43" s="23"/>
      <c r="H43" s="23"/>
      <c r="I43" s="90"/>
      <c r="J43" s="91"/>
      <c r="K43" s="23"/>
      <c r="L43" s="23"/>
      <c r="M43" s="23"/>
      <c r="N43" s="64"/>
      <c r="O43" s="92"/>
      <c r="P43" s="23"/>
      <c r="Q43" s="23"/>
      <c r="R43" s="23"/>
      <c r="S43" s="23"/>
      <c r="T43" s="23"/>
      <c r="U43" s="23"/>
      <c r="V43" s="23"/>
      <c r="W43" s="23"/>
      <c r="X43" s="23"/>
      <c r="Y43" s="23"/>
      <c r="Z43" s="23"/>
      <c r="AA43" s="23"/>
      <c r="AB43" s="23"/>
      <c r="AC43" s="23"/>
      <c r="AD43" s="23"/>
      <c r="AE43" s="23"/>
      <c r="AF43" s="23"/>
      <c r="AG43" s="23"/>
      <c r="AH43" s="7"/>
    </row>
    <row r="44" spans="1:34" x14ac:dyDescent="0.25">
      <c r="A44" s="41" t="str">
        <f>IF(C44&lt;Input_Output!O$20,"original",IF(C44&lt;Input_Output!O$21,"padding",""))</f>
        <v/>
      </c>
      <c r="B44" s="19"/>
      <c r="C44" s="41" t="str">
        <f>IF(C43="","",_xlfn.LET(_xlpm.next,C43+1,IF(_xlpm.next&lt;Input_Output!O$21,_xlpm.next,"")))</f>
        <v/>
      </c>
      <c r="D44" s="41" t="str">
        <f>IF(C44&lt;Input_Output!O$20,VLOOKUP(J44,Semantic!$B$11:$C$15,2,FALSE),"N/A")</f>
        <v>N/A</v>
      </c>
      <c r="E44" s="23"/>
      <c r="F44" s="23"/>
      <c r="G44" s="23"/>
      <c r="H44" s="23"/>
      <c r="I44" s="90"/>
      <c r="J44" s="91"/>
      <c r="K44" s="23"/>
      <c r="L44" s="23"/>
      <c r="M44" s="23"/>
      <c r="N44" s="64"/>
      <c r="O44" s="92"/>
      <c r="P44" s="23"/>
      <c r="Q44" s="23"/>
      <c r="R44" s="23"/>
      <c r="S44" s="23"/>
      <c r="T44" s="23"/>
      <c r="U44" s="23"/>
      <c r="V44" s="23"/>
      <c r="W44" s="23"/>
      <c r="X44" s="23"/>
      <c r="Y44" s="23"/>
      <c r="Z44" s="23"/>
      <c r="AA44" s="23"/>
      <c r="AB44" s="23"/>
      <c r="AC44" s="23"/>
      <c r="AD44" s="23"/>
      <c r="AE44" s="23"/>
      <c r="AF44" s="23"/>
      <c r="AG44" s="23"/>
      <c r="AH44" s="7"/>
    </row>
    <row r="45" spans="1:34" x14ac:dyDescent="0.25">
      <c r="A45" s="41" t="str">
        <f>IF(C45&lt;Input_Output!O$20,"original",IF(C45&lt;Input_Output!O$21,"padding",""))</f>
        <v/>
      </c>
      <c r="B45" s="19"/>
      <c r="C45" s="41" t="str">
        <f>IF(C44="","",_xlfn.LET(_xlpm.next,C44+1,IF(_xlpm.next&lt;Input_Output!O$21,_xlpm.next,"")))</f>
        <v/>
      </c>
      <c r="D45" s="41" t="str">
        <f>IF(C45&lt;Input_Output!O$20,VLOOKUP(J45,Semantic!$B$11:$C$15,2,FALSE),"N/A")</f>
        <v>N/A</v>
      </c>
      <c r="E45" s="23"/>
      <c r="F45" s="23"/>
      <c r="G45" s="23"/>
      <c r="H45" s="23"/>
      <c r="I45" s="90"/>
      <c r="J45" s="91"/>
      <c r="K45" s="23"/>
      <c r="L45" s="23"/>
      <c r="M45" s="23"/>
      <c r="N45" s="64"/>
      <c r="O45" s="92"/>
      <c r="P45" s="23"/>
      <c r="Q45" s="23"/>
      <c r="R45" s="23"/>
      <c r="S45" s="23"/>
      <c r="T45" s="23"/>
      <c r="U45" s="23"/>
      <c r="V45" s="23"/>
      <c r="W45" s="23"/>
      <c r="X45" s="23"/>
      <c r="Y45" s="23"/>
      <c r="Z45" s="23"/>
      <c r="AA45" s="23"/>
      <c r="AB45" s="23"/>
      <c r="AC45" s="23"/>
      <c r="AD45" s="23"/>
      <c r="AE45" s="23"/>
      <c r="AF45" s="23"/>
      <c r="AG45" s="23"/>
      <c r="AH45" s="7"/>
    </row>
    <row r="46" spans="1:34" x14ac:dyDescent="0.25">
      <c r="A46" s="41" t="str">
        <f>IF(C46&lt;Input_Output!O$20,"original",IF(C46&lt;Input_Output!O$21,"padding",""))</f>
        <v/>
      </c>
      <c r="B46" s="19"/>
      <c r="C46" s="41" t="str">
        <f>IF(C45="","",_xlfn.LET(_xlpm.next,C45+1,IF(_xlpm.next&lt;Input_Output!O$21,_xlpm.next,"")))</f>
        <v/>
      </c>
      <c r="D46" s="41" t="str">
        <f>IF(C46&lt;Input_Output!O$20,VLOOKUP(J46,Semantic!$B$11:$C$15,2,FALSE),"N/A")</f>
        <v>N/A</v>
      </c>
      <c r="E46" s="23"/>
      <c r="F46" s="23"/>
      <c r="G46" s="23"/>
      <c r="H46" s="23"/>
      <c r="I46" s="90"/>
      <c r="J46" s="91"/>
      <c r="K46" s="23"/>
      <c r="L46" s="23"/>
      <c r="M46" s="23"/>
      <c r="N46" s="64"/>
      <c r="O46" s="92"/>
      <c r="P46" s="23"/>
      <c r="Q46" s="23"/>
      <c r="R46" s="23"/>
      <c r="S46" s="23"/>
      <c r="T46" s="23"/>
      <c r="U46" s="23"/>
      <c r="V46" s="23"/>
      <c r="W46" s="23"/>
      <c r="X46" s="23"/>
      <c r="Y46" s="23"/>
      <c r="Z46" s="23"/>
      <c r="AA46" s="23"/>
      <c r="AB46" s="23"/>
      <c r="AC46" s="23"/>
      <c r="AD46" s="23"/>
      <c r="AE46" s="23"/>
      <c r="AF46" s="23"/>
      <c r="AG46" s="23"/>
      <c r="AH46" s="7"/>
    </row>
    <row r="47" spans="1:34" x14ac:dyDescent="0.25">
      <c r="A47" s="41" t="str">
        <f>IF(C47&lt;Input_Output!O$20,"original",IF(C47&lt;Input_Output!O$21,"padding",""))</f>
        <v/>
      </c>
      <c r="B47" s="19"/>
      <c r="C47" s="41" t="str">
        <f>IF(C46="","",_xlfn.LET(_xlpm.next,C46+1,IF(_xlpm.next&lt;Input_Output!O$21,_xlpm.next,"")))</f>
        <v/>
      </c>
      <c r="D47" s="41" t="str">
        <f>IF(C47&lt;Input_Output!O$20,VLOOKUP(J47,Semantic!$B$11:$C$15,2,FALSE),"N/A")</f>
        <v>N/A</v>
      </c>
      <c r="E47" s="23"/>
      <c r="F47" s="23"/>
      <c r="G47" s="23"/>
      <c r="H47" s="23"/>
      <c r="I47" s="90"/>
      <c r="J47" s="91"/>
      <c r="K47" s="23"/>
      <c r="L47" s="23"/>
      <c r="M47" s="23"/>
      <c r="N47" s="64"/>
      <c r="O47" s="92"/>
      <c r="P47" s="23"/>
      <c r="Q47" s="23"/>
      <c r="R47" s="23"/>
      <c r="S47" s="23"/>
      <c r="T47" s="23"/>
      <c r="U47" s="23"/>
      <c r="V47" s="23"/>
      <c r="W47" s="23"/>
      <c r="X47" s="23"/>
      <c r="Y47" s="23"/>
      <c r="Z47" s="23"/>
      <c r="AA47" s="23"/>
      <c r="AB47" s="23"/>
      <c r="AC47" s="23"/>
      <c r="AD47" s="23"/>
      <c r="AE47" s="23"/>
      <c r="AF47" s="23"/>
      <c r="AG47" s="23"/>
      <c r="AH47" s="7"/>
    </row>
    <row r="48" spans="1:34" x14ac:dyDescent="0.25">
      <c r="A48" s="41" t="str">
        <f>IF(C48&lt;Input_Output!O$20,"original",IF(C48&lt;Input_Output!O$21,"padding",""))</f>
        <v/>
      </c>
      <c r="B48" s="19"/>
      <c r="C48" s="41" t="str">
        <f>IF(C47="","",_xlfn.LET(_xlpm.next,C47+1,IF(_xlpm.next&lt;Input_Output!O$21,_xlpm.next,"")))</f>
        <v/>
      </c>
      <c r="D48" s="41" t="str">
        <f>IF(C48&lt;Input_Output!O$20,VLOOKUP(J48,Semantic!$B$11:$C$15,2,FALSE),"N/A")</f>
        <v>N/A</v>
      </c>
      <c r="E48" s="23"/>
      <c r="F48" s="23"/>
      <c r="G48" s="23"/>
      <c r="H48" s="23"/>
      <c r="I48" s="90"/>
      <c r="J48" s="91"/>
      <c r="K48" s="23"/>
      <c r="L48" s="23"/>
      <c r="M48" s="23"/>
      <c r="N48" s="64"/>
      <c r="O48" s="92"/>
      <c r="P48" s="23"/>
      <c r="Q48" s="23"/>
      <c r="R48" s="23"/>
      <c r="S48" s="23"/>
      <c r="T48" s="23"/>
      <c r="U48" s="23"/>
      <c r="V48" s="23"/>
      <c r="W48" s="23"/>
      <c r="X48" s="23"/>
      <c r="Y48" s="23"/>
      <c r="Z48" s="23"/>
      <c r="AA48" s="23"/>
      <c r="AB48" s="23"/>
      <c r="AC48" s="23"/>
      <c r="AD48" s="23"/>
      <c r="AE48" s="23"/>
      <c r="AF48" s="23"/>
      <c r="AG48" s="23"/>
      <c r="AH48" s="7"/>
    </row>
    <row r="49" spans="1:34" x14ac:dyDescent="0.25">
      <c r="A49" s="41" t="str">
        <f>IF(C49&lt;Input_Output!O$20,"original",IF(C49&lt;Input_Output!O$21,"padding",""))</f>
        <v/>
      </c>
      <c r="B49" s="19"/>
      <c r="C49" s="41" t="str">
        <f>IF(C48="","",_xlfn.LET(_xlpm.next,C48+1,IF(_xlpm.next&lt;Input_Output!O$21,_xlpm.next,"")))</f>
        <v/>
      </c>
      <c r="D49" s="41" t="str">
        <f>IF(C49&lt;Input_Output!O$20,VLOOKUP(J49,Semantic!$B$11:$C$15,2,FALSE),"N/A")</f>
        <v>N/A</v>
      </c>
      <c r="E49" s="23"/>
      <c r="F49" s="23"/>
      <c r="G49" s="23"/>
      <c r="H49" s="23"/>
      <c r="I49" s="90"/>
      <c r="J49" s="91"/>
      <c r="K49" s="23"/>
      <c r="L49" s="23"/>
      <c r="M49" s="23"/>
      <c r="N49" s="64"/>
      <c r="O49" s="92"/>
      <c r="P49" s="23"/>
      <c r="Q49" s="23"/>
      <c r="R49" s="23"/>
      <c r="S49" s="23"/>
      <c r="T49" s="23"/>
      <c r="U49" s="23"/>
      <c r="V49" s="23"/>
      <c r="W49" s="23"/>
      <c r="X49" s="23"/>
      <c r="Y49" s="23"/>
      <c r="Z49" s="23"/>
      <c r="AA49" s="23"/>
      <c r="AB49" s="23"/>
      <c r="AC49" s="23"/>
      <c r="AD49" s="23"/>
      <c r="AE49" s="23"/>
      <c r="AF49" s="23"/>
      <c r="AG49" s="23"/>
      <c r="AH49" s="7"/>
    </row>
    <row r="50" spans="1:34" x14ac:dyDescent="0.25">
      <c r="A50" s="41" t="str">
        <f>IF(C50&lt;Input_Output!O$20,"original",IF(C50&lt;Input_Output!O$21,"padding",""))</f>
        <v/>
      </c>
      <c r="B50" s="19"/>
      <c r="C50" s="41" t="str">
        <f>IF(C49="","",_xlfn.LET(_xlpm.next,C49+1,IF(_xlpm.next&lt;Input_Output!O$21,_xlpm.next,"")))</f>
        <v/>
      </c>
      <c r="D50" s="41" t="str">
        <f>IF(C50&lt;Input_Output!O$20,VLOOKUP(J50,Semantic!$B$11:$C$15,2,FALSE),"N/A")</f>
        <v>N/A</v>
      </c>
      <c r="E50" s="23"/>
      <c r="F50" s="23"/>
      <c r="G50" s="23"/>
      <c r="H50" s="23"/>
      <c r="I50" s="90"/>
      <c r="J50" s="91"/>
      <c r="K50" s="23"/>
      <c r="L50" s="23"/>
      <c r="M50" s="23"/>
      <c r="N50" s="64"/>
      <c r="O50" s="92"/>
      <c r="P50" s="23"/>
      <c r="Q50" s="23"/>
      <c r="R50" s="23"/>
      <c r="S50" s="23"/>
      <c r="T50" s="23"/>
      <c r="U50" s="23"/>
      <c r="V50" s="23"/>
      <c r="W50" s="23"/>
      <c r="X50" s="23"/>
      <c r="Y50" s="23"/>
      <c r="Z50" s="23"/>
      <c r="AA50" s="23"/>
      <c r="AB50" s="23"/>
      <c r="AC50" s="23"/>
      <c r="AD50" s="23"/>
      <c r="AE50" s="23"/>
      <c r="AF50" s="23"/>
      <c r="AG50" s="23"/>
      <c r="AH50" s="7"/>
    </row>
    <row r="51" spans="1:34" x14ac:dyDescent="0.25">
      <c r="A51" s="41" t="str">
        <f>IF(C51&lt;Input_Output!O$20,"original",IF(C51&lt;Input_Output!O$21,"padding",""))</f>
        <v/>
      </c>
      <c r="B51" s="19"/>
      <c r="C51" s="41" t="str">
        <f>IF(C50="","",_xlfn.LET(_xlpm.next,C50+1,IF(_xlpm.next&lt;Input_Output!O$21,_xlpm.next,"")))</f>
        <v/>
      </c>
      <c r="D51" s="41" t="str">
        <f>IF(C51&lt;Input_Output!O$20,VLOOKUP(J51,Semantic!$B$11:$C$15,2,FALSE),"N/A")</f>
        <v>N/A</v>
      </c>
      <c r="E51" s="23"/>
      <c r="F51" s="23"/>
      <c r="G51" s="23"/>
      <c r="H51" s="23"/>
      <c r="I51" s="90"/>
      <c r="J51" s="91"/>
      <c r="K51" s="23"/>
      <c r="L51" s="23"/>
      <c r="M51" s="23"/>
      <c r="N51" s="64"/>
      <c r="O51" s="92"/>
      <c r="P51" s="23"/>
      <c r="Q51" s="23"/>
      <c r="R51" s="23"/>
      <c r="S51" s="23"/>
      <c r="T51" s="23"/>
      <c r="U51" s="23"/>
      <c r="V51" s="23"/>
      <c r="W51" s="23"/>
      <c r="X51" s="23"/>
      <c r="Y51" s="23"/>
      <c r="Z51" s="23"/>
      <c r="AA51" s="23"/>
      <c r="AB51" s="23"/>
      <c r="AC51" s="23"/>
      <c r="AD51" s="23"/>
      <c r="AE51" s="23"/>
      <c r="AF51" s="23"/>
      <c r="AG51" s="23"/>
      <c r="AH51" s="7"/>
    </row>
    <row r="52" spans="1:34" x14ac:dyDescent="0.25">
      <c r="A52" s="41" t="str">
        <f>IF(C52&lt;Input_Output!O$20,"original",IF(C52&lt;Input_Output!O$21,"padding",""))</f>
        <v/>
      </c>
      <c r="B52" s="19"/>
      <c r="C52" s="41" t="str">
        <f>IF(C51="","",_xlfn.LET(_xlpm.next,C51+1,IF(_xlpm.next&lt;Input_Output!O$21,_xlpm.next,"")))</f>
        <v/>
      </c>
      <c r="D52" s="41" t="str">
        <f>IF(C52&lt;Input_Output!O$20,VLOOKUP(J52,Semantic!$B$11:$C$15,2,FALSE),"N/A")</f>
        <v>N/A</v>
      </c>
      <c r="E52" s="23"/>
      <c r="F52" s="23"/>
      <c r="G52" s="23"/>
      <c r="H52" s="23"/>
      <c r="I52" s="90"/>
      <c r="J52" s="91"/>
      <c r="K52" s="23"/>
      <c r="L52" s="23"/>
      <c r="M52" s="23"/>
      <c r="N52" s="64"/>
      <c r="O52" s="92"/>
      <c r="P52" s="23"/>
      <c r="Q52" s="23"/>
      <c r="R52" s="23"/>
      <c r="S52" s="23"/>
      <c r="T52" s="23"/>
      <c r="U52" s="23"/>
      <c r="V52" s="23"/>
      <c r="W52" s="23"/>
      <c r="X52" s="23"/>
      <c r="Y52" s="23"/>
      <c r="Z52" s="23"/>
      <c r="AA52" s="23"/>
      <c r="AB52" s="23"/>
      <c r="AC52" s="23"/>
      <c r="AD52" s="23"/>
      <c r="AE52" s="23"/>
      <c r="AF52" s="23"/>
      <c r="AG52" s="23"/>
      <c r="AH52" s="7"/>
    </row>
    <row r="53" spans="1:34" x14ac:dyDescent="0.25">
      <c r="A53" s="41" t="str">
        <f>IF(C53&lt;Input_Output!O$20,"original",IF(C53&lt;Input_Output!O$21,"padding",""))</f>
        <v/>
      </c>
      <c r="B53" s="19"/>
      <c r="C53" s="41" t="str">
        <f>IF(C52="","",_xlfn.LET(_xlpm.next,C52+1,IF(_xlpm.next&lt;Input_Output!O$21,_xlpm.next,"")))</f>
        <v/>
      </c>
      <c r="D53" s="41" t="str">
        <f>IF(C53&lt;Input_Output!O$20,VLOOKUP(J53,Semantic!$B$11:$C$15,2,FALSE),"N/A")</f>
        <v>N/A</v>
      </c>
      <c r="E53" s="23"/>
      <c r="F53" s="23"/>
      <c r="G53" s="23"/>
      <c r="H53" s="23"/>
      <c r="I53" s="90"/>
      <c r="J53" s="91"/>
      <c r="K53" s="23"/>
      <c r="L53" s="23"/>
      <c r="M53" s="23"/>
      <c r="N53" s="64"/>
      <c r="O53" s="92"/>
      <c r="P53" s="23"/>
      <c r="Q53" s="23"/>
      <c r="R53" s="23"/>
      <c r="S53" s="23"/>
      <c r="T53" s="23"/>
      <c r="U53" s="23"/>
      <c r="V53" s="23"/>
      <c r="W53" s="23"/>
      <c r="X53" s="23"/>
      <c r="Y53" s="23"/>
      <c r="Z53" s="23"/>
      <c r="AA53" s="23"/>
      <c r="AB53" s="23"/>
      <c r="AC53" s="23"/>
      <c r="AD53" s="23"/>
      <c r="AE53" s="23"/>
      <c r="AF53" s="23"/>
      <c r="AG53" s="23"/>
      <c r="AH53" s="7"/>
    </row>
    <row r="54" spans="1:34" x14ac:dyDescent="0.25">
      <c r="A54" s="41" t="str">
        <f>IF(C54&lt;Input_Output!O$20,"original",IF(C54&lt;Input_Output!O$21,"padding",""))</f>
        <v/>
      </c>
      <c r="B54" s="19"/>
      <c r="C54" s="41" t="str">
        <f>IF(C53="","",_xlfn.LET(_xlpm.next,C53+1,IF(_xlpm.next&lt;Input_Output!O$21,_xlpm.next,"")))</f>
        <v/>
      </c>
      <c r="D54" s="41" t="str">
        <f>IF(C54&lt;Input_Output!O$20,VLOOKUP(J54,Semantic!$B$11:$C$15,2,FALSE),"N/A")</f>
        <v>N/A</v>
      </c>
      <c r="E54" s="23"/>
      <c r="F54" s="23"/>
      <c r="G54" s="23"/>
      <c r="H54" s="23"/>
      <c r="I54" s="90"/>
      <c r="J54" s="91"/>
      <c r="K54" s="23"/>
      <c r="L54" s="23"/>
      <c r="M54" s="23"/>
      <c r="N54" s="64"/>
      <c r="O54" s="92"/>
      <c r="P54" s="23"/>
      <c r="Q54" s="23"/>
      <c r="R54" s="23"/>
      <c r="S54" s="23"/>
      <c r="T54" s="23"/>
      <c r="U54" s="23"/>
      <c r="V54" s="23"/>
      <c r="W54" s="23"/>
      <c r="X54" s="23"/>
      <c r="Y54" s="23"/>
      <c r="Z54" s="23"/>
      <c r="AA54" s="23"/>
      <c r="AB54" s="23"/>
      <c r="AC54" s="23"/>
      <c r="AD54" s="23"/>
      <c r="AE54" s="23"/>
      <c r="AF54" s="23"/>
      <c r="AG54" s="23"/>
      <c r="AH54" s="7"/>
    </row>
    <row r="55" spans="1:34" x14ac:dyDescent="0.25">
      <c r="A55" s="41" t="str">
        <f>IF(C55&lt;Input_Output!O$20,"original",IF(C55&lt;Input_Output!O$21,"padding",""))</f>
        <v/>
      </c>
      <c r="B55" s="19"/>
      <c r="C55" s="41" t="str">
        <f>IF(C54="","",_xlfn.LET(_xlpm.next,C54+1,IF(_xlpm.next&lt;Input_Output!O$21,_xlpm.next,"")))</f>
        <v/>
      </c>
      <c r="D55" s="41" t="str">
        <f>IF(C55&lt;Input_Output!O$20,VLOOKUP(J55,Semantic!$B$11:$C$15,2,FALSE),"N/A")</f>
        <v>N/A</v>
      </c>
      <c r="E55" s="23"/>
      <c r="F55" s="23"/>
      <c r="G55" s="23"/>
      <c r="H55" s="23"/>
      <c r="I55" s="90"/>
      <c r="J55" s="91"/>
      <c r="K55" s="23"/>
      <c r="L55" s="23"/>
      <c r="M55" s="23"/>
      <c r="N55" s="64"/>
      <c r="O55" s="92"/>
      <c r="P55" s="23"/>
      <c r="Q55" s="23"/>
      <c r="R55" s="23"/>
      <c r="S55" s="23"/>
      <c r="T55" s="23"/>
      <c r="U55" s="23"/>
      <c r="V55" s="23"/>
      <c r="W55" s="23"/>
      <c r="X55" s="23"/>
      <c r="Y55" s="23"/>
      <c r="Z55" s="23"/>
      <c r="AA55" s="23"/>
      <c r="AB55" s="23"/>
      <c r="AC55" s="23"/>
      <c r="AD55" s="23"/>
      <c r="AE55" s="23"/>
      <c r="AF55" s="23"/>
      <c r="AG55" s="23"/>
      <c r="AH55" s="7"/>
    </row>
    <row r="56" spans="1:34" x14ac:dyDescent="0.25">
      <c r="A56" s="41" t="str">
        <f>IF(C56&lt;Input_Output!O$20,"original",IF(C56&lt;Input_Output!O$21,"padding",""))</f>
        <v/>
      </c>
      <c r="B56" s="19"/>
      <c r="C56" s="41" t="str">
        <f>IF(C55="","",_xlfn.LET(_xlpm.next,C55+1,IF(_xlpm.next&lt;Input_Output!O$21,_xlpm.next,"")))</f>
        <v/>
      </c>
      <c r="D56" s="41" t="str">
        <f>IF(C56&lt;Input_Output!O$20,VLOOKUP(J56,Semantic!$B$11:$C$15,2,FALSE),"N/A")</f>
        <v>N/A</v>
      </c>
      <c r="E56" s="23"/>
      <c r="F56" s="23"/>
      <c r="G56" s="23"/>
      <c r="H56" s="23"/>
      <c r="I56" s="90"/>
      <c r="J56" s="91"/>
      <c r="K56" s="23"/>
      <c r="L56" s="23"/>
      <c r="M56" s="23"/>
      <c r="N56" s="64"/>
      <c r="O56" s="92"/>
      <c r="P56" s="23"/>
      <c r="Q56" s="23"/>
      <c r="R56" s="23"/>
      <c r="S56" s="23"/>
      <c r="T56" s="23"/>
      <c r="U56" s="23"/>
      <c r="V56" s="23"/>
      <c r="W56" s="23"/>
      <c r="X56" s="23"/>
      <c r="Y56" s="23"/>
      <c r="Z56" s="23"/>
      <c r="AA56" s="23"/>
      <c r="AB56" s="23"/>
      <c r="AC56" s="23"/>
      <c r="AD56" s="23"/>
      <c r="AE56" s="23"/>
      <c r="AF56" s="23"/>
      <c r="AG56" s="23"/>
      <c r="AH56" s="7"/>
    </row>
    <row r="57" spans="1:34" x14ac:dyDescent="0.25">
      <c r="A57" s="41" t="str">
        <f>IF(C57&lt;Input_Output!O$20,"original",IF(C57&lt;Input_Output!O$21,"padding",""))</f>
        <v/>
      </c>
      <c r="B57" s="19"/>
      <c r="C57" s="41" t="str">
        <f>IF(C56="","",_xlfn.LET(_xlpm.next,C56+1,IF(_xlpm.next&lt;Input_Output!O$21,_xlpm.next,"")))</f>
        <v/>
      </c>
      <c r="D57" s="41" t="str">
        <f>IF(C57&lt;Input_Output!O$20,VLOOKUP(J57,Semantic!$B$11:$C$15,2,FALSE),"N/A")</f>
        <v>N/A</v>
      </c>
      <c r="E57" s="23"/>
      <c r="F57" s="23"/>
      <c r="G57" s="23"/>
      <c r="H57" s="23"/>
      <c r="I57" s="90"/>
      <c r="J57" s="91"/>
      <c r="K57" s="23"/>
      <c r="L57" s="23"/>
      <c r="M57" s="23"/>
      <c r="N57" s="64"/>
      <c r="O57" s="92"/>
      <c r="P57" s="23"/>
      <c r="Q57" s="23"/>
      <c r="R57" s="23"/>
      <c r="S57" s="23"/>
      <c r="T57" s="23"/>
      <c r="U57" s="23"/>
      <c r="V57" s="23"/>
      <c r="W57" s="23"/>
      <c r="X57" s="23"/>
      <c r="Y57" s="23"/>
      <c r="Z57" s="23"/>
      <c r="AA57" s="23"/>
      <c r="AB57" s="23"/>
      <c r="AC57" s="23"/>
      <c r="AD57" s="23"/>
      <c r="AE57" s="23"/>
      <c r="AF57" s="23"/>
      <c r="AG57" s="23"/>
      <c r="AH57" s="7"/>
    </row>
    <row r="58" spans="1:34" x14ac:dyDescent="0.25">
      <c r="A58" s="41" t="str">
        <f>IF(C58&lt;Input_Output!O$20,"original",IF(C58&lt;Input_Output!O$21,"padding",""))</f>
        <v/>
      </c>
      <c r="B58" s="19"/>
      <c r="C58" s="41" t="str">
        <f>IF(C57="","",_xlfn.LET(_xlpm.next,C57+1,IF(_xlpm.next&lt;Input_Output!O$21,_xlpm.next,"")))</f>
        <v/>
      </c>
      <c r="D58" s="41" t="str">
        <f>IF(C58&lt;Input_Output!O$20,VLOOKUP(J58,Semantic!$B$11:$C$15,2,FALSE),"N/A")</f>
        <v>N/A</v>
      </c>
      <c r="E58" s="23"/>
      <c r="F58" s="23"/>
      <c r="G58" s="23"/>
      <c r="H58" s="23"/>
      <c r="I58" s="90"/>
      <c r="J58" s="91"/>
      <c r="K58" s="23"/>
      <c r="L58" s="23"/>
      <c r="M58" s="23"/>
      <c r="N58" s="64"/>
      <c r="O58" s="92"/>
      <c r="P58" s="23"/>
      <c r="Q58" s="23"/>
      <c r="R58" s="23"/>
      <c r="S58" s="23"/>
      <c r="T58" s="23"/>
      <c r="U58" s="23"/>
      <c r="V58" s="23"/>
      <c r="W58" s="23"/>
      <c r="X58" s="23"/>
      <c r="Y58" s="23"/>
      <c r="Z58" s="23"/>
      <c r="AA58" s="23"/>
      <c r="AB58" s="23"/>
      <c r="AC58" s="23"/>
      <c r="AD58" s="23"/>
      <c r="AE58" s="23"/>
      <c r="AF58" s="23"/>
      <c r="AG58" s="23"/>
      <c r="AH58" s="7"/>
    </row>
    <row r="59" spans="1:34" x14ac:dyDescent="0.25">
      <c r="A59" s="41" t="str">
        <f>IF(C59&lt;Input_Output!O$20,"original",IF(C59&lt;Input_Output!O$21,"padding",""))</f>
        <v/>
      </c>
      <c r="B59" s="19"/>
      <c r="C59" s="41" t="str">
        <f>IF(C58="","",_xlfn.LET(_xlpm.next,C58+1,IF(_xlpm.next&lt;Input_Output!O$21,_xlpm.next,"")))</f>
        <v/>
      </c>
      <c r="D59" s="41" t="str">
        <f>IF(C59&lt;Input_Output!O$20,VLOOKUP(J59,Semantic!$B$11:$C$15,2,FALSE),"N/A")</f>
        <v>N/A</v>
      </c>
      <c r="E59" s="23"/>
      <c r="F59" s="23"/>
      <c r="G59" s="23"/>
      <c r="H59" s="23"/>
      <c r="I59" s="90"/>
      <c r="J59" s="91"/>
      <c r="K59" s="23"/>
      <c r="L59" s="23"/>
      <c r="M59" s="23"/>
      <c r="N59" s="64"/>
      <c r="O59" s="92"/>
      <c r="P59" s="23"/>
      <c r="Q59" s="23"/>
      <c r="R59" s="23"/>
      <c r="S59" s="23"/>
      <c r="T59" s="23"/>
      <c r="U59" s="23"/>
      <c r="V59" s="23"/>
      <c r="W59" s="23"/>
      <c r="X59" s="23"/>
      <c r="Y59" s="23"/>
      <c r="Z59" s="23"/>
      <c r="AA59" s="23"/>
      <c r="AB59" s="23"/>
      <c r="AC59" s="23"/>
      <c r="AD59" s="23"/>
      <c r="AE59" s="23"/>
      <c r="AF59" s="23"/>
      <c r="AG59" s="23"/>
      <c r="AH59" s="7"/>
    </row>
    <row r="60" spans="1:34" x14ac:dyDescent="0.25">
      <c r="A60" s="41" t="str">
        <f>IF(C60&lt;Input_Output!O$20,"original",IF(C60&lt;Input_Output!O$21,"padding",""))</f>
        <v/>
      </c>
      <c r="B60" s="19"/>
      <c r="C60" s="41" t="str">
        <f>IF(C59="","",_xlfn.LET(_xlpm.next,C59+1,IF(_xlpm.next&lt;Input_Output!O$21,_xlpm.next,"")))</f>
        <v/>
      </c>
      <c r="D60" s="41" t="str">
        <f>IF(C60&lt;Input_Output!O$20,VLOOKUP(J60,Semantic!$B$11:$C$15,2,FALSE),"N/A")</f>
        <v>N/A</v>
      </c>
      <c r="E60" s="23"/>
      <c r="F60" s="23"/>
      <c r="G60" s="23"/>
      <c r="H60" s="23"/>
      <c r="I60" s="90"/>
      <c r="J60" s="91"/>
      <c r="K60" s="23"/>
      <c r="L60" s="23"/>
      <c r="M60" s="23"/>
      <c r="N60" s="64"/>
      <c r="O60" s="92"/>
      <c r="P60" s="23"/>
      <c r="Q60" s="23"/>
      <c r="R60" s="23"/>
      <c r="S60" s="23"/>
      <c r="T60" s="23"/>
      <c r="U60" s="23"/>
      <c r="V60" s="23"/>
      <c r="W60" s="23"/>
      <c r="X60" s="23"/>
      <c r="Y60" s="23"/>
      <c r="Z60" s="23"/>
      <c r="AA60" s="23"/>
      <c r="AB60" s="23"/>
      <c r="AC60" s="23"/>
      <c r="AD60" s="23"/>
      <c r="AE60" s="23"/>
      <c r="AF60" s="23"/>
      <c r="AG60" s="23"/>
      <c r="AH60" s="7"/>
    </row>
    <row r="61" spans="1:34" x14ac:dyDescent="0.25">
      <c r="A61" s="41" t="str">
        <f>IF(C61&lt;Input_Output!O$20,"original",IF(C61&lt;Input_Output!O$21,"padding",""))</f>
        <v/>
      </c>
      <c r="B61" s="19"/>
      <c r="C61" s="41" t="str">
        <f>IF(C60="","",_xlfn.LET(_xlpm.next,C60+1,IF(_xlpm.next&lt;Input_Output!O$21,_xlpm.next,"")))</f>
        <v/>
      </c>
      <c r="D61" s="41" t="str">
        <f>IF(C61&lt;Input_Output!O$20,VLOOKUP(J61,Semantic!$B$11:$C$15,2,FALSE),"N/A")</f>
        <v>N/A</v>
      </c>
      <c r="E61" s="23"/>
      <c r="F61" s="23"/>
      <c r="G61" s="23"/>
      <c r="H61" s="23"/>
      <c r="I61" s="90"/>
      <c r="J61" s="91"/>
      <c r="K61" s="23"/>
      <c r="L61" s="23"/>
      <c r="M61" s="23"/>
      <c r="N61" s="64"/>
      <c r="O61" s="92"/>
      <c r="P61" s="23"/>
      <c r="Q61" s="23"/>
      <c r="R61" s="23"/>
      <c r="S61" s="23"/>
      <c r="T61" s="23"/>
      <c r="U61" s="23"/>
      <c r="V61" s="23"/>
      <c r="W61" s="23"/>
      <c r="X61" s="23"/>
      <c r="Y61" s="23"/>
      <c r="Z61" s="23"/>
      <c r="AA61" s="23"/>
      <c r="AB61" s="23"/>
      <c r="AC61" s="23"/>
      <c r="AD61" s="23"/>
      <c r="AE61" s="23"/>
      <c r="AF61" s="23"/>
      <c r="AG61" s="23"/>
      <c r="AH61" s="7"/>
    </row>
    <row r="62" spans="1:34" x14ac:dyDescent="0.25">
      <c r="A62" s="41" t="str">
        <f>IF(C62&lt;Input_Output!O$20,"original",IF(C62&lt;Input_Output!O$21,"padding",""))</f>
        <v/>
      </c>
      <c r="B62" s="19"/>
      <c r="C62" s="41" t="str">
        <f>IF(C61="","",_xlfn.LET(_xlpm.next,C61+1,IF(_xlpm.next&lt;Input_Output!O$21,_xlpm.next,"")))</f>
        <v/>
      </c>
      <c r="D62" s="41" t="str">
        <f>IF(C62&lt;Input_Output!O$20,VLOOKUP(J62,Semantic!$B$11:$C$15,2,FALSE),"N/A")</f>
        <v>N/A</v>
      </c>
      <c r="E62" s="23"/>
      <c r="F62" s="23"/>
      <c r="G62" s="23"/>
      <c r="H62" s="23"/>
      <c r="I62" s="90"/>
      <c r="J62" s="91"/>
      <c r="K62" s="23"/>
      <c r="L62" s="23"/>
      <c r="M62" s="23"/>
      <c r="N62" s="64"/>
      <c r="O62" s="92"/>
      <c r="P62" s="23"/>
      <c r="Q62" s="23"/>
      <c r="R62" s="23"/>
      <c r="S62" s="23"/>
      <c r="T62" s="23"/>
      <c r="U62" s="23"/>
      <c r="V62" s="23"/>
      <c r="W62" s="23"/>
      <c r="X62" s="23"/>
      <c r="Y62" s="23"/>
      <c r="Z62" s="23"/>
      <c r="AA62" s="23"/>
      <c r="AB62" s="23"/>
      <c r="AC62" s="23"/>
      <c r="AD62" s="23"/>
      <c r="AE62" s="23"/>
      <c r="AF62" s="23"/>
      <c r="AG62" s="23"/>
      <c r="AH62" s="7"/>
    </row>
    <row r="63" spans="1:34" x14ac:dyDescent="0.25">
      <c r="A63" s="41" t="str">
        <f>IF(C63&lt;Input_Output!O$20,"original",IF(C63&lt;Input_Output!O$21,"padding",""))</f>
        <v/>
      </c>
      <c r="B63" s="19"/>
      <c r="C63" s="41" t="str">
        <f>IF(C62="","",_xlfn.LET(_xlpm.next,C62+1,IF(_xlpm.next&lt;Input_Output!O$21,_xlpm.next,"")))</f>
        <v/>
      </c>
      <c r="D63" s="41" t="str">
        <f>IF(C63&lt;Input_Output!O$20,VLOOKUP(J63,Semantic!$B$11:$C$15,2,FALSE),"N/A")</f>
        <v>N/A</v>
      </c>
      <c r="E63" s="23"/>
      <c r="F63" s="23"/>
      <c r="G63" s="23"/>
      <c r="H63" s="23"/>
      <c r="I63" s="90"/>
      <c r="J63" s="91"/>
      <c r="K63" s="23"/>
      <c r="L63" s="23"/>
      <c r="M63" s="23"/>
      <c r="N63" s="64"/>
      <c r="O63" s="92"/>
      <c r="P63" s="23"/>
      <c r="Q63" s="23"/>
      <c r="R63" s="23"/>
      <c r="S63" s="23"/>
      <c r="T63" s="23"/>
      <c r="U63" s="23"/>
      <c r="V63" s="23"/>
      <c r="W63" s="23"/>
      <c r="X63" s="23"/>
      <c r="Y63" s="23"/>
      <c r="Z63" s="23"/>
      <c r="AA63" s="23"/>
      <c r="AB63" s="23"/>
      <c r="AC63" s="23"/>
      <c r="AD63" s="23"/>
      <c r="AE63" s="23"/>
      <c r="AF63" s="23"/>
      <c r="AG63" s="23"/>
      <c r="AH63" s="7"/>
    </row>
    <row r="64" spans="1:34" x14ac:dyDescent="0.25">
      <c r="A64" s="41" t="str">
        <f>IF(C64&lt;Input_Output!O$20,"original",IF(C64&lt;Input_Output!O$21,"padding",""))</f>
        <v/>
      </c>
      <c r="B64" s="19"/>
      <c r="C64" s="41" t="str">
        <f>IF(C63="","",_xlfn.LET(_xlpm.next,C63+1,IF(_xlpm.next&lt;Input_Output!O$21,_xlpm.next,"")))</f>
        <v/>
      </c>
      <c r="D64" s="41" t="str">
        <f>IF(C64&lt;Input_Output!O$20,VLOOKUP(J64,Semantic!$B$11:$C$15,2,FALSE),"N/A")</f>
        <v>N/A</v>
      </c>
      <c r="E64" s="23"/>
      <c r="F64" s="23"/>
      <c r="G64" s="23"/>
      <c r="H64" s="23"/>
      <c r="I64" s="90"/>
      <c r="J64" s="91"/>
      <c r="K64" s="23"/>
      <c r="L64" s="23"/>
      <c r="M64" s="23"/>
      <c r="N64" s="64"/>
      <c r="O64" s="92"/>
      <c r="P64" s="23"/>
      <c r="Q64" s="23"/>
      <c r="R64" s="23"/>
      <c r="S64" s="23"/>
      <c r="T64" s="23"/>
      <c r="U64" s="23"/>
      <c r="V64" s="23"/>
      <c r="W64" s="23"/>
      <c r="X64" s="23"/>
      <c r="Y64" s="23"/>
      <c r="Z64" s="23"/>
      <c r="AA64" s="23"/>
      <c r="AB64" s="23"/>
      <c r="AC64" s="23"/>
      <c r="AD64" s="23"/>
      <c r="AE64" s="23"/>
      <c r="AF64" s="23"/>
      <c r="AG64" s="23"/>
      <c r="AH64" s="7"/>
    </row>
    <row r="65" spans="1:34" x14ac:dyDescent="0.25">
      <c r="A65" s="41" t="str">
        <f>IF(C65&lt;Input_Output!O$20,"original",IF(C65&lt;Input_Output!O$21,"padding",""))</f>
        <v/>
      </c>
      <c r="B65" s="19"/>
      <c r="C65" s="41" t="str">
        <f>IF(C64="","",_xlfn.LET(_xlpm.next,C64+1,IF(_xlpm.next&lt;Input_Output!O$21,_xlpm.next,"")))</f>
        <v/>
      </c>
      <c r="D65" s="41" t="str">
        <f>IF(C65&lt;Input_Output!O$20,VLOOKUP(J65,Semantic!$B$11:$C$15,2,FALSE),"N/A")</f>
        <v>N/A</v>
      </c>
      <c r="E65" s="23"/>
      <c r="F65" s="23"/>
      <c r="G65" s="23"/>
      <c r="H65" s="23"/>
      <c r="I65" s="90"/>
      <c r="J65" s="91"/>
      <c r="K65" s="23"/>
      <c r="L65" s="23"/>
      <c r="M65" s="23"/>
      <c r="N65" s="64"/>
      <c r="O65" s="92"/>
      <c r="P65" s="23"/>
      <c r="Q65" s="23"/>
      <c r="R65" s="23"/>
      <c r="S65" s="23"/>
      <c r="T65" s="23"/>
      <c r="U65" s="23"/>
      <c r="V65" s="23"/>
      <c r="W65" s="23"/>
      <c r="X65" s="23"/>
      <c r="Y65" s="23"/>
      <c r="Z65" s="23"/>
      <c r="AA65" s="23"/>
      <c r="AB65" s="23"/>
      <c r="AC65" s="23"/>
      <c r="AD65" s="23"/>
      <c r="AE65" s="23"/>
      <c r="AF65" s="23"/>
      <c r="AG65" s="23"/>
      <c r="AH65" s="7"/>
    </row>
    <row r="66" spans="1:34" x14ac:dyDescent="0.25">
      <c r="A66" s="41" t="str">
        <f>IF(C66&lt;Input_Output!O$20,"original",IF(C66&lt;Input_Output!O$21,"padding",""))</f>
        <v/>
      </c>
      <c r="B66" s="19"/>
      <c r="C66" s="41" t="str">
        <f>IF(C65="","",_xlfn.LET(_xlpm.next,C65+1,IF(_xlpm.next&lt;Input_Output!O$21,_xlpm.next,"")))</f>
        <v/>
      </c>
      <c r="D66" s="41" t="str">
        <f>IF(C66&lt;Input_Output!O$20,VLOOKUP(J66,Semantic!$B$11:$C$15,2,FALSE),"N/A")</f>
        <v>N/A</v>
      </c>
      <c r="E66" s="23"/>
      <c r="F66" s="23"/>
      <c r="G66" s="23"/>
      <c r="H66" s="23"/>
      <c r="I66" s="90"/>
      <c r="J66" s="91"/>
      <c r="K66" s="23"/>
      <c r="L66" s="23"/>
      <c r="M66" s="23"/>
      <c r="N66" s="64"/>
      <c r="O66" s="92"/>
      <c r="P66" s="23"/>
      <c r="Q66" s="23"/>
      <c r="R66" s="23"/>
      <c r="S66" s="23"/>
      <c r="T66" s="23"/>
      <c r="U66" s="23"/>
      <c r="V66" s="23"/>
      <c r="W66" s="23"/>
      <c r="X66" s="23"/>
      <c r="Y66" s="23"/>
      <c r="Z66" s="23"/>
      <c r="AA66" s="23"/>
      <c r="AB66" s="23"/>
      <c r="AC66" s="23"/>
      <c r="AD66" s="23"/>
      <c r="AE66" s="23"/>
      <c r="AF66" s="23"/>
      <c r="AG66" s="23"/>
      <c r="AH66" s="7"/>
    </row>
    <row r="67" spans="1:34" x14ac:dyDescent="0.25">
      <c r="A67" s="41" t="str">
        <f>IF(C67&lt;Input_Output!O$20,"original",IF(C67&lt;Input_Output!O$21,"padding",""))</f>
        <v/>
      </c>
      <c r="B67" s="19"/>
      <c r="C67" s="41" t="str">
        <f>IF(C66="","",_xlfn.LET(_xlpm.next,C66+1,IF(_xlpm.next&lt;Input_Output!O$21,_xlpm.next,"")))</f>
        <v/>
      </c>
      <c r="D67" s="41" t="str">
        <f>IF(C67&lt;Input_Output!O$20,VLOOKUP(J67,Semantic!$B$11:$C$15,2,FALSE),"N/A")</f>
        <v>N/A</v>
      </c>
      <c r="E67" s="23"/>
      <c r="F67" s="23"/>
      <c r="G67" s="23"/>
      <c r="H67" s="23"/>
      <c r="I67" s="90"/>
      <c r="J67" s="91"/>
      <c r="K67" s="23"/>
      <c r="L67" s="23"/>
      <c r="M67" s="23"/>
      <c r="N67" s="64"/>
      <c r="O67" s="92"/>
      <c r="P67" s="23"/>
      <c r="Q67" s="23"/>
      <c r="R67" s="23"/>
      <c r="S67" s="23"/>
      <c r="T67" s="23"/>
      <c r="U67" s="23"/>
      <c r="V67" s="23"/>
      <c r="W67" s="23"/>
      <c r="X67" s="23"/>
      <c r="Y67" s="23"/>
      <c r="Z67" s="23"/>
      <c r="AA67" s="23"/>
      <c r="AB67" s="23"/>
      <c r="AC67" s="23"/>
      <c r="AD67" s="23"/>
      <c r="AE67" s="23"/>
      <c r="AF67" s="23"/>
      <c r="AG67" s="23"/>
      <c r="AH67" s="7"/>
    </row>
    <row r="68" spans="1:34" ht="15.75" thickBot="1" x14ac:dyDescent="0.3">
      <c r="A68" s="41" t="str">
        <f>IF(C68&lt;Input_Output!O$20,"original",IF(C68&lt;Input_Output!O$21,"padding",""))</f>
        <v/>
      </c>
      <c r="B68" s="19"/>
      <c r="C68" s="41" t="str">
        <f>IF(C67="","",_xlfn.LET(_xlpm.next,C67+1,IF(_xlpm.next&lt;Input_Output!O$21,_xlpm.next,"")))</f>
        <v/>
      </c>
      <c r="D68" s="41" t="str">
        <f>IF(C68&lt;Input_Output!O$20,VLOOKUP(J68,Semantic!$B$11:$C$15,2,FALSE),"N/A")</f>
        <v>N/A</v>
      </c>
      <c r="E68" s="23"/>
      <c r="F68" s="23"/>
      <c r="G68" s="23"/>
      <c r="H68" s="23"/>
      <c r="I68" s="90"/>
      <c r="J68" s="93"/>
      <c r="K68" s="94"/>
      <c r="L68" s="94"/>
      <c r="M68" s="94"/>
      <c r="N68" s="65"/>
      <c r="O68" s="92"/>
      <c r="P68" s="23"/>
      <c r="Q68" s="23"/>
      <c r="R68" s="23"/>
      <c r="S68" s="23"/>
      <c r="T68" s="23"/>
      <c r="U68" s="23"/>
      <c r="V68" s="23"/>
      <c r="W68" s="23"/>
      <c r="X68" s="23"/>
      <c r="Y68" s="23"/>
      <c r="Z68" s="23"/>
      <c r="AA68" s="23"/>
      <c r="AB68" s="23"/>
      <c r="AC68" s="23"/>
      <c r="AD68" s="23"/>
      <c r="AE68" s="23"/>
      <c r="AF68" s="23"/>
      <c r="AG68" s="23"/>
      <c r="AH68" s="7"/>
    </row>
    <row r="69" spans="1:34" x14ac:dyDescent="0.25">
      <c r="A69" s="7"/>
      <c r="B69" s="7"/>
      <c r="C69" s="27"/>
      <c r="D69" s="27"/>
      <c r="E69" s="27"/>
      <c r="F69" s="27"/>
      <c r="G69" s="27"/>
      <c r="H69" s="27"/>
      <c r="I69" s="27"/>
      <c r="J69" s="27"/>
      <c r="K69" s="27"/>
      <c r="L69" s="27"/>
      <c r="M69" s="27"/>
      <c r="N69" s="27"/>
      <c r="O69" s="27"/>
      <c r="P69" s="27"/>
      <c r="Q69" s="27"/>
      <c r="R69" s="27"/>
      <c r="S69" s="27"/>
      <c r="T69" s="27"/>
      <c r="U69" s="27"/>
      <c r="V69" s="27"/>
      <c r="W69" s="27"/>
      <c r="X69" s="27"/>
      <c r="Y69" s="27"/>
      <c r="Z69" s="27"/>
      <c r="AA69" s="27"/>
      <c r="AB69" s="27"/>
      <c r="AC69" s="27"/>
      <c r="AD69" s="27"/>
      <c r="AE69" s="27"/>
      <c r="AF69" s="27"/>
      <c r="AG69" s="27"/>
      <c r="AH69" s="7"/>
    </row>
    <row r="70" spans="1:34" x14ac:dyDescent="0.25">
      <c r="C70" s="28"/>
      <c r="D70" s="28"/>
      <c r="E70" s="28"/>
      <c r="F70" s="28"/>
      <c r="G70" s="28"/>
      <c r="H70" s="28"/>
      <c r="I70" s="28"/>
      <c r="J70" s="28"/>
      <c r="K70" s="28"/>
      <c r="L70" s="28"/>
      <c r="M70" s="28"/>
      <c r="N70" s="28"/>
      <c r="O70" s="28"/>
      <c r="P70" s="28"/>
      <c r="Q70" s="28"/>
      <c r="R70" s="28"/>
      <c r="S70" s="28"/>
      <c r="T70" s="28"/>
      <c r="U70" s="28"/>
      <c r="V70" s="28"/>
      <c r="W70" s="28"/>
      <c r="X70" s="28"/>
      <c r="Y70" s="28"/>
      <c r="Z70" s="28"/>
      <c r="AA70" s="28"/>
      <c r="AB70" s="28"/>
      <c r="AC70" s="28"/>
      <c r="AD70" s="28"/>
      <c r="AE70" s="28"/>
      <c r="AF70" s="28"/>
      <c r="AG70" s="28"/>
      <c r="AH70" s="28"/>
    </row>
    <row r="71" spans="1:34" x14ac:dyDescent="0.25">
      <c r="C71" s="28"/>
      <c r="D71" s="28"/>
      <c r="E71" s="28"/>
      <c r="F71" s="28"/>
      <c r="G71" s="28"/>
      <c r="H71" s="28"/>
      <c r="I71" s="28"/>
      <c r="J71" s="28"/>
      <c r="K71" s="28"/>
      <c r="L71" s="28"/>
      <c r="M71" s="28"/>
      <c r="N71" s="28"/>
      <c r="O71" s="28"/>
      <c r="P71" s="28"/>
      <c r="Q71" s="28"/>
      <c r="R71" s="28"/>
      <c r="S71" s="28"/>
      <c r="T71" s="28"/>
      <c r="U71" s="28"/>
      <c r="V71" s="28"/>
      <c r="W71" s="28"/>
      <c r="X71" s="28"/>
      <c r="Y71" s="28"/>
      <c r="Z71" s="28"/>
      <c r="AA71" s="28"/>
      <c r="AB71" s="28"/>
      <c r="AC71" s="28"/>
      <c r="AD71" s="28"/>
      <c r="AE71" s="28"/>
      <c r="AF71" s="28"/>
      <c r="AG71" s="28"/>
      <c r="AH71" s="28"/>
    </row>
    <row r="72" spans="1:34" x14ac:dyDescent="0.25">
      <c r="C72" s="28"/>
      <c r="D72" s="28"/>
      <c r="E72" s="28"/>
      <c r="F72" s="28"/>
      <c r="G72" s="28"/>
      <c r="H72" s="28"/>
      <c r="I72" s="28"/>
      <c r="J72" s="28"/>
      <c r="K72" s="28"/>
      <c r="L72" s="28"/>
      <c r="M72" s="28"/>
      <c r="N72" s="28"/>
      <c r="O72" s="28"/>
      <c r="P72" s="28"/>
      <c r="Q72" s="28"/>
      <c r="R72" s="28"/>
      <c r="S72" s="28"/>
      <c r="T72" s="28"/>
      <c r="U72" s="28"/>
      <c r="V72" s="28"/>
      <c r="W72" s="28"/>
      <c r="X72" s="28"/>
      <c r="Y72" s="28"/>
      <c r="Z72" s="28"/>
      <c r="AA72" s="28"/>
      <c r="AB72" s="28"/>
      <c r="AC72" s="28"/>
      <c r="AD72" s="28"/>
      <c r="AE72" s="28"/>
      <c r="AF72" s="28"/>
      <c r="AG72" s="28"/>
      <c r="AH72" s="28"/>
    </row>
  </sheetData>
  <mergeCells count="9">
    <mergeCell ref="A3:D3"/>
    <mergeCell ref="E3:I3"/>
    <mergeCell ref="J3:N3"/>
    <mergeCell ref="O1:AG1"/>
    <mergeCell ref="C2:D2"/>
    <mergeCell ref="O2:Q2"/>
    <mergeCell ref="R2:V2"/>
    <mergeCell ref="W2:AA2"/>
    <mergeCell ref="AB2:AG2"/>
  </mergeCells>
  <conditionalFormatting sqref="A5:AG68">
    <cfRule type="expression" dxfId="53" priority="1">
      <formula>$A5="padding"</formula>
    </cfRule>
    <cfRule type="expression" dxfId="52" priority="3">
      <formula>$C5=""</formula>
    </cfRule>
  </conditionalFormatting>
  <conditionalFormatting sqref="F5:F68">
    <cfRule type="expression" dxfId="51" priority="2">
      <formula>($AH5:$AH68)+($AJ5:$AJ68)=1</formula>
    </cfRule>
  </conditionalFormatting>
  <pageMargins left="0.7" right="0.7" top="0.78740157499999996" bottom="0.78740157499999996" header="0.3" footer="0.3"/>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D9C84B3-56D5-4926-AA0C-22D620CFA536}">
  <dimension ref="A1:X54"/>
  <sheetViews>
    <sheetView topLeftCell="A13" zoomScale="180" zoomScaleNormal="180" workbookViewId="0">
      <selection activeCell="B18" sqref="B18:C18"/>
    </sheetView>
  </sheetViews>
  <sheetFormatPr defaultRowHeight="15" x14ac:dyDescent="0.25"/>
  <cols>
    <col min="1" max="1" width="3.7109375" customWidth="1"/>
    <col min="2" max="2" width="9.28515625" style="1"/>
    <col min="3" max="10" width="4.5703125" style="1" customWidth="1"/>
    <col min="11" max="12" width="4.5703125" customWidth="1"/>
    <col min="13" max="13" width="3.7109375" customWidth="1"/>
    <col min="14" max="14" width="4.5703125" customWidth="1"/>
    <col min="17" max="17" width="3.7109375" customWidth="1"/>
    <col min="18" max="20" width="4.7109375" customWidth="1"/>
    <col min="24" max="24" width="3.7109375" customWidth="1"/>
  </cols>
  <sheetData>
    <row r="1" spans="1:24" ht="24" x14ac:dyDescent="0.4">
      <c r="A1" s="428" t="s">
        <v>504</v>
      </c>
      <c r="B1" s="428"/>
      <c r="C1" s="428"/>
      <c r="D1" s="428"/>
      <c r="E1" s="428"/>
      <c r="F1" s="428"/>
      <c r="G1" s="428"/>
      <c r="H1" s="428"/>
      <c r="I1" s="428"/>
      <c r="J1" s="428"/>
      <c r="K1" s="428"/>
      <c r="L1" s="428"/>
      <c r="M1" s="428"/>
      <c r="N1" s="428"/>
      <c r="O1" s="428"/>
      <c r="P1" s="428"/>
      <c r="Q1" s="428"/>
      <c r="R1" s="428"/>
      <c r="S1" s="428"/>
      <c r="T1" s="428"/>
      <c r="U1" s="428"/>
      <c r="V1" s="428"/>
      <c r="W1" s="428"/>
      <c r="X1" s="21"/>
    </row>
    <row r="2" spans="1:24" ht="15" customHeight="1" x14ac:dyDescent="0.25">
      <c r="A2" s="427" t="s">
        <v>456</v>
      </c>
      <c r="B2" s="427"/>
      <c r="C2" s="427"/>
      <c r="D2" s="427"/>
      <c r="E2" s="427"/>
      <c r="F2" s="427"/>
      <c r="G2" s="427"/>
      <c r="H2" s="427"/>
      <c r="I2" s="427"/>
      <c r="J2" s="427"/>
      <c r="K2" s="427"/>
      <c r="L2" s="427"/>
      <c r="M2" s="427"/>
      <c r="N2" s="427"/>
      <c r="O2" s="427"/>
      <c r="P2" s="427"/>
      <c r="Q2" s="427"/>
      <c r="R2" s="427"/>
      <c r="S2" s="427"/>
      <c r="T2" s="427"/>
      <c r="U2" s="427"/>
      <c r="V2" s="427"/>
      <c r="W2" s="427"/>
      <c r="X2" s="21"/>
    </row>
    <row r="3" spans="1:24" ht="15" customHeight="1" x14ac:dyDescent="0.25">
      <c r="A3" s="427"/>
      <c r="B3" s="427"/>
      <c r="C3" s="427"/>
      <c r="D3" s="427"/>
      <c r="E3" s="427"/>
      <c r="F3" s="427"/>
      <c r="G3" s="427"/>
      <c r="H3" s="427"/>
      <c r="I3" s="427"/>
      <c r="J3" s="427"/>
      <c r="K3" s="427"/>
      <c r="L3" s="427"/>
      <c r="M3" s="427"/>
      <c r="N3" s="427"/>
      <c r="O3" s="427"/>
      <c r="P3" s="427"/>
      <c r="Q3" s="427"/>
      <c r="R3" s="427"/>
      <c r="S3" s="427"/>
      <c r="T3" s="427"/>
      <c r="U3" s="427"/>
      <c r="V3" s="427"/>
      <c r="W3" s="427"/>
      <c r="X3" s="21"/>
    </row>
    <row r="4" spans="1:24" ht="15" customHeight="1" x14ac:dyDescent="0.25">
      <c r="A4" s="21"/>
      <c r="B4" s="21"/>
      <c r="C4" s="21"/>
      <c r="D4" s="21"/>
      <c r="E4" s="21"/>
      <c r="F4" s="21"/>
      <c r="G4" s="21"/>
      <c r="H4" s="21"/>
      <c r="I4" s="21"/>
      <c r="J4" s="21"/>
      <c r="K4" s="21"/>
      <c r="L4" s="21"/>
      <c r="M4" s="21"/>
      <c r="N4" s="21"/>
      <c r="O4" s="21"/>
      <c r="P4" s="21"/>
      <c r="Q4" s="21"/>
      <c r="R4" s="21"/>
      <c r="S4" s="21"/>
      <c r="T4" s="21"/>
      <c r="U4" s="21"/>
      <c r="V4" s="21"/>
      <c r="W4" s="21"/>
      <c r="X4" s="21"/>
    </row>
    <row r="5" spans="1:24" ht="15" customHeight="1" x14ac:dyDescent="0.25">
      <c r="A5" s="21"/>
      <c r="B5" s="431" t="s">
        <v>13</v>
      </c>
      <c r="C5" s="431"/>
      <c r="D5" s="431"/>
      <c r="E5" s="431"/>
      <c r="F5" s="431"/>
      <c r="G5" s="431"/>
      <c r="H5" s="431"/>
      <c r="I5" s="431"/>
      <c r="J5" s="431"/>
      <c r="K5" s="21"/>
      <c r="L5" s="431" t="s">
        <v>2</v>
      </c>
      <c r="M5" s="431"/>
      <c r="N5" s="431"/>
      <c r="O5" s="431"/>
      <c r="P5" s="431"/>
      <c r="Q5" s="21"/>
      <c r="R5" s="433" t="s">
        <v>466</v>
      </c>
      <c r="S5" s="433"/>
      <c r="T5" s="433"/>
      <c r="U5" s="433"/>
      <c r="V5" s="433"/>
      <c r="W5" s="433"/>
      <c r="X5" s="21"/>
    </row>
    <row r="6" spans="1:24" ht="15" customHeight="1" x14ac:dyDescent="0.25">
      <c r="A6" s="21"/>
      <c r="B6" s="431"/>
      <c r="C6" s="431"/>
      <c r="D6" s="431"/>
      <c r="E6" s="431"/>
      <c r="F6" s="431"/>
      <c r="G6" s="431"/>
      <c r="H6" s="431"/>
      <c r="I6" s="431"/>
      <c r="J6" s="431"/>
      <c r="K6" s="21"/>
      <c r="L6" s="431"/>
      <c r="M6" s="431"/>
      <c r="N6" s="431"/>
      <c r="O6" s="431"/>
      <c r="P6" s="431"/>
      <c r="Q6" s="21"/>
      <c r="R6" s="433"/>
      <c r="S6" s="433"/>
      <c r="T6" s="433"/>
      <c r="U6" s="433"/>
      <c r="V6" s="433"/>
      <c r="W6" s="433"/>
      <c r="X6" s="21"/>
    </row>
    <row r="7" spans="1:24" x14ac:dyDescent="0.25">
      <c r="A7" s="21"/>
      <c r="B7" s="11" t="s">
        <v>86</v>
      </c>
      <c r="C7" s="426" t="s">
        <v>24</v>
      </c>
      <c r="D7" s="426"/>
      <c r="E7" s="426" t="s">
        <v>355</v>
      </c>
      <c r="F7" s="426"/>
      <c r="G7" s="426"/>
      <c r="H7" s="426"/>
      <c r="I7" s="426"/>
      <c r="J7" s="426"/>
      <c r="K7" s="21"/>
      <c r="L7" s="426" t="s">
        <v>86</v>
      </c>
      <c r="M7" s="426"/>
      <c r="N7" s="426"/>
      <c r="O7" s="426" t="s">
        <v>355</v>
      </c>
      <c r="P7" s="426"/>
      <c r="Q7" s="21"/>
      <c r="R7" s="11" t="s">
        <v>86</v>
      </c>
      <c r="S7" s="11"/>
      <c r="T7" s="11"/>
      <c r="U7" s="426" t="s">
        <v>355</v>
      </c>
      <c r="V7" s="426"/>
      <c r="W7" s="426"/>
      <c r="X7" s="21"/>
    </row>
    <row r="8" spans="1:24" ht="21.75" x14ac:dyDescent="0.4">
      <c r="A8" s="21"/>
      <c r="B8" s="169" t="s">
        <v>9</v>
      </c>
      <c r="C8" s="430">
        <v>1</v>
      </c>
      <c r="D8" s="430"/>
      <c r="E8" s="430" t="s">
        <v>454</v>
      </c>
      <c r="F8" s="430"/>
      <c r="G8" s="430"/>
      <c r="H8" s="430"/>
      <c r="I8" s="430"/>
      <c r="J8" s="430"/>
      <c r="K8" s="21"/>
      <c r="L8" s="430" t="s">
        <v>449</v>
      </c>
      <c r="M8" s="430"/>
      <c r="N8" s="430"/>
      <c r="O8" s="429" t="s">
        <v>457</v>
      </c>
      <c r="P8" s="429"/>
      <c r="Q8" s="21"/>
      <c r="R8" s="432" t="s">
        <v>513</v>
      </c>
      <c r="S8" s="432"/>
      <c r="T8" s="432"/>
      <c r="U8" s="170" t="s">
        <v>516</v>
      </c>
      <c r="V8" s="170"/>
      <c r="W8" s="170"/>
      <c r="X8" s="21"/>
    </row>
    <row r="9" spans="1:24" ht="21.75" x14ac:dyDescent="0.4">
      <c r="A9" s="21"/>
      <c r="B9" s="169" t="s">
        <v>10</v>
      </c>
      <c r="C9" s="430" t="s">
        <v>636</v>
      </c>
      <c r="D9" s="430"/>
      <c r="E9" s="430" t="s">
        <v>453</v>
      </c>
      <c r="F9" s="430"/>
      <c r="G9" s="430"/>
      <c r="H9" s="430"/>
      <c r="I9" s="430"/>
      <c r="J9" s="430"/>
      <c r="K9" s="21"/>
      <c r="L9" s="430" t="s">
        <v>455</v>
      </c>
      <c r="M9" s="430"/>
      <c r="N9" s="430"/>
      <c r="O9" s="429" t="s">
        <v>458</v>
      </c>
      <c r="P9" s="429"/>
      <c r="Q9" s="21"/>
      <c r="R9" s="432" t="s">
        <v>514</v>
      </c>
      <c r="S9" s="432"/>
      <c r="T9" s="432"/>
      <c r="U9" s="170" t="s">
        <v>467</v>
      </c>
      <c r="V9" s="170"/>
      <c r="W9" s="170"/>
      <c r="X9" s="21"/>
    </row>
    <row r="10" spans="1:24" ht="21.75" x14ac:dyDescent="0.4">
      <c r="A10" s="21"/>
      <c r="B10" s="21"/>
      <c r="C10" s="21"/>
      <c r="D10" s="21"/>
      <c r="E10" s="21"/>
      <c r="F10" s="21"/>
      <c r="G10" s="21"/>
      <c r="H10" s="21"/>
      <c r="I10" s="21"/>
      <c r="J10" s="21"/>
      <c r="K10" s="21"/>
      <c r="L10" s="430" t="s">
        <v>452</v>
      </c>
      <c r="M10" s="430"/>
      <c r="N10" s="430"/>
      <c r="O10" s="429" t="s">
        <v>512</v>
      </c>
      <c r="P10" s="429"/>
      <c r="Q10" s="21"/>
      <c r="R10" s="432" t="s">
        <v>515</v>
      </c>
      <c r="S10" s="432"/>
      <c r="T10" s="432"/>
      <c r="U10" s="170" t="s">
        <v>468</v>
      </c>
      <c r="V10" s="170"/>
      <c r="W10" s="170"/>
      <c r="X10" s="21"/>
    </row>
    <row r="11" spans="1:24" x14ac:dyDescent="0.25">
      <c r="A11" s="21"/>
      <c r="B11" s="21"/>
      <c r="C11" s="21"/>
      <c r="D11" s="21"/>
      <c r="E11" s="21"/>
      <c r="F11" s="21"/>
      <c r="G11" s="21"/>
      <c r="H11" s="21"/>
      <c r="I11" s="21"/>
      <c r="J11" s="21"/>
      <c r="K11" s="21"/>
      <c r="L11" s="21"/>
      <c r="M11" s="21"/>
      <c r="N11" s="21"/>
      <c r="O11" s="21"/>
      <c r="P11" s="21"/>
      <c r="Q11" s="21"/>
      <c r="R11" s="21"/>
      <c r="S11" s="21"/>
      <c r="T11" s="21"/>
      <c r="U11" s="21"/>
      <c r="V11" s="21"/>
      <c r="W11" s="21"/>
      <c r="X11" s="21"/>
    </row>
    <row r="12" spans="1:24" ht="15" customHeight="1" x14ac:dyDescent="0.25">
      <c r="A12" s="290" t="s">
        <v>461</v>
      </c>
      <c r="B12" s="290"/>
      <c r="C12" s="290"/>
      <c r="D12" s="290"/>
      <c r="E12" s="290"/>
      <c r="F12" s="290"/>
      <c r="G12" s="290"/>
      <c r="H12" s="290"/>
      <c r="I12" s="290"/>
      <c r="J12" s="290"/>
      <c r="K12" s="290"/>
      <c r="L12" s="290"/>
      <c r="M12" s="290"/>
      <c r="N12" s="290"/>
      <c r="O12" s="290"/>
      <c r="P12" s="290"/>
      <c r="Q12" s="290"/>
      <c r="R12" s="290"/>
      <c r="S12" s="290"/>
      <c r="T12" s="290"/>
      <c r="U12" s="290"/>
      <c r="V12" s="290"/>
      <c r="W12" s="290"/>
      <c r="X12" s="21"/>
    </row>
    <row r="13" spans="1:24" ht="15" customHeight="1" x14ac:dyDescent="0.25">
      <c r="A13" s="290"/>
      <c r="B13" s="290"/>
      <c r="C13" s="290"/>
      <c r="D13" s="290"/>
      <c r="E13" s="290"/>
      <c r="F13" s="290"/>
      <c r="G13" s="290"/>
      <c r="H13" s="290"/>
      <c r="I13" s="290"/>
      <c r="J13" s="290"/>
      <c r="K13" s="290"/>
      <c r="L13" s="290"/>
      <c r="M13" s="290"/>
      <c r="N13" s="290"/>
      <c r="O13" s="290"/>
      <c r="P13" s="290"/>
      <c r="Q13" s="290"/>
      <c r="R13" s="290"/>
      <c r="S13" s="290"/>
      <c r="T13" s="290"/>
      <c r="U13" s="290"/>
      <c r="V13" s="290"/>
      <c r="W13" s="290"/>
      <c r="X13" s="21"/>
    </row>
    <row r="14" spans="1:24" ht="15" customHeight="1" x14ac:dyDescent="0.25">
      <c r="A14" s="290"/>
      <c r="B14" s="290"/>
      <c r="C14" s="290"/>
      <c r="D14" s="290"/>
      <c r="E14" s="290"/>
      <c r="F14" s="290"/>
      <c r="G14" s="290"/>
      <c r="H14" s="290"/>
      <c r="I14" s="290"/>
      <c r="J14" s="290"/>
      <c r="K14" s="290"/>
      <c r="L14" s="290"/>
      <c r="M14" s="290"/>
      <c r="N14" s="290"/>
      <c r="O14" s="290"/>
      <c r="P14" s="290"/>
      <c r="Q14" s="290"/>
      <c r="R14" s="290"/>
      <c r="S14" s="290"/>
      <c r="T14" s="290"/>
      <c r="U14" s="290"/>
      <c r="V14" s="290"/>
      <c r="W14" s="290"/>
      <c r="X14" s="21"/>
    </row>
    <row r="15" spans="1:24" ht="21" x14ac:dyDescent="0.35">
      <c r="A15" s="21"/>
      <c r="B15" s="442" t="s">
        <v>86</v>
      </c>
      <c r="C15" s="442"/>
      <c r="D15" s="441" t="s">
        <v>462</v>
      </c>
      <c r="E15" s="441"/>
      <c r="F15" s="441"/>
      <c r="G15" s="441"/>
      <c r="H15" s="441"/>
      <c r="I15" s="441"/>
      <c r="J15" s="441"/>
      <c r="K15" s="441"/>
      <c r="L15" s="441"/>
      <c r="M15" s="441"/>
      <c r="N15" s="441"/>
      <c r="O15" s="441"/>
      <c r="P15" s="441"/>
      <c r="Q15" s="441"/>
      <c r="R15" s="441"/>
      <c r="S15" s="441" t="s">
        <v>463</v>
      </c>
      <c r="T15" s="441"/>
      <c r="U15" s="441"/>
      <c r="V15" s="441"/>
      <c r="W15" s="441"/>
      <c r="X15" s="21"/>
    </row>
    <row r="16" spans="1:24" ht="21.75" x14ac:dyDescent="0.4">
      <c r="A16" s="21"/>
      <c r="B16" s="440" t="s">
        <v>460</v>
      </c>
      <c r="C16" s="440"/>
      <c r="D16" s="440" t="s">
        <v>477</v>
      </c>
      <c r="E16" s="440"/>
      <c r="F16" s="440"/>
      <c r="G16" s="440"/>
      <c r="H16" s="440"/>
      <c r="I16" s="440"/>
      <c r="J16" s="440"/>
      <c r="K16" s="440"/>
      <c r="L16" s="440"/>
      <c r="M16" s="440"/>
      <c r="N16" s="440"/>
      <c r="O16" s="440"/>
      <c r="P16" s="440"/>
      <c r="Q16" s="440"/>
      <c r="R16" s="440"/>
      <c r="S16" s="440" t="s">
        <v>475</v>
      </c>
      <c r="T16" s="440"/>
      <c r="U16" s="440"/>
      <c r="V16" s="440"/>
      <c r="W16" s="440"/>
      <c r="X16" s="21"/>
    </row>
    <row r="17" spans="1:24" ht="21.75" x14ac:dyDescent="0.4">
      <c r="A17" s="21"/>
      <c r="B17" s="440" t="s">
        <v>459</v>
      </c>
      <c r="C17" s="440"/>
      <c r="D17" s="440" t="s">
        <v>464</v>
      </c>
      <c r="E17" s="440"/>
      <c r="F17" s="440"/>
      <c r="G17" s="440"/>
      <c r="H17" s="440"/>
      <c r="I17" s="440"/>
      <c r="J17" s="440"/>
      <c r="K17" s="440"/>
      <c r="L17" s="440"/>
      <c r="M17" s="440"/>
      <c r="N17" s="440"/>
      <c r="O17" s="440"/>
      <c r="P17" s="440"/>
      <c r="Q17" s="440"/>
      <c r="R17" s="440"/>
      <c r="S17" s="440" t="s">
        <v>476</v>
      </c>
      <c r="T17" s="440"/>
      <c r="U17" s="440"/>
      <c r="V17" s="440"/>
      <c r="W17" s="440"/>
      <c r="X17" s="21"/>
    </row>
    <row r="18" spans="1:24" ht="21.75" x14ac:dyDescent="0.4">
      <c r="A18" s="21"/>
      <c r="B18" s="440" t="s">
        <v>465</v>
      </c>
      <c r="C18" s="440"/>
      <c r="D18" s="440" t="s">
        <v>478</v>
      </c>
      <c r="E18" s="440"/>
      <c r="F18" s="440"/>
      <c r="G18" s="440"/>
      <c r="H18" s="440"/>
      <c r="I18" s="440"/>
      <c r="J18" s="440"/>
      <c r="K18" s="440"/>
      <c r="L18" s="440"/>
      <c r="M18" s="440"/>
      <c r="N18" s="440"/>
      <c r="O18" s="440"/>
      <c r="P18" s="440"/>
      <c r="Q18" s="440"/>
      <c r="R18" s="440"/>
      <c r="S18" s="440" t="s">
        <v>510</v>
      </c>
      <c r="T18" s="440"/>
      <c r="U18" s="440"/>
      <c r="V18" s="440"/>
      <c r="W18" s="440"/>
      <c r="X18" s="21"/>
    </row>
    <row r="19" spans="1:24" ht="15.75" thickBot="1" x14ac:dyDescent="0.3">
      <c r="A19" s="21"/>
      <c r="B19" s="21"/>
      <c r="C19" s="21"/>
      <c r="D19" s="21"/>
      <c r="E19" s="21"/>
      <c r="F19" s="21"/>
      <c r="G19" s="21"/>
      <c r="H19" s="21"/>
      <c r="I19" s="21"/>
      <c r="J19" s="21"/>
      <c r="K19" s="21"/>
      <c r="L19" s="21"/>
      <c r="M19" s="21"/>
      <c r="N19" s="21"/>
      <c r="O19" s="21"/>
      <c r="P19" s="21"/>
      <c r="Q19" s="21"/>
      <c r="R19" s="21"/>
      <c r="S19" s="21"/>
      <c r="T19" s="21"/>
      <c r="U19" s="21"/>
      <c r="V19" s="21"/>
      <c r="W19" s="21"/>
      <c r="X19" s="21"/>
    </row>
    <row r="20" spans="1:24" ht="15" customHeight="1" x14ac:dyDescent="0.25">
      <c r="A20" s="21"/>
      <c r="B20" s="434" t="s">
        <v>451</v>
      </c>
      <c r="C20" s="435"/>
      <c r="D20" s="435"/>
      <c r="E20" s="435"/>
      <c r="F20" s="435"/>
      <c r="G20" s="435"/>
      <c r="H20" s="435"/>
      <c r="I20" s="435"/>
      <c r="J20" s="435"/>
      <c r="K20" s="435"/>
      <c r="L20" s="436"/>
      <c r="M20" s="7"/>
      <c r="N20" s="7"/>
      <c r="O20" s="434" t="s">
        <v>494</v>
      </c>
      <c r="P20" s="435"/>
      <c r="Q20" s="435"/>
      <c r="R20" s="435"/>
      <c r="S20" s="435"/>
      <c r="T20" s="435"/>
      <c r="U20" s="435"/>
      <c r="V20" s="435"/>
      <c r="W20" s="436"/>
      <c r="X20" s="21"/>
    </row>
    <row r="21" spans="1:24" ht="15" customHeight="1" thickBot="1" x14ac:dyDescent="0.3">
      <c r="A21" s="21"/>
      <c r="B21" s="437"/>
      <c r="C21" s="438"/>
      <c r="D21" s="438"/>
      <c r="E21" s="438"/>
      <c r="F21" s="438"/>
      <c r="G21" s="438"/>
      <c r="H21" s="438"/>
      <c r="I21" s="438"/>
      <c r="J21" s="438"/>
      <c r="K21" s="438"/>
      <c r="L21" s="439"/>
      <c r="M21" s="7"/>
      <c r="N21" s="7"/>
      <c r="O21" s="437"/>
      <c r="P21" s="438"/>
      <c r="Q21" s="438"/>
      <c r="R21" s="438"/>
      <c r="S21" s="438"/>
      <c r="T21" s="438"/>
      <c r="U21" s="438"/>
      <c r="V21" s="438"/>
      <c r="W21" s="439"/>
      <c r="X21" s="21"/>
    </row>
    <row r="22" spans="1:24" x14ac:dyDescent="0.25">
      <c r="A22" s="21"/>
      <c r="B22" s="461" t="s">
        <v>33</v>
      </c>
      <c r="C22" s="450" t="s">
        <v>450</v>
      </c>
      <c r="D22" s="451"/>
      <c r="E22" s="452"/>
      <c r="F22" s="450" t="s">
        <v>98</v>
      </c>
      <c r="G22" s="452"/>
      <c r="H22" s="453" t="s">
        <v>48</v>
      </c>
      <c r="I22" s="455" t="s">
        <v>23</v>
      </c>
      <c r="J22" s="456"/>
      <c r="K22" s="456"/>
      <c r="L22" s="457"/>
      <c r="M22" s="7"/>
      <c r="N22" s="7"/>
      <c r="O22" s="443" t="s">
        <v>485</v>
      </c>
      <c r="P22" s="472"/>
      <c r="Q22" s="472"/>
      <c r="R22" s="444"/>
      <c r="S22" s="443" t="s">
        <v>487</v>
      </c>
      <c r="T22" s="472"/>
      <c r="U22" s="444"/>
      <c r="V22" s="443" t="s">
        <v>491</v>
      </c>
      <c r="W22" s="444"/>
      <c r="X22" s="21"/>
    </row>
    <row r="23" spans="1:24" x14ac:dyDescent="0.25">
      <c r="A23" s="21"/>
      <c r="B23" s="462"/>
      <c r="C23" s="161" t="s">
        <v>452</v>
      </c>
      <c r="D23" s="11" t="s">
        <v>455</v>
      </c>
      <c r="E23" s="162" t="s">
        <v>449</v>
      </c>
      <c r="F23" s="161" t="s">
        <v>9</v>
      </c>
      <c r="G23" s="162" t="s">
        <v>10</v>
      </c>
      <c r="H23" s="454"/>
      <c r="I23" s="458"/>
      <c r="J23" s="459"/>
      <c r="K23" s="459"/>
      <c r="L23" s="460"/>
      <c r="M23" s="7"/>
      <c r="N23" s="7"/>
      <c r="O23" s="445"/>
      <c r="P23" s="473"/>
      <c r="Q23" s="473"/>
      <c r="R23" s="446"/>
      <c r="S23" s="445"/>
      <c r="T23" s="473"/>
      <c r="U23" s="446"/>
      <c r="V23" s="445"/>
      <c r="W23" s="446"/>
      <c r="X23" s="21"/>
    </row>
    <row r="24" spans="1:24" ht="18" x14ac:dyDescent="0.35">
      <c r="A24" s="21"/>
      <c r="B24" s="166" t="s">
        <v>120</v>
      </c>
      <c r="C24" s="161" t="s">
        <v>469</v>
      </c>
      <c r="D24" s="11" t="s">
        <v>470</v>
      </c>
      <c r="E24" s="162" t="s">
        <v>471</v>
      </c>
      <c r="F24" s="161" t="s">
        <v>472</v>
      </c>
      <c r="G24" s="162" t="s">
        <v>473</v>
      </c>
      <c r="H24" s="163" t="s">
        <v>474</v>
      </c>
      <c r="I24" s="153" t="s">
        <v>479</v>
      </c>
      <c r="J24" s="31" t="s">
        <v>482</v>
      </c>
      <c r="K24" s="31" t="s">
        <v>480</v>
      </c>
      <c r="L24" s="154" t="s">
        <v>481</v>
      </c>
      <c r="M24" s="7"/>
      <c r="N24" s="7"/>
      <c r="O24" s="153" t="s">
        <v>483</v>
      </c>
      <c r="P24" s="31" t="s">
        <v>484</v>
      </c>
      <c r="Q24" s="421" t="s">
        <v>486</v>
      </c>
      <c r="R24" s="447"/>
      <c r="S24" s="153" t="s">
        <v>488</v>
      </c>
      <c r="T24" s="31" t="s">
        <v>489</v>
      </c>
      <c r="U24" s="154" t="s">
        <v>490</v>
      </c>
      <c r="V24" s="153" t="s">
        <v>492</v>
      </c>
      <c r="W24" s="154" t="s">
        <v>493</v>
      </c>
      <c r="X24" s="21"/>
    </row>
    <row r="25" spans="1:24" hidden="1" x14ac:dyDescent="0.25">
      <c r="A25" s="21"/>
      <c r="B25" s="166"/>
      <c r="C25" s="161"/>
      <c r="D25" s="11"/>
      <c r="E25" s="162"/>
      <c r="F25" s="161"/>
      <c r="G25" s="162"/>
      <c r="H25" s="163"/>
      <c r="I25" s="153"/>
      <c r="J25" s="31"/>
      <c r="K25" s="31"/>
      <c r="L25" s="154"/>
      <c r="M25" s="7"/>
      <c r="N25" s="7"/>
      <c r="O25" s="153"/>
      <c r="P25" s="31"/>
      <c r="R25" s="154"/>
      <c r="S25" s="153"/>
      <c r="T25" s="31"/>
      <c r="U25" s="154"/>
      <c r="V25" s="153"/>
      <c r="W25" s="154"/>
      <c r="X25" s="21"/>
    </row>
    <row r="26" spans="1:24" x14ac:dyDescent="0.25">
      <c r="A26" s="21"/>
      <c r="B26" s="167" cm="1">
        <f t="array" ref="B26:B29">EVAL_POINTS(4)</f>
        <v>1</v>
      </c>
      <c r="C26" s="91">
        <v>0</v>
      </c>
      <c r="D26" s="23">
        <v>0</v>
      </c>
      <c r="E26" s="64">
        <v>1</v>
      </c>
      <c r="F26" s="91">
        <v>1</v>
      </c>
      <c r="G26" s="59">
        <v>2</v>
      </c>
      <c r="H26" s="164">
        <f>(F26+G26)*E26+(F26*G26)*D26</f>
        <v>3</v>
      </c>
      <c r="I26" s="158">
        <v>1</v>
      </c>
      <c r="J26" s="19">
        <v>0</v>
      </c>
      <c r="K26" s="19">
        <v>0</v>
      </c>
      <c r="L26" s="59">
        <v>1</v>
      </c>
      <c r="M26" s="7"/>
      <c r="N26" s="7"/>
      <c r="O26" s="155">
        <f>L26*(H26-(F26*G26)*D26-(F26+G26)*E26)</f>
        <v>0</v>
      </c>
      <c r="P26" s="23">
        <f>L26*(C26+D26+E26-1)</f>
        <v>0</v>
      </c>
      <c r="Q26" s="448">
        <f>L26*(C26*(1-C26)+D26*(1-D26)+E26*(1-E26))</f>
        <v>0</v>
      </c>
      <c r="R26" s="449"/>
      <c r="S26" s="91">
        <f>(C26-1)*J26</f>
        <v>0</v>
      </c>
      <c r="T26" s="91">
        <f>I26*(F26-1)</f>
        <v>0</v>
      </c>
      <c r="U26" s="147">
        <f>I26*(G26-2)</f>
        <v>0</v>
      </c>
      <c r="V26" s="155">
        <f>K26*(F26-H25)</f>
        <v>0</v>
      </c>
      <c r="W26" s="64">
        <f>K26*(G26-G25)</f>
        <v>0</v>
      </c>
      <c r="X26" s="21"/>
    </row>
    <row r="27" spans="1:24" x14ac:dyDescent="0.25">
      <c r="A27" s="21"/>
      <c r="B27" s="167">
        <v>241</v>
      </c>
      <c r="C27" s="91">
        <v>0</v>
      </c>
      <c r="D27" s="23">
        <v>1</v>
      </c>
      <c r="E27" s="64">
        <v>0</v>
      </c>
      <c r="F27" s="91">
        <f>H26</f>
        <v>3</v>
      </c>
      <c r="G27" s="64">
        <f>G26</f>
        <v>2</v>
      </c>
      <c r="H27" s="164">
        <f>(F27+G27)*E27+(F27*G27)*D27</f>
        <v>6</v>
      </c>
      <c r="I27" s="158">
        <v>0</v>
      </c>
      <c r="J27" s="19">
        <v>0</v>
      </c>
      <c r="K27" s="19">
        <v>1</v>
      </c>
      <c r="L27" s="59">
        <v>1</v>
      </c>
      <c r="M27" s="7"/>
      <c r="N27" s="7"/>
      <c r="O27" s="155">
        <f>L27*(H27-(F27*G27)*D27-(F27+G27)*E27)</f>
        <v>0</v>
      </c>
      <c r="P27" s="23">
        <f>L27*(C27+D27+E27-1)</f>
        <v>0</v>
      </c>
      <c r="Q27" s="448">
        <f>L27*(C27*(1-C27)+D27*(1-D27)+E27*(1-E27))</f>
        <v>0</v>
      </c>
      <c r="R27" s="449"/>
      <c r="S27" s="91">
        <f>(C27-1)*J27</f>
        <v>0</v>
      </c>
      <c r="T27" s="91">
        <f>I27*(F27-1)</f>
        <v>0</v>
      </c>
      <c r="U27" s="147">
        <f>I27*(G27-2)</f>
        <v>0</v>
      </c>
      <c r="V27" s="155">
        <f>K27*(F27-H26)</f>
        <v>0</v>
      </c>
      <c r="W27" s="64">
        <f>K27*(G27-G26)</f>
        <v>0</v>
      </c>
      <c r="X27" s="21"/>
    </row>
    <row r="28" spans="1:24" x14ac:dyDescent="0.25">
      <c r="A28" s="21"/>
      <c r="B28" s="167">
        <v>256</v>
      </c>
      <c r="C28" s="91">
        <v>1</v>
      </c>
      <c r="D28" s="23">
        <v>0</v>
      </c>
      <c r="E28" s="64">
        <v>0</v>
      </c>
      <c r="F28" s="91">
        <f>H27</f>
        <v>6</v>
      </c>
      <c r="G28" s="64">
        <f>G27</f>
        <v>2</v>
      </c>
      <c r="H28" s="164">
        <f>(F28+G28)*E28+(F28*G28)*D28</f>
        <v>0</v>
      </c>
      <c r="I28" s="158">
        <v>0</v>
      </c>
      <c r="J28" s="19">
        <v>1</v>
      </c>
      <c r="K28" s="19">
        <v>1</v>
      </c>
      <c r="L28" s="59">
        <v>1</v>
      </c>
      <c r="M28" s="7"/>
      <c r="N28" s="7"/>
      <c r="O28" s="155">
        <f>L28*(H28-(F28*G28)*D28-(F28+G28)*E28)</f>
        <v>0</v>
      </c>
      <c r="P28" s="23">
        <f>L28*(C28+D28+E28-1)</f>
        <v>0</v>
      </c>
      <c r="Q28" s="448">
        <f>L28*(C28*(1-C28)+D28*(1-D28)+E28*(1-E28))</f>
        <v>0</v>
      </c>
      <c r="R28" s="449"/>
      <c r="S28" s="91">
        <f>(C28-1)*J28</f>
        <v>0</v>
      </c>
      <c r="T28" s="91">
        <f>I28*(F28-1)</f>
        <v>0</v>
      </c>
      <c r="U28" s="147">
        <f>I28*(G28-2)</f>
        <v>0</v>
      </c>
      <c r="V28" s="155">
        <f>K28*(F28-H27)</f>
        <v>0</v>
      </c>
      <c r="W28" s="64">
        <f>K28*(G28-G27)</f>
        <v>0</v>
      </c>
      <c r="X28" s="21"/>
    </row>
    <row r="29" spans="1:24" ht="15.75" thickBot="1" x14ac:dyDescent="0.3">
      <c r="A29" s="21"/>
      <c r="B29" s="168">
        <v>16</v>
      </c>
      <c r="C29" s="93">
        <v>213</v>
      </c>
      <c r="D29" s="94">
        <v>166</v>
      </c>
      <c r="E29" s="65">
        <v>254</v>
      </c>
      <c r="F29" s="93">
        <v>19</v>
      </c>
      <c r="G29" s="65">
        <v>29</v>
      </c>
      <c r="H29" s="165">
        <v>146</v>
      </c>
      <c r="I29" s="159">
        <v>0</v>
      </c>
      <c r="J29" s="160">
        <v>0</v>
      </c>
      <c r="K29" s="160">
        <v>0</v>
      </c>
      <c r="L29" s="60">
        <v>0</v>
      </c>
      <c r="M29" s="7"/>
      <c r="N29" s="7"/>
      <c r="O29" s="156">
        <f>L29*(H29-(F29*G29)*D29-(F29+G29)*E29)</f>
        <v>0</v>
      </c>
      <c r="P29" s="94">
        <f>L29*(C29+D29+E29-1)</f>
        <v>0</v>
      </c>
      <c r="Q29" s="470">
        <f>L29*(C29*(1-C29)+D29*(1-D29)+E29*(1-E29))</f>
        <v>0</v>
      </c>
      <c r="R29" s="471"/>
      <c r="S29" s="93">
        <f>(C29-1)*J29</f>
        <v>0</v>
      </c>
      <c r="T29" s="93">
        <f>I29*(F29-1)</f>
        <v>0</v>
      </c>
      <c r="U29" s="157">
        <f>I29*(G29-2)</f>
        <v>0</v>
      </c>
      <c r="V29" s="156">
        <f>K29*(F29-H28)</f>
        <v>0</v>
      </c>
      <c r="W29" s="65">
        <f>K29*(G29-G28)</f>
        <v>0</v>
      </c>
      <c r="X29" s="21"/>
    </row>
    <row r="30" spans="1:24" x14ac:dyDescent="0.25">
      <c r="A30" s="21"/>
      <c r="B30" s="21"/>
      <c r="C30" s="21"/>
      <c r="D30" s="21"/>
      <c r="E30" s="21"/>
      <c r="F30" s="21"/>
      <c r="G30" s="21"/>
      <c r="H30" s="21"/>
      <c r="I30" s="21"/>
      <c r="J30" s="21"/>
      <c r="K30" s="21"/>
      <c r="L30" s="21"/>
      <c r="M30" s="21"/>
      <c r="N30" s="21"/>
      <c r="O30" s="21"/>
      <c r="P30" s="21"/>
      <c r="Q30" s="21"/>
      <c r="R30" s="21"/>
      <c r="S30" s="21"/>
      <c r="T30" s="21"/>
      <c r="U30" s="21"/>
      <c r="V30" s="21"/>
      <c r="W30" s="21"/>
      <c r="X30" s="21"/>
    </row>
    <row r="31" spans="1:24" x14ac:dyDescent="0.25">
      <c r="A31" s="21"/>
      <c r="B31" s="466" t="s">
        <v>495</v>
      </c>
      <c r="C31" s="466"/>
      <c r="D31" s="466"/>
      <c r="E31" s="466"/>
      <c r="F31" s="466"/>
      <c r="G31" s="466"/>
      <c r="H31" s="466"/>
      <c r="I31" s="466"/>
      <c r="J31" s="466"/>
      <c r="K31" s="466"/>
      <c r="L31" s="466"/>
      <c r="M31" s="466"/>
      <c r="N31" s="466"/>
      <c r="O31" s="466"/>
      <c r="P31" s="466"/>
      <c r="Q31" s="466"/>
      <c r="R31" s="466"/>
      <c r="S31" s="466"/>
      <c r="T31" s="466"/>
      <c r="U31" s="466"/>
      <c r="V31" s="466"/>
      <c r="W31" s="466"/>
      <c r="X31" s="21"/>
    </row>
    <row r="32" spans="1:24" x14ac:dyDescent="0.25">
      <c r="A32" s="21"/>
      <c r="B32" s="466"/>
      <c r="C32" s="466"/>
      <c r="D32" s="466"/>
      <c r="E32" s="466"/>
      <c r="F32" s="466"/>
      <c r="G32" s="466"/>
      <c r="H32" s="466"/>
      <c r="I32" s="466"/>
      <c r="J32" s="466"/>
      <c r="K32" s="466"/>
      <c r="L32" s="466"/>
      <c r="M32" s="466"/>
      <c r="N32" s="466"/>
      <c r="O32" s="466"/>
      <c r="P32" s="466"/>
      <c r="Q32" s="466"/>
      <c r="R32" s="466"/>
      <c r="S32" s="466"/>
      <c r="T32" s="466"/>
      <c r="U32" s="466"/>
      <c r="V32" s="466"/>
      <c r="W32" s="466"/>
      <c r="X32" s="21"/>
    </row>
    <row r="33" spans="1:24" x14ac:dyDescent="0.25">
      <c r="A33" s="21"/>
      <c r="B33" s="467" t="s">
        <v>632</v>
      </c>
      <c r="C33" s="467"/>
      <c r="D33" s="467"/>
      <c r="E33" s="467"/>
      <c r="F33" s="467"/>
      <c r="G33" s="467"/>
      <c r="H33" s="467"/>
      <c r="I33" s="467"/>
      <c r="J33" s="467"/>
      <c r="K33" s="467"/>
      <c r="L33" s="467"/>
      <c r="M33" s="467"/>
      <c r="N33" s="467"/>
      <c r="O33" s="467"/>
      <c r="P33" s="467"/>
      <c r="Q33" s="467"/>
      <c r="R33" s="467"/>
      <c r="S33" s="467"/>
      <c r="T33" s="467"/>
      <c r="U33" s="467"/>
      <c r="V33" s="467"/>
      <c r="W33" s="467"/>
      <c r="X33" s="21"/>
    </row>
    <row r="34" spans="1:24" x14ac:dyDescent="0.25">
      <c r="A34" s="21"/>
      <c r="B34" s="467"/>
      <c r="C34" s="467"/>
      <c r="D34" s="467"/>
      <c r="E34" s="467"/>
      <c r="F34" s="467"/>
      <c r="G34" s="467"/>
      <c r="H34" s="467"/>
      <c r="I34" s="467"/>
      <c r="J34" s="467"/>
      <c r="K34" s="467"/>
      <c r="L34" s="467"/>
      <c r="M34" s="467"/>
      <c r="N34" s="467"/>
      <c r="O34" s="467"/>
      <c r="P34" s="467"/>
      <c r="Q34" s="467"/>
      <c r="R34" s="467"/>
      <c r="S34" s="467"/>
      <c r="T34" s="467"/>
      <c r="U34" s="467"/>
      <c r="V34" s="467"/>
      <c r="W34" s="467"/>
      <c r="X34" s="21"/>
    </row>
    <row r="35" spans="1:24" ht="15" customHeight="1" x14ac:dyDescent="0.25">
      <c r="A35" s="21"/>
      <c r="B35" s="468" t="s">
        <v>635</v>
      </c>
      <c r="C35" s="468"/>
      <c r="D35" s="468"/>
      <c r="E35" s="468"/>
      <c r="F35" s="468"/>
      <c r="G35" s="468"/>
      <c r="H35" s="468"/>
      <c r="I35" s="468"/>
      <c r="J35" s="468"/>
      <c r="K35" s="468"/>
      <c r="L35" s="468"/>
      <c r="M35" s="468"/>
      <c r="N35" s="468"/>
      <c r="O35" s="468"/>
      <c r="P35" s="468"/>
      <c r="Q35" s="468"/>
      <c r="R35" s="468"/>
      <c r="S35" s="468"/>
      <c r="T35" s="468"/>
      <c r="U35" s="468"/>
      <c r="V35" s="468"/>
      <c r="W35" s="468"/>
      <c r="X35" s="21"/>
    </row>
    <row r="36" spans="1:24" ht="15" customHeight="1" x14ac:dyDescent="0.25">
      <c r="A36" s="21"/>
      <c r="B36" s="468"/>
      <c r="C36" s="468"/>
      <c r="D36" s="468"/>
      <c r="E36" s="468"/>
      <c r="F36" s="468"/>
      <c r="G36" s="468"/>
      <c r="H36" s="468"/>
      <c r="I36" s="468"/>
      <c r="J36" s="468"/>
      <c r="K36" s="468"/>
      <c r="L36" s="468"/>
      <c r="M36" s="468"/>
      <c r="N36" s="468"/>
      <c r="O36" s="468"/>
      <c r="P36" s="468"/>
      <c r="Q36" s="468"/>
      <c r="R36" s="468"/>
      <c r="S36" s="468"/>
      <c r="T36" s="468"/>
      <c r="U36" s="468"/>
      <c r="V36" s="468"/>
      <c r="W36" s="468"/>
      <c r="X36" s="21"/>
    </row>
    <row r="37" spans="1:24" x14ac:dyDescent="0.25">
      <c r="A37" s="21"/>
      <c r="B37" s="468"/>
      <c r="C37" s="468"/>
      <c r="D37" s="468"/>
      <c r="E37" s="468"/>
      <c r="F37" s="468"/>
      <c r="G37" s="468"/>
      <c r="H37" s="468"/>
      <c r="I37" s="468"/>
      <c r="J37" s="468"/>
      <c r="K37" s="468"/>
      <c r="L37" s="468"/>
      <c r="M37" s="468"/>
      <c r="N37" s="468"/>
      <c r="O37" s="468"/>
      <c r="P37" s="468"/>
      <c r="Q37" s="468"/>
      <c r="R37" s="468"/>
      <c r="S37" s="468"/>
      <c r="T37" s="468"/>
      <c r="U37" s="468"/>
      <c r="V37" s="468"/>
      <c r="W37" s="468"/>
      <c r="X37" s="21"/>
    </row>
    <row r="38" spans="1:24" ht="25.5" x14ac:dyDescent="0.45">
      <c r="A38" s="21"/>
      <c r="B38" s="463" t="s">
        <v>634</v>
      </c>
      <c r="C38" s="463"/>
      <c r="D38" s="463"/>
      <c r="E38" s="463"/>
      <c r="F38" s="463"/>
      <c r="G38" s="463"/>
      <c r="H38" s="463"/>
      <c r="I38" s="463"/>
      <c r="J38" s="463"/>
      <c r="K38" s="463"/>
      <c r="L38" s="463"/>
      <c r="M38" s="463"/>
      <c r="N38" s="463"/>
      <c r="O38" s="463"/>
      <c r="P38" s="463"/>
      <c r="Q38" s="463"/>
      <c r="R38" s="463"/>
      <c r="S38" s="463"/>
      <c r="T38" s="463"/>
      <c r="U38" s="463"/>
      <c r="V38" s="463"/>
      <c r="W38" s="463"/>
      <c r="X38" s="21"/>
    </row>
    <row r="39" spans="1:24" ht="21" x14ac:dyDescent="0.35">
      <c r="A39" s="21"/>
      <c r="B39" s="148"/>
      <c r="C39" s="464" t="s">
        <v>499</v>
      </c>
      <c r="D39" s="464"/>
      <c r="E39" s="149" t="s">
        <v>498</v>
      </c>
      <c r="F39" s="464" t="s">
        <v>633</v>
      </c>
      <c r="G39" s="464"/>
      <c r="H39" s="464"/>
      <c r="I39" s="152"/>
      <c r="J39" s="152"/>
      <c r="K39" s="152"/>
      <c r="L39" s="150"/>
      <c r="M39" s="464"/>
      <c r="N39" s="464"/>
      <c r="O39" s="464"/>
      <c r="P39" s="464"/>
      <c r="Q39" s="151"/>
      <c r="R39" s="152"/>
      <c r="S39" s="152"/>
      <c r="T39" s="78"/>
      <c r="U39" s="78"/>
      <c r="V39" s="78"/>
      <c r="W39" s="78"/>
      <c r="X39" s="21"/>
    </row>
    <row r="40" spans="1:24" x14ac:dyDescent="0.25">
      <c r="A40" s="21"/>
      <c r="B40" s="467" t="s">
        <v>503</v>
      </c>
      <c r="C40" s="467"/>
      <c r="D40" s="467"/>
      <c r="E40" s="467"/>
      <c r="F40" s="467"/>
      <c r="G40" s="467"/>
      <c r="H40" s="467"/>
      <c r="I40" s="467"/>
      <c r="J40" s="467"/>
      <c r="K40" s="467"/>
      <c r="L40" s="467"/>
      <c r="M40" s="467"/>
      <c r="N40" s="467"/>
      <c r="O40" s="467"/>
      <c r="P40" s="467"/>
      <c r="Q40" s="467"/>
      <c r="R40" s="467"/>
      <c r="S40" s="467"/>
      <c r="T40" s="467"/>
      <c r="U40" s="467"/>
      <c r="V40" s="467"/>
      <c r="W40" s="467"/>
      <c r="X40" s="21"/>
    </row>
    <row r="41" spans="1:24" x14ac:dyDescent="0.25">
      <c r="A41" s="21"/>
      <c r="B41" s="467"/>
      <c r="C41" s="467"/>
      <c r="D41" s="467"/>
      <c r="E41" s="467"/>
      <c r="F41" s="467"/>
      <c r="G41" s="467"/>
      <c r="H41" s="467"/>
      <c r="I41" s="467"/>
      <c r="J41" s="467"/>
      <c r="K41" s="467"/>
      <c r="L41" s="467"/>
      <c r="M41" s="467"/>
      <c r="N41" s="467"/>
      <c r="O41" s="467"/>
      <c r="P41" s="467"/>
      <c r="Q41" s="467"/>
      <c r="R41" s="467"/>
      <c r="S41" s="467"/>
      <c r="T41" s="467"/>
      <c r="U41" s="467"/>
      <c r="V41" s="467"/>
      <c r="W41" s="467"/>
      <c r="X41" s="21"/>
    </row>
    <row r="42" spans="1:24" x14ac:dyDescent="0.25">
      <c r="A42" s="21"/>
      <c r="B42" s="468" t="s">
        <v>637</v>
      </c>
      <c r="C42" s="468"/>
      <c r="D42" s="468"/>
      <c r="E42" s="468"/>
      <c r="F42" s="468"/>
      <c r="G42" s="468"/>
      <c r="H42" s="468"/>
      <c r="I42" s="468"/>
      <c r="J42" s="468"/>
      <c r="K42" s="468"/>
      <c r="L42" s="468"/>
      <c r="M42" s="468"/>
      <c r="N42" s="468"/>
      <c r="O42" s="468"/>
      <c r="P42" s="468"/>
      <c r="Q42" s="468"/>
      <c r="R42" s="468"/>
      <c r="S42" s="468"/>
      <c r="T42" s="468"/>
      <c r="U42" s="468"/>
      <c r="V42" s="468"/>
      <c r="W42" s="468"/>
      <c r="X42" s="21"/>
    </row>
    <row r="43" spans="1:24" x14ac:dyDescent="0.25">
      <c r="A43" s="21"/>
      <c r="B43" s="468"/>
      <c r="C43" s="468"/>
      <c r="D43" s="468"/>
      <c r="E43" s="468"/>
      <c r="F43" s="468"/>
      <c r="G43" s="468"/>
      <c r="H43" s="468"/>
      <c r="I43" s="468"/>
      <c r="J43" s="468"/>
      <c r="K43" s="468"/>
      <c r="L43" s="468"/>
      <c r="M43" s="468"/>
      <c r="N43" s="468"/>
      <c r="O43" s="468"/>
      <c r="P43" s="468"/>
      <c r="Q43" s="468"/>
      <c r="R43" s="468"/>
      <c r="S43" s="468"/>
      <c r="T43" s="468"/>
      <c r="U43" s="468"/>
      <c r="V43" s="468"/>
      <c r="W43" s="468"/>
      <c r="X43" s="21"/>
    </row>
    <row r="44" spans="1:24" x14ac:dyDescent="0.25">
      <c r="A44" s="21"/>
      <c r="B44" s="468"/>
      <c r="C44" s="468"/>
      <c r="D44" s="468"/>
      <c r="E44" s="468"/>
      <c r="F44" s="468"/>
      <c r="G44" s="468"/>
      <c r="H44" s="468"/>
      <c r="I44" s="468"/>
      <c r="J44" s="468"/>
      <c r="K44" s="468"/>
      <c r="L44" s="468"/>
      <c r="M44" s="468"/>
      <c r="N44" s="468"/>
      <c r="O44" s="468"/>
      <c r="P44" s="468"/>
      <c r="Q44" s="468"/>
      <c r="R44" s="468"/>
      <c r="S44" s="468"/>
      <c r="T44" s="468"/>
      <c r="U44" s="468"/>
      <c r="V44" s="468"/>
      <c r="W44" s="468"/>
      <c r="X44" s="21"/>
    </row>
    <row r="45" spans="1:24" ht="25.5" x14ac:dyDescent="0.45">
      <c r="A45" s="21"/>
      <c r="B45" s="463" t="s">
        <v>511</v>
      </c>
      <c r="C45" s="463"/>
      <c r="D45" s="463"/>
      <c r="E45" s="463"/>
      <c r="F45" s="463"/>
      <c r="G45" s="463"/>
      <c r="H45" s="463"/>
      <c r="I45" s="463"/>
      <c r="J45" s="463"/>
      <c r="K45" s="463"/>
      <c r="L45" s="463"/>
      <c r="M45" s="463"/>
      <c r="N45" s="463"/>
      <c r="O45" s="463"/>
      <c r="P45" s="463"/>
      <c r="Q45" s="463"/>
      <c r="R45" s="463"/>
      <c r="S45" s="463"/>
      <c r="T45" s="463"/>
      <c r="U45" s="463"/>
      <c r="V45" s="463"/>
      <c r="W45" s="463"/>
      <c r="X45" s="21"/>
    </row>
    <row r="46" spans="1:24" ht="24" x14ac:dyDescent="0.45">
      <c r="A46" s="21"/>
      <c r="B46" s="148"/>
      <c r="C46" s="464" t="s">
        <v>499</v>
      </c>
      <c r="D46" s="464"/>
      <c r="E46" s="149" t="s">
        <v>498</v>
      </c>
      <c r="F46" s="469" t="s">
        <v>505</v>
      </c>
      <c r="G46" s="469"/>
      <c r="H46" s="469"/>
      <c r="I46" s="469"/>
      <c r="J46" s="469"/>
      <c r="K46" s="469"/>
      <c r="L46" s="150"/>
      <c r="M46" s="464"/>
      <c r="N46" s="464"/>
      <c r="O46" s="464"/>
      <c r="P46" s="464"/>
      <c r="Q46" s="151"/>
      <c r="R46" s="152"/>
      <c r="S46" s="152"/>
      <c r="T46" s="78"/>
      <c r="U46" s="78"/>
      <c r="V46" s="78"/>
      <c r="W46" s="78"/>
      <c r="X46" s="21"/>
    </row>
    <row r="47" spans="1:24" x14ac:dyDescent="0.25">
      <c r="A47" s="21"/>
      <c r="B47" s="467" t="s">
        <v>496</v>
      </c>
      <c r="C47" s="467"/>
      <c r="D47" s="467"/>
      <c r="E47" s="467"/>
      <c r="F47" s="467"/>
      <c r="G47" s="467"/>
      <c r="H47" s="467"/>
      <c r="I47" s="467"/>
      <c r="J47" s="467"/>
      <c r="K47" s="467"/>
      <c r="L47" s="467"/>
      <c r="M47" s="467"/>
      <c r="N47" s="467"/>
      <c r="O47" s="467"/>
      <c r="P47" s="467"/>
      <c r="Q47" s="467"/>
      <c r="R47" s="467"/>
      <c r="S47" s="467"/>
      <c r="T47" s="467"/>
      <c r="U47" s="467"/>
      <c r="V47" s="467"/>
      <c r="W47" s="467"/>
      <c r="X47" s="21"/>
    </row>
    <row r="48" spans="1:24" x14ac:dyDescent="0.25">
      <c r="A48" s="21"/>
      <c r="B48" s="467"/>
      <c r="C48" s="467"/>
      <c r="D48" s="467"/>
      <c r="E48" s="467"/>
      <c r="F48" s="467"/>
      <c r="G48" s="467"/>
      <c r="H48" s="467"/>
      <c r="I48" s="467"/>
      <c r="J48" s="467"/>
      <c r="K48" s="467"/>
      <c r="L48" s="467"/>
      <c r="M48" s="467"/>
      <c r="N48" s="467"/>
      <c r="O48" s="467"/>
      <c r="P48" s="467"/>
      <c r="Q48" s="467"/>
      <c r="R48" s="467"/>
      <c r="S48" s="467"/>
      <c r="T48" s="467"/>
      <c r="U48" s="467"/>
      <c r="V48" s="467"/>
      <c r="W48" s="467"/>
      <c r="X48" s="21"/>
    </row>
    <row r="49" spans="1:24" x14ac:dyDescent="0.25">
      <c r="A49" s="21"/>
      <c r="B49" s="468" t="s">
        <v>517</v>
      </c>
      <c r="C49" s="468"/>
      <c r="D49" s="468"/>
      <c r="E49" s="468"/>
      <c r="F49" s="468"/>
      <c r="G49" s="468"/>
      <c r="H49" s="468"/>
      <c r="I49" s="468"/>
      <c r="J49" s="468"/>
      <c r="K49" s="468"/>
      <c r="L49" s="468"/>
      <c r="M49" s="468"/>
      <c r="N49" s="468"/>
      <c r="O49" s="468"/>
      <c r="P49" s="468"/>
      <c r="Q49" s="468"/>
      <c r="R49" s="468"/>
      <c r="S49" s="468"/>
      <c r="T49" s="468"/>
      <c r="U49" s="468"/>
      <c r="V49" s="468"/>
      <c r="W49" s="468"/>
      <c r="X49" s="21"/>
    </row>
    <row r="50" spans="1:24" x14ac:dyDescent="0.25">
      <c r="A50" s="21"/>
      <c r="B50" s="468"/>
      <c r="C50" s="468"/>
      <c r="D50" s="468"/>
      <c r="E50" s="468"/>
      <c r="F50" s="468"/>
      <c r="G50" s="468"/>
      <c r="H50" s="468"/>
      <c r="I50" s="468"/>
      <c r="J50" s="468"/>
      <c r="K50" s="468"/>
      <c r="L50" s="468"/>
      <c r="M50" s="468"/>
      <c r="N50" s="468"/>
      <c r="O50" s="468"/>
      <c r="P50" s="468"/>
      <c r="Q50" s="468"/>
      <c r="R50" s="468"/>
      <c r="S50" s="468"/>
      <c r="T50" s="468"/>
      <c r="U50" s="468"/>
      <c r="V50" s="468"/>
      <c r="W50" s="468"/>
      <c r="X50" s="21"/>
    </row>
    <row r="51" spans="1:24" x14ac:dyDescent="0.25">
      <c r="A51" s="21"/>
      <c r="B51" s="468"/>
      <c r="C51" s="468"/>
      <c r="D51" s="468"/>
      <c r="E51" s="468"/>
      <c r="F51" s="468"/>
      <c r="G51" s="468"/>
      <c r="H51" s="468"/>
      <c r="I51" s="468"/>
      <c r="J51" s="468"/>
      <c r="K51" s="468"/>
      <c r="L51" s="468"/>
      <c r="M51" s="468"/>
      <c r="N51" s="468"/>
      <c r="O51" s="468"/>
      <c r="P51" s="468"/>
      <c r="Q51" s="468"/>
      <c r="R51" s="468"/>
      <c r="S51" s="468"/>
      <c r="T51" s="468"/>
      <c r="U51" s="468"/>
      <c r="V51" s="468"/>
      <c r="W51" s="468"/>
      <c r="X51" s="21"/>
    </row>
    <row r="52" spans="1:24" ht="25.5" x14ac:dyDescent="0.45">
      <c r="A52" s="21"/>
      <c r="B52" s="463" t="s">
        <v>500</v>
      </c>
      <c r="C52" s="463"/>
      <c r="D52" s="463"/>
      <c r="E52" s="463"/>
      <c r="F52" s="463"/>
      <c r="G52" s="463"/>
      <c r="H52" s="463"/>
      <c r="I52" s="463"/>
      <c r="J52" s="463"/>
      <c r="K52" s="463"/>
      <c r="L52" s="463"/>
      <c r="M52" s="463"/>
      <c r="N52" s="463"/>
      <c r="O52" s="463"/>
      <c r="P52" s="463"/>
      <c r="Q52" s="463"/>
      <c r="R52" s="463"/>
      <c r="S52" s="463"/>
      <c r="T52" s="463"/>
      <c r="U52" s="463"/>
      <c r="V52" s="463"/>
      <c r="W52" s="463"/>
      <c r="X52" s="21"/>
    </row>
    <row r="53" spans="1:24" ht="21" x14ac:dyDescent="0.35">
      <c r="A53" s="21"/>
      <c r="B53" s="148"/>
      <c r="C53" s="464" t="s">
        <v>499</v>
      </c>
      <c r="D53" s="464"/>
      <c r="E53" s="149" t="s">
        <v>498</v>
      </c>
      <c r="F53" s="464" t="s">
        <v>506</v>
      </c>
      <c r="G53" s="464"/>
      <c r="H53" s="464" t="s">
        <v>502</v>
      </c>
      <c r="I53" s="464"/>
      <c r="J53" s="464"/>
      <c r="K53" s="464"/>
      <c r="L53" s="150" t="s">
        <v>497</v>
      </c>
      <c r="M53" s="464" t="s">
        <v>507</v>
      </c>
      <c r="N53" s="464"/>
      <c r="O53" s="464" t="s">
        <v>509</v>
      </c>
      <c r="P53" s="464"/>
      <c r="Q53" s="465" t="s">
        <v>501</v>
      </c>
      <c r="R53" s="465"/>
      <c r="S53" s="152" t="s">
        <v>508</v>
      </c>
      <c r="T53" s="78"/>
      <c r="U53" s="78"/>
      <c r="V53" s="78"/>
      <c r="W53" s="78"/>
      <c r="X53" s="21"/>
    </row>
    <row r="54" spans="1:24" x14ac:dyDescent="0.25">
      <c r="A54" s="21"/>
      <c r="B54" s="21"/>
      <c r="C54" s="21"/>
      <c r="D54" s="21"/>
      <c r="E54" s="21"/>
      <c r="F54" s="21"/>
      <c r="G54" s="21"/>
      <c r="H54" s="21"/>
      <c r="I54" s="21"/>
      <c r="J54" s="21"/>
      <c r="K54" s="21"/>
      <c r="L54" s="21"/>
      <c r="M54" s="21"/>
      <c r="N54" s="21"/>
      <c r="O54" s="21"/>
      <c r="P54" s="21"/>
      <c r="Q54" s="21"/>
      <c r="R54" s="21"/>
      <c r="S54" s="21"/>
      <c r="T54" s="21"/>
      <c r="U54" s="21"/>
      <c r="V54" s="21"/>
      <c r="W54" s="21"/>
      <c r="X54" s="21"/>
    </row>
  </sheetData>
  <mergeCells count="75">
    <mergeCell ref="Q27:R27"/>
    <mergeCell ref="Q28:R28"/>
    <mergeCell ref="Q29:R29"/>
    <mergeCell ref="O22:R23"/>
    <mergeCell ref="S22:U23"/>
    <mergeCell ref="O46:P46"/>
    <mergeCell ref="F46:K46"/>
    <mergeCell ref="B33:W34"/>
    <mergeCell ref="B35:W37"/>
    <mergeCell ref="B38:W38"/>
    <mergeCell ref="C39:D39"/>
    <mergeCell ref="M39:N39"/>
    <mergeCell ref="O39:P39"/>
    <mergeCell ref="F39:H39"/>
    <mergeCell ref="B22:B23"/>
    <mergeCell ref="B52:W52"/>
    <mergeCell ref="C53:D53"/>
    <mergeCell ref="F53:G53"/>
    <mergeCell ref="H53:K53"/>
    <mergeCell ref="M53:N53"/>
    <mergeCell ref="O53:P53"/>
    <mergeCell ref="Q53:R53"/>
    <mergeCell ref="B31:W32"/>
    <mergeCell ref="B47:W48"/>
    <mergeCell ref="B49:W51"/>
    <mergeCell ref="B40:W41"/>
    <mergeCell ref="B42:W44"/>
    <mergeCell ref="B45:W45"/>
    <mergeCell ref="C46:D46"/>
    <mergeCell ref="M46:N46"/>
    <mergeCell ref="V22:W23"/>
    <mergeCell ref="Q24:R24"/>
    <mergeCell ref="Q26:R26"/>
    <mergeCell ref="C22:E22"/>
    <mergeCell ref="F22:G22"/>
    <mergeCell ref="H22:H23"/>
    <mergeCell ref="I22:L23"/>
    <mergeCell ref="B20:L21"/>
    <mergeCell ref="O20:W21"/>
    <mergeCell ref="S18:W18"/>
    <mergeCell ref="S15:W15"/>
    <mergeCell ref="D15:R15"/>
    <mergeCell ref="D16:R16"/>
    <mergeCell ref="D17:R17"/>
    <mergeCell ref="D18:R18"/>
    <mergeCell ref="B15:C15"/>
    <mergeCell ref="B16:C16"/>
    <mergeCell ref="B17:C17"/>
    <mergeCell ref="B18:C18"/>
    <mergeCell ref="S16:W16"/>
    <mergeCell ref="S17:W17"/>
    <mergeCell ref="O10:P10"/>
    <mergeCell ref="A12:W14"/>
    <mergeCell ref="L7:N7"/>
    <mergeCell ref="L8:N8"/>
    <mergeCell ref="L9:N9"/>
    <mergeCell ref="L10:N10"/>
    <mergeCell ref="R10:T10"/>
    <mergeCell ref="C8:D8"/>
    <mergeCell ref="C9:D9"/>
    <mergeCell ref="A2:W3"/>
    <mergeCell ref="A1:W1"/>
    <mergeCell ref="O7:P7"/>
    <mergeCell ref="O8:P8"/>
    <mergeCell ref="O9:P9"/>
    <mergeCell ref="E9:J9"/>
    <mergeCell ref="E8:J8"/>
    <mergeCell ref="E7:J7"/>
    <mergeCell ref="B5:J6"/>
    <mergeCell ref="R8:T8"/>
    <mergeCell ref="R9:T9"/>
    <mergeCell ref="R5:W6"/>
    <mergeCell ref="U7:W7"/>
    <mergeCell ref="C7:D7"/>
    <mergeCell ref="L5:P6"/>
  </mergeCells>
  <pageMargins left="0.7" right="0.7" top="0.75" bottom="0.75" header="0.3" footer="0.3"/>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15EE9C2-C732-4239-BCD8-220D03A4FA91}">
  <dimension ref="A1:CK72"/>
  <sheetViews>
    <sheetView tabSelected="1" topLeftCell="D1" zoomScale="160" zoomScaleNormal="160" workbookViewId="0">
      <selection activeCell="T10" sqref="T10"/>
    </sheetView>
  </sheetViews>
  <sheetFormatPr defaultColWidth="11.42578125" defaultRowHeight="15" x14ac:dyDescent="0.25"/>
  <cols>
    <col min="1" max="1" width="8.28515625" customWidth="1"/>
    <col min="2" max="2" width="4.7109375" bestFit="1" customWidth="1"/>
    <col min="3" max="3" width="5.28515625" bestFit="1" customWidth="1"/>
    <col min="4" max="4" width="5.7109375" bestFit="1" customWidth="1"/>
    <col min="5" max="6" width="5.42578125" bestFit="1" customWidth="1"/>
    <col min="7" max="7" width="6.42578125" bestFit="1" customWidth="1"/>
    <col min="8" max="8" width="4.7109375" customWidth="1"/>
    <col min="9" max="9" width="4.7109375" bestFit="1" customWidth="1"/>
    <col min="10" max="14" width="4.5703125" customWidth="1"/>
    <col min="15" max="15" width="4.7109375" bestFit="1" customWidth="1"/>
    <col min="16" max="16" width="6.28515625" bestFit="1" customWidth="1"/>
    <col min="17" max="17" width="4.7109375" bestFit="1" customWidth="1"/>
    <col min="18" max="22" width="4.5703125" customWidth="1"/>
    <col min="23" max="27" width="4.42578125" customWidth="1"/>
    <col min="28" max="28" width="5.28515625" bestFit="1" customWidth="1"/>
    <col min="29" max="29" width="4.7109375" bestFit="1" customWidth="1"/>
    <col min="30" max="30" width="5.5703125" bestFit="1" customWidth="1"/>
    <col min="31" max="31" width="5.28515625" bestFit="1" customWidth="1"/>
    <col min="32" max="32" width="4.7109375" bestFit="1" customWidth="1"/>
    <col min="33" max="33" width="4.7109375" customWidth="1"/>
    <col min="34" max="36" width="3.42578125" bestFit="1" customWidth="1"/>
    <col min="37" max="37" width="3.28515625" customWidth="1"/>
    <col min="38" max="38" width="4.5703125" style="1" customWidth="1"/>
    <col min="39" max="39" width="4.7109375" style="1" bestFit="1" customWidth="1"/>
    <col min="40" max="40" width="6.28515625" style="1" bestFit="1" customWidth="1"/>
    <col min="41" max="42" width="4.7109375" style="1" bestFit="1" customWidth="1"/>
    <col min="43" max="43" width="6.28515625" style="1" bestFit="1" customWidth="1"/>
    <col min="44" max="44" width="4.7109375" style="1" bestFit="1" customWidth="1"/>
    <col min="45" max="45" width="3.28515625" style="1" customWidth="1"/>
    <col min="46" max="46" width="3.42578125" style="1" bestFit="1" customWidth="1"/>
    <col min="47" max="47" width="4.42578125" style="1" bestFit="1" customWidth="1"/>
    <col min="48" max="48" width="3.28515625" style="1" bestFit="1" customWidth="1"/>
    <col min="49" max="51" width="2.7109375" style="1" bestFit="1" customWidth="1"/>
    <col min="52" max="52" width="4.42578125" style="1" bestFit="1" customWidth="1"/>
    <col min="53" max="53" width="3.28515625" style="1" bestFit="1" customWidth="1"/>
    <col min="54" max="56" width="2.7109375" style="1" bestFit="1" customWidth="1"/>
    <col min="57" max="57" width="3.28515625" style="1" customWidth="1"/>
    <col min="58" max="58" width="3.42578125" style="1" bestFit="1" customWidth="1"/>
    <col min="59" max="59" width="4.42578125" style="1" bestFit="1" customWidth="1"/>
    <col min="60" max="60" width="3.28515625" style="1" bestFit="1" customWidth="1"/>
    <col min="61" max="63" width="2.7109375" style="1" bestFit="1" customWidth="1"/>
    <col min="64" max="64" width="4.42578125" style="1" bestFit="1" customWidth="1"/>
    <col min="65" max="65" width="3.28515625" style="1" bestFit="1" customWidth="1"/>
    <col min="66" max="68" width="2.7109375" style="1" bestFit="1" customWidth="1"/>
    <col min="69" max="69" width="3.28515625" style="1" customWidth="1"/>
    <col min="70" max="71" width="3.42578125" style="1" customWidth="1"/>
    <col min="72" max="72" width="4.28515625" style="1" bestFit="1" customWidth="1"/>
    <col min="73" max="73" width="5.28515625" style="5" bestFit="1" customWidth="1"/>
    <col min="74" max="74" width="3.42578125" style="5" bestFit="1" customWidth="1"/>
    <col min="75" max="75" width="5.7109375" style="1" bestFit="1" customWidth="1"/>
    <col min="76" max="76" width="6.7109375" style="1" bestFit="1" customWidth="1"/>
    <col min="77" max="77" width="3.28515625" style="1" customWidth="1"/>
    <col min="78" max="82" width="4.5703125" style="1" customWidth="1"/>
    <col min="83" max="83" width="3.28515625" style="1" customWidth="1"/>
    <col min="84" max="88" width="4.42578125" customWidth="1"/>
    <col min="89" max="89" width="3.28515625" customWidth="1"/>
  </cols>
  <sheetData>
    <row r="1" spans="1:89" ht="14.65" customHeight="1" x14ac:dyDescent="0.25">
      <c r="A1" s="14"/>
      <c r="B1" s="14"/>
      <c r="C1" s="14"/>
      <c r="D1" s="14"/>
      <c r="E1" s="22"/>
      <c r="F1" s="22"/>
      <c r="G1" s="22"/>
      <c r="H1" s="22"/>
      <c r="I1" s="22"/>
      <c r="J1" s="12"/>
      <c r="K1" s="12"/>
      <c r="L1" s="12"/>
      <c r="M1" s="12"/>
      <c r="N1" s="12"/>
      <c r="O1" s="426" t="s">
        <v>45</v>
      </c>
      <c r="P1" s="426"/>
      <c r="Q1" s="426"/>
      <c r="R1" s="426"/>
      <c r="S1" s="426"/>
      <c r="T1" s="426"/>
      <c r="U1" s="426"/>
      <c r="V1" s="426"/>
      <c r="W1" s="426"/>
      <c r="X1" s="426"/>
      <c r="Y1" s="426"/>
      <c r="Z1" s="426"/>
      <c r="AA1" s="426"/>
      <c r="AB1" s="426"/>
      <c r="AC1" s="426"/>
      <c r="AD1" s="426"/>
      <c r="AE1" s="426"/>
      <c r="AF1" s="426"/>
      <c r="AG1" s="426"/>
      <c r="AH1" s="421" t="s">
        <v>23</v>
      </c>
      <c r="AI1" s="421"/>
      <c r="AJ1" s="421"/>
      <c r="AK1" s="7"/>
      <c r="AL1" s="421" t="s">
        <v>19</v>
      </c>
      <c r="AM1" s="421"/>
      <c r="AN1" s="421"/>
      <c r="AO1" s="421"/>
      <c r="AP1" s="421"/>
      <c r="AQ1" s="421"/>
      <c r="AR1" s="421"/>
      <c r="AS1" s="421"/>
      <c r="AT1" s="421"/>
      <c r="AU1" s="421"/>
      <c r="AV1" s="421"/>
      <c r="AW1" s="421"/>
      <c r="AX1" s="421"/>
      <c r="AY1" s="421"/>
      <c r="AZ1" s="421"/>
      <c r="BA1" s="421"/>
      <c r="BB1" s="421"/>
      <c r="BC1" s="421"/>
      <c r="BD1" s="421"/>
      <c r="BE1" s="421"/>
      <c r="BF1" s="421"/>
      <c r="BG1" s="421"/>
      <c r="BH1" s="421"/>
      <c r="BI1" s="421"/>
      <c r="BJ1" s="421"/>
      <c r="BK1" s="421"/>
      <c r="BL1" s="421"/>
      <c r="BM1" s="421"/>
      <c r="BN1" s="421"/>
      <c r="BO1" s="421"/>
      <c r="BP1" s="421"/>
      <c r="BQ1" s="421"/>
      <c r="BR1" s="421"/>
      <c r="BS1" s="421"/>
      <c r="BT1" s="421"/>
      <c r="BU1" s="421"/>
      <c r="BV1" s="421"/>
      <c r="BW1" s="421"/>
      <c r="BX1" s="421"/>
      <c r="BY1" s="421"/>
      <c r="BZ1" s="421"/>
      <c r="CA1" s="421"/>
      <c r="CB1" s="421"/>
      <c r="CC1" s="421"/>
      <c r="CD1" s="421"/>
      <c r="CE1" s="421"/>
      <c r="CF1" s="421"/>
      <c r="CG1" s="421"/>
      <c r="CH1" s="421"/>
      <c r="CI1" s="421"/>
      <c r="CJ1" s="31"/>
      <c r="CK1" s="7"/>
    </row>
    <row r="2" spans="1:89" ht="14.65" customHeight="1" x14ac:dyDescent="0.25">
      <c r="A2" s="14"/>
      <c r="B2" s="14"/>
      <c r="C2" s="422"/>
      <c r="D2" s="422"/>
      <c r="E2" s="22"/>
      <c r="F2" s="22"/>
      <c r="G2" s="22"/>
      <c r="H2" s="22"/>
      <c r="I2" s="22"/>
      <c r="J2" s="12"/>
      <c r="K2" s="12"/>
      <c r="L2" s="12"/>
      <c r="M2" s="12"/>
      <c r="N2" s="13"/>
      <c r="O2" s="426" t="s">
        <v>37</v>
      </c>
      <c r="P2" s="426"/>
      <c r="Q2" s="426"/>
      <c r="R2" s="426" t="s">
        <v>40</v>
      </c>
      <c r="S2" s="426"/>
      <c r="T2" s="426"/>
      <c r="U2" s="426"/>
      <c r="V2" s="426"/>
      <c r="W2" s="426" t="s">
        <v>41</v>
      </c>
      <c r="X2" s="426"/>
      <c r="Y2" s="426"/>
      <c r="Z2" s="426"/>
      <c r="AA2" s="426"/>
      <c r="AB2" s="426" t="s">
        <v>46</v>
      </c>
      <c r="AC2" s="426"/>
      <c r="AD2" s="426"/>
      <c r="AE2" s="426"/>
      <c r="AF2" s="426"/>
      <c r="AG2" s="426"/>
      <c r="AH2" s="474" t="s">
        <v>24</v>
      </c>
      <c r="AI2" s="474" t="s">
        <v>25</v>
      </c>
      <c r="AJ2" s="474" t="s">
        <v>26</v>
      </c>
      <c r="AK2" s="7"/>
      <c r="AL2" s="421" t="s">
        <v>20</v>
      </c>
      <c r="AM2" s="421"/>
      <c r="AN2" s="421"/>
      <c r="AO2" s="421"/>
      <c r="AP2" s="421"/>
      <c r="AQ2" s="421"/>
      <c r="AR2" s="421"/>
      <c r="AS2" s="24"/>
      <c r="AT2" s="421" t="s">
        <v>40</v>
      </c>
      <c r="AU2" s="421"/>
      <c r="AV2" s="421"/>
      <c r="AW2" s="421"/>
      <c r="AX2" s="421"/>
      <c r="AY2" s="421"/>
      <c r="AZ2" s="421"/>
      <c r="BA2" s="421"/>
      <c r="BB2" s="421"/>
      <c r="BC2" s="421"/>
      <c r="BD2" s="421"/>
      <c r="BE2" s="24"/>
      <c r="BF2" s="421" t="s">
        <v>41</v>
      </c>
      <c r="BG2" s="421"/>
      <c r="BH2" s="421"/>
      <c r="BI2" s="421"/>
      <c r="BJ2" s="421"/>
      <c r="BK2" s="421"/>
      <c r="BL2" s="421"/>
      <c r="BM2" s="421"/>
      <c r="BN2" s="421"/>
      <c r="BO2" s="421"/>
      <c r="BP2" s="421"/>
      <c r="BQ2" s="24"/>
      <c r="BR2" s="421" t="s">
        <v>99</v>
      </c>
      <c r="BS2" s="421"/>
      <c r="BT2" s="421"/>
      <c r="BU2" s="421"/>
      <c r="BV2" s="421"/>
      <c r="BW2" s="421"/>
      <c r="BX2" s="421"/>
      <c r="BY2" s="24"/>
      <c r="BZ2" s="421" t="s">
        <v>101</v>
      </c>
      <c r="CA2" s="421"/>
      <c r="CB2" s="421"/>
      <c r="CC2" s="421"/>
      <c r="CD2" s="421"/>
      <c r="CE2" s="24"/>
      <c r="CF2" s="421" t="s">
        <v>173</v>
      </c>
      <c r="CG2" s="421"/>
      <c r="CH2" s="421"/>
      <c r="CI2" s="421"/>
      <c r="CJ2" s="476" t="s">
        <v>23</v>
      </c>
      <c r="CK2" s="7"/>
    </row>
    <row r="3" spans="1:89" ht="15" customHeight="1" x14ac:dyDescent="0.25">
      <c r="A3" s="422" t="s">
        <v>33</v>
      </c>
      <c r="B3" s="422"/>
      <c r="C3" s="422"/>
      <c r="D3" s="422"/>
      <c r="E3" s="415" t="s">
        <v>34</v>
      </c>
      <c r="F3" s="415"/>
      <c r="G3" s="415"/>
      <c r="H3" s="415"/>
      <c r="I3" s="415"/>
      <c r="J3" s="424" t="s">
        <v>74</v>
      </c>
      <c r="K3" s="424"/>
      <c r="L3" s="424"/>
      <c r="M3" s="424"/>
      <c r="N3" s="424"/>
      <c r="O3" s="11" t="s">
        <v>4</v>
      </c>
      <c r="P3" s="11" t="s">
        <v>28</v>
      </c>
      <c r="Q3" s="11" t="s">
        <v>6</v>
      </c>
      <c r="R3" s="11" t="s">
        <v>36</v>
      </c>
      <c r="S3" s="11" t="s">
        <v>8</v>
      </c>
      <c r="T3" s="11" t="s">
        <v>9</v>
      </c>
      <c r="U3" s="11" t="s">
        <v>10</v>
      </c>
      <c r="V3" s="11" t="s">
        <v>29</v>
      </c>
      <c r="W3" s="11" t="s">
        <v>36</v>
      </c>
      <c r="X3" s="11" t="s">
        <v>8</v>
      </c>
      <c r="Y3" s="11" t="s">
        <v>9</v>
      </c>
      <c r="Z3" s="11" t="s">
        <v>10</v>
      </c>
      <c r="AA3" s="11" t="s">
        <v>29</v>
      </c>
      <c r="AB3" s="11"/>
      <c r="AC3" s="11"/>
      <c r="AD3" s="16"/>
      <c r="AE3" s="16"/>
      <c r="AF3" s="11"/>
      <c r="AG3" s="11"/>
      <c r="AH3" s="474"/>
      <c r="AI3" s="474"/>
      <c r="AJ3" s="474"/>
      <c r="AK3" s="7"/>
      <c r="AL3" s="475" t="s">
        <v>68</v>
      </c>
      <c r="AM3" s="421" t="s">
        <v>42</v>
      </c>
      <c r="AN3" s="421"/>
      <c r="AO3" s="421"/>
      <c r="AP3" s="421" t="s">
        <v>21</v>
      </c>
      <c r="AQ3" s="421"/>
      <c r="AR3" s="421"/>
      <c r="AS3" s="24"/>
      <c r="AT3" s="475" t="s">
        <v>68</v>
      </c>
      <c r="AU3" s="421" t="s">
        <v>42</v>
      </c>
      <c r="AV3" s="421"/>
      <c r="AW3" s="421"/>
      <c r="AX3" s="421"/>
      <c r="AY3" s="421"/>
      <c r="AZ3" s="421" t="s">
        <v>21</v>
      </c>
      <c r="BA3" s="421"/>
      <c r="BB3" s="421"/>
      <c r="BC3" s="421"/>
      <c r="BD3" s="421"/>
      <c r="BE3" s="24"/>
      <c r="BF3" s="475" t="s">
        <v>68</v>
      </c>
      <c r="BG3" s="421" t="s">
        <v>42</v>
      </c>
      <c r="BH3" s="421"/>
      <c r="BI3" s="421"/>
      <c r="BJ3" s="421"/>
      <c r="BK3" s="421"/>
      <c r="BL3" s="421" t="s">
        <v>21</v>
      </c>
      <c r="BM3" s="421"/>
      <c r="BN3" s="421"/>
      <c r="BO3" s="421"/>
      <c r="BP3" s="421"/>
      <c r="BQ3" s="24"/>
      <c r="BR3" s="421" t="s">
        <v>93</v>
      </c>
      <c r="BS3" s="421"/>
      <c r="BT3" s="421" t="s">
        <v>78</v>
      </c>
      <c r="BU3" s="421"/>
      <c r="BV3" s="421"/>
      <c r="BW3" s="421" t="s">
        <v>94</v>
      </c>
      <c r="BX3" s="421"/>
      <c r="BY3" s="24"/>
      <c r="BZ3" s="421" t="s">
        <v>98</v>
      </c>
      <c r="CA3" s="421"/>
      <c r="CB3" s="421"/>
      <c r="CC3" s="421"/>
      <c r="CD3" s="421"/>
      <c r="CE3" s="24"/>
      <c r="CF3" s="421" t="s">
        <v>171</v>
      </c>
      <c r="CG3" s="421"/>
      <c r="CH3" s="421"/>
      <c r="CI3" s="31" t="s">
        <v>172</v>
      </c>
      <c r="CJ3" s="476"/>
      <c r="CK3" s="7"/>
    </row>
    <row r="4" spans="1:89" ht="14.65" customHeight="1" x14ac:dyDescent="0.25">
      <c r="A4" s="15" t="s">
        <v>77</v>
      </c>
      <c r="B4" s="15" t="s">
        <v>120</v>
      </c>
      <c r="C4" s="15" t="s">
        <v>22</v>
      </c>
      <c r="D4" s="15" t="s">
        <v>32</v>
      </c>
      <c r="E4" s="4" t="s">
        <v>8</v>
      </c>
      <c r="F4" s="4" t="s">
        <v>9</v>
      </c>
      <c r="G4" s="4" t="s">
        <v>10</v>
      </c>
      <c r="H4" s="4" t="s">
        <v>29</v>
      </c>
      <c r="I4" s="4" t="s">
        <v>16</v>
      </c>
      <c r="J4" s="13" t="s">
        <v>18</v>
      </c>
      <c r="K4" s="13" t="s">
        <v>58</v>
      </c>
      <c r="L4" s="13" t="s">
        <v>27</v>
      </c>
      <c r="M4" s="13" t="s">
        <v>12</v>
      </c>
      <c r="N4" s="13" t="s">
        <v>11</v>
      </c>
      <c r="O4" s="11">
        <v>0</v>
      </c>
      <c r="P4" s="11">
        <v>1</v>
      </c>
      <c r="Q4" s="11">
        <v>2</v>
      </c>
      <c r="R4" s="11">
        <v>0</v>
      </c>
      <c r="S4" s="11">
        <v>1</v>
      </c>
      <c r="T4" s="11">
        <v>2</v>
      </c>
      <c r="U4" s="11">
        <v>3</v>
      </c>
      <c r="V4" s="11">
        <v>4</v>
      </c>
      <c r="W4" s="11">
        <v>0</v>
      </c>
      <c r="X4" s="11">
        <v>1</v>
      </c>
      <c r="Y4" s="11">
        <v>2</v>
      </c>
      <c r="Z4" s="11">
        <v>3</v>
      </c>
      <c r="AA4" s="11">
        <v>4</v>
      </c>
      <c r="AB4" s="11" t="s">
        <v>52</v>
      </c>
      <c r="AC4" s="11" t="s">
        <v>53</v>
      </c>
      <c r="AD4" s="11" t="s">
        <v>48</v>
      </c>
      <c r="AE4" s="11" t="s">
        <v>43</v>
      </c>
      <c r="AF4" s="11" t="s">
        <v>49</v>
      </c>
      <c r="AG4" s="11" t="s">
        <v>44</v>
      </c>
      <c r="AH4" s="474"/>
      <c r="AI4" s="474" t="s">
        <v>25</v>
      </c>
      <c r="AJ4" s="474" t="s">
        <v>26</v>
      </c>
      <c r="AK4" s="7"/>
      <c r="AL4" s="475"/>
      <c r="AM4" s="31" t="s">
        <v>4</v>
      </c>
      <c r="AN4" s="31" t="s">
        <v>28</v>
      </c>
      <c r="AO4" s="31" t="s">
        <v>6</v>
      </c>
      <c r="AP4" s="31" t="s">
        <v>4</v>
      </c>
      <c r="AQ4" s="31" t="s">
        <v>28</v>
      </c>
      <c r="AR4" s="31" t="s">
        <v>6</v>
      </c>
      <c r="AS4" s="24"/>
      <c r="AT4" s="475"/>
      <c r="AU4" s="31" t="s">
        <v>36</v>
      </c>
      <c r="AV4" s="31" t="s">
        <v>8</v>
      </c>
      <c r="AW4" s="31" t="s">
        <v>9</v>
      </c>
      <c r="AX4" s="31" t="s">
        <v>10</v>
      </c>
      <c r="AY4" s="31" t="s">
        <v>29</v>
      </c>
      <c r="AZ4" s="31" t="s">
        <v>36</v>
      </c>
      <c r="BA4" s="31" t="s">
        <v>8</v>
      </c>
      <c r="BB4" s="31" t="s">
        <v>9</v>
      </c>
      <c r="BC4" s="31" t="s">
        <v>10</v>
      </c>
      <c r="BD4" s="31" t="s">
        <v>29</v>
      </c>
      <c r="BE4" s="24"/>
      <c r="BF4" s="475"/>
      <c r="BG4" s="31" t="s">
        <v>36</v>
      </c>
      <c r="BH4" s="31" t="s">
        <v>8</v>
      </c>
      <c r="BI4" s="31" t="s">
        <v>9</v>
      </c>
      <c r="BJ4" s="31" t="s">
        <v>10</v>
      </c>
      <c r="BK4" s="31" t="s">
        <v>29</v>
      </c>
      <c r="BL4" s="31" t="s">
        <v>36</v>
      </c>
      <c r="BM4" s="31" t="s">
        <v>8</v>
      </c>
      <c r="BN4" s="31" t="s">
        <v>9</v>
      </c>
      <c r="BO4" s="31" t="s">
        <v>10</v>
      </c>
      <c r="BP4" s="31" t="s">
        <v>29</v>
      </c>
      <c r="BQ4" s="24"/>
      <c r="BR4" s="31" t="s">
        <v>27</v>
      </c>
      <c r="BS4" s="31" t="s">
        <v>12</v>
      </c>
      <c r="BT4" s="32" t="s">
        <v>48</v>
      </c>
      <c r="BU4" s="32" t="s">
        <v>43</v>
      </c>
      <c r="BV4" s="32" t="s">
        <v>49</v>
      </c>
      <c r="BW4" s="31" t="s">
        <v>95</v>
      </c>
      <c r="BX4" s="31" t="s">
        <v>96</v>
      </c>
      <c r="BY4" s="24"/>
      <c r="BZ4" s="31" t="s">
        <v>8</v>
      </c>
      <c r="CA4" s="31" t="s">
        <v>9</v>
      </c>
      <c r="CB4" s="32" t="s">
        <v>10</v>
      </c>
      <c r="CC4" s="32" t="s">
        <v>29</v>
      </c>
      <c r="CD4" s="31" t="s">
        <v>16</v>
      </c>
      <c r="CE4" s="24"/>
      <c r="CF4" s="31" t="s">
        <v>8</v>
      </c>
      <c r="CG4" s="31" t="s">
        <v>9</v>
      </c>
      <c r="CH4" s="31" t="s">
        <v>16</v>
      </c>
      <c r="CI4" s="31" t="s">
        <v>9</v>
      </c>
      <c r="CJ4" s="477"/>
      <c r="CK4" s="7"/>
    </row>
    <row r="5" spans="1:89" x14ac:dyDescent="0.25">
      <c r="A5" s="41" t="str">
        <f>'Padded Trace'!A5</f>
        <v>original</v>
      </c>
      <c r="B5" s="19">
        <f>'Padded Trace'!B5</f>
        <v>1</v>
      </c>
      <c r="C5" s="41">
        <f>'Padded Trace'!C5</f>
        <v>0</v>
      </c>
      <c r="D5" s="41" t="str">
        <f ca="1">'Padded Trace'!D5</f>
        <v>ADD</v>
      </c>
      <c r="E5" s="23">
        <f ca="1">'Padded Trace'!E5</f>
        <v>0</v>
      </c>
      <c r="F5" s="23">
        <f ca="1">'Padded Trace'!F5</f>
        <v>4</v>
      </c>
      <c r="G5" s="23">
        <f ca="1">'Padded Trace'!G5</f>
        <v>5</v>
      </c>
      <c r="H5" s="23">
        <f ca="1">'Padded Trace'!H5</f>
        <v>0</v>
      </c>
      <c r="I5" s="23">
        <f ca="1">'Padded Trace'!I5</f>
        <v>0</v>
      </c>
      <c r="J5" s="23">
        <f ca="1">'Padded Trace'!J5</f>
        <v>2</v>
      </c>
      <c r="K5" s="23">
        <f ca="1">'Padded Trace'!K5</f>
        <v>0</v>
      </c>
      <c r="L5" s="23">
        <f ca="1">'Padded Trace'!L5</f>
        <v>3</v>
      </c>
      <c r="M5" s="23">
        <f ca="1">'Padded Trace'!M5</f>
        <v>2</v>
      </c>
      <c r="N5" s="23">
        <f ca="1">'Padded Trace'!N5</f>
        <v>0</v>
      </c>
      <c r="O5" s="23">
        <f ca="1">'Padded Trace'!O5</f>
        <v>0</v>
      </c>
      <c r="P5" s="23">
        <f ca="1">'Padded Trace'!P5</f>
        <v>0</v>
      </c>
      <c r="Q5" s="23">
        <f ca="1">'Padded Trace'!Q5</f>
        <v>1</v>
      </c>
      <c r="R5" s="23">
        <f ca="1">'Padded Trace'!R5</f>
        <v>0</v>
      </c>
      <c r="S5" s="23">
        <f ca="1">'Padded Trace'!S5</f>
        <v>0</v>
      </c>
      <c r="T5" s="23">
        <f ca="1">'Padded Trace'!T5</f>
        <v>0</v>
      </c>
      <c r="U5" s="23">
        <f ca="1">'Padded Trace'!U5</f>
        <v>1</v>
      </c>
      <c r="V5" s="23">
        <f ca="1">'Padded Trace'!V5</f>
        <v>0</v>
      </c>
      <c r="W5" s="23">
        <f ca="1">'Padded Trace'!W5</f>
        <v>0</v>
      </c>
      <c r="X5" s="23">
        <f ca="1">'Padded Trace'!X5</f>
        <v>0</v>
      </c>
      <c r="Y5" s="23">
        <f ca="1">'Padded Trace'!Y5</f>
        <v>1</v>
      </c>
      <c r="Z5" s="23">
        <f ca="1">'Padded Trace'!Z5</f>
        <v>0</v>
      </c>
      <c r="AA5" s="23">
        <f ca="1">'Padded Trace'!AA5</f>
        <v>0</v>
      </c>
      <c r="AB5" s="23">
        <f ca="1">'Padded Trace'!AB5</f>
        <v>5</v>
      </c>
      <c r="AC5" s="23">
        <f ca="1">'Padded Trace'!AC5</f>
        <v>4</v>
      </c>
      <c r="AD5" s="23">
        <f ca="1">'Padded Trace'!AD5</f>
        <v>9</v>
      </c>
      <c r="AE5" s="23">
        <f ca="1">'Padded Trace'!AE5</f>
        <v>9</v>
      </c>
      <c r="AF5" s="23">
        <f ca="1">'Padded Trace'!AF5</f>
        <v>9</v>
      </c>
      <c r="AG5" s="23">
        <f ca="1">'Padded Trace'!AG5</f>
        <v>200</v>
      </c>
      <c r="AH5" s="19" cm="1">
        <f t="array" aca="1" ref="AH5:AH20" ca="1">_xlfn.LET(_xlpm.s,Input_Output!$O$21,_xlfn.MAP(OFFSET(B5,0,0,_xlpm.s),_xlfn.LAMBDA(_xlpm.x,IF(_xlpm.x=1,1,MOD(MOD(1-MOD_EXP(_xlpm.x,_xlpm.s,Prime),Prime)*MOD_INV(MOD((1-_xlpm.x)*_xlpm.s,Prime),Prime),Prime)))))</f>
        <v>1</v>
      </c>
      <c r="AI5" s="19">
        <v>0</v>
      </c>
      <c r="AJ5" s="19" cm="1">
        <f t="array" aca="1" ref="AJ5:AJ20" ca="1">_xlfn.LET(_xlpm.rot,MOD_INV(OFFSET(B5,Input_Output!$O$20-1,0),Prime),_xlpm.s,Input_Output!$O$21,_xlfn.MAP(OFFSET(B5,0,0,_xlpm.s),_xlfn.LAMBDA(_xlpm.rx,_xlfn.LET(_xlpm.x,MOD(_xlpm.rx*_xlpm.rot,Prime),IF(_xlpm.x=1,1,MOD(MOD(1-MOD_EXP(_xlpm.x,_xlpm.s,Prime),Prime)*MOD_INV(MOD((1-_xlpm.x)*_xlpm.s,Prime),Prime),Prime))))))</f>
        <v>0</v>
      </c>
      <c r="AK5" s="7"/>
      <c r="AL5" s="23">
        <f ca="1">IF(A5="","",(AH5+AI5)*(O5+P5+Q5-1))</f>
        <v>0</v>
      </c>
      <c r="AM5" s="23">
        <f t="shared" ref="AM5:AM36" ca="1" si="0">IF(A5="","",(AH5+AI5)*(O5*(1-O5)))</f>
        <v>0</v>
      </c>
      <c r="AN5" s="23">
        <f t="shared" ref="AN5:AN36" ca="1" si="1">IF(A5="","",(AH5+AI5)*(P5*(1-P5)))</f>
        <v>0</v>
      </c>
      <c r="AO5" s="23">
        <f t="shared" ref="AO5:AO36" ca="1" si="2">IF(A5="","",(AH5+AI5)*(Q5*(1-Q5)))</f>
        <v>0</v>
      </c>
      <c r="AP5" s="23">
        <f t="shared" ref="AP5:AP36" ca="1" si="3">IF(A5="","",(AH5+AI5)*(O5*($J5-O$4)))</f>
        <v>0</v>
      </c>
      <c r="AQ5" s="23">
        <f t="shared" ref="AQ5:AQ36" ca="1" si="4">IF(A5="","",(AH5+AI5)*(P5*($J5-P$4)))</f>
        <v>0</v>
      </c>
      <c r="AR5" s="23">
        <f t="shared" ref="AR5:AR36" ca="1" si="5">IF(A5="","",(AH5+AI5)*(Q5*($J5-Q$4)))</f>
        <v>0</v>
      </c>
      <c r="AS5" s="24"/>
      <c r="AT5" s="23">
        <f t="shared" ref="AT5:AT36" ca="1" si="6">IF(A5="","",(AH5+AI5)*(R5+S5+T5+U5+V5-1))</f>
        <v>0</v>
      </c>
      <c r="AU5" s="23">
        <f t="shared" ref="AU5:AU36" ca="1" si="7">IF(A5="","",(AH5+AI5)*(R5*(1-R5)))</f>
        <v>0</v>
      </c>
      <c r="AV5" s="23">
        <f t="shared" ref="AV5:AV36" ca="1" si="8">IF(A5="","",(AH5+AI5)*(S5*(1-S5)))</f>
        <v>0</v>
      </c>
      <c r="AW5" s="23">
        <f t="shared" ref="AW5:AW36" ca="1" si="9">IF(A5="","",(AH5+AI5)*(T5*(1-T5)))</f>
        <v>0</v>
      </c>
      <c r="AX5" s="23">
        <f t="shared" ref="AX5:AX36" ca="1" si="10">IF(A5="","",(AH5+AI5)*(U5*(1-U5)))</f>
        <v>0</v>
      </c>
      <c r="AY5" s="23">
        <f t="shared" ref="AY5:AY36" ca="1" si="11">IF(A5="","",(AH5+AI5)*(V5*(1-V5)))</f>
        <v>0</v>
      </c>
      <c r="AZ5" s="23">
        <f t="shared" ref="AZ5:AZ36" ca="1" si="12">IF(A5="","",(AH5+AI5)*(R5*($L5-R$4)))</f>
        <v>0</v>
      </c>
      <c r="BA5" s="23">
        <f t="shared" ref="BA5:BA36" ca="1" si="13">IF(A5="","",(AH5+AI5)*(S5*($L5-S$4)))</f>
        <v>0</v>
      </c>
      <c r="BB5" s="23">
        <f t="shared" ref="BB5:BB36" ca="1" si="14">IF(A5="","",(AH5+AI5)*(T5*($L5-T$4)))</f>
        <v>0</v>
      </c>
      <c r="BC5" s="23">
        <f t="shared" ref="BC5:BC36" ca="1" si="15">IF(A5="","",(AH5+AI5)*(U5*($L5-U$4)))</f>
        <v>0</v>
      </c>
      <c r="BD5" s="23">
        <f t="shared" ref="BD5:BD36" ca="1" si="16">IF(A5="","",(AH5+AI5)*(V5*($L5-V$4)))</f>
        <v>0</v>
      </c>
      <c r="BE5" s="24"/>
      <c r="BF5" s="23">
        <f t="shared" ref="BF5:BF36" ca="1" si="17">IF(A5="","",(AH5+AI5)*(W5+X5+Y5+Z5+AA5-1))</f>
        <v>0</v>
      </c>
      <c r="BG5" s="23">
        <f t="shared" ref="BG5:BG36" ca="1" si="18">IF(A5="","",(AH5+AI5)*(W5*(1-W5)))</f>
        <v>0</v>
      </c>
      <c r="BH5" s="23">
        <f t="shared" ref="BH5:BH36" ca="1" si="19">IF(A5="","",(AH5+AI5)*(X5*(1-X5)))</f>
        <v>0</v>
      </c>
      <c r="BI5" s="23">
        <f t="shared" ref="BI5:BI36" ca="1" si="20">IF(A5="","",(AH5+AI5)*(Y5*(1-Y5)))</f>
        <v>0</v>
      </c>
      <c r="BJ5" s="23">
        <f t="shared" ref="BJ5:BJ36" ca="1" si="21">IF(A5="","",(AH5+AI5)*(Z5*(1-Z5)))</f>
        <v>0</v>
      </c>
      <c r="BK5" s="23">
        <f t="shared" ref="BK5:BK36" ca="1" si="22">IF(A5="","",(AH5+AI5)*(AA5*(1-AA5)))</f>
        <v>0</v>
      </c>
      <c r="BL5" s="23">
        <f t="shared" ref="BL5:BL36" ca="1" si="23">IF(A5="","",(AH5+AI5)*(W5*($M5-W$4)))</f>
        <v>0</v>
      </c>
      <c r="BM5" s="23">
        <f t="shared" ref="BM5:BM36" ca="1" si="24">IF(A5="","",(AH5+AI5)*(X5*($M5-X$4)))</f>
        <v>0</v>
      </c>
      <c r="BN5" s="23">
        <f t="shared" ref="BN5:BN36" ca="1" si="25">IF(A5="","",(AH5+AI5)*(Y5*($M5-Y$4)))</f>
        <v>0</v>
      </c>
      <c r="BO5" s="23">
        <f t="shared" ref="BO5:BO36" ca="1" si="26">IF(A5="","",(AH5+AI5)*(Z5*($M5-Z$4)))</f>
        <v>0</v>
      </c>
      <c r="BP5" s="23">
        <f t="shared" ref="BP5:BP36" ca="1" si="27">IF(A5="","",(AH5+AI5)*(AA5*($M5-AA$4)))</f>
        <v>0</v>
      </c>
      <c r="BQ5" s="24"/>
      <c r="BR5" s="23">
        <f t="shared" ref="BR5:BR36" ca="1" si="28">IF(A5="","",(AH5+AI5)*(S5*E5+T5*F5+U5*G5+V5*H5-AB5))</f>
        <v>0</v>
      </c>
      <c r="BS5" s="23">
        <f t="shared" ref="BS5:BS36" ca="1" si="29">IF(A5="","",(AH5+AI5)*(X5*E5+Y5*F5+Z5*G5+AA5*H5-AC5))</f>
        <v>0</v>
      </c>
      <c r="BT5" s="23">
        <f ca="1">IF(A5="","",(AH5+AI5)*(MOD(O5*AC5+P5*(AC5+N5)+Q5*(AB5+AC5+N5),Prime)-AD5))</f>
        <v>0</v>
      </c>
      <c r="BU5" s="23">
        <f ca="1">IF(A5="","",(AH5+AI5)*MOD(I5*(AB5+S5)+(1-I5)*AD5-AE5,Prime))</f>
        <v>0</v>
      </c>
      <c r="BV5" s="23">
        <f t="shared" ref="BV5:BV36" ca="1" si="30">IF(A5="","",(AH5+AI5)*((K5*AE5+(1-K5)*AD5)-AF5))</f>
        <v>0</v>
      </c>
      <c r="BW5" s="23">
        <f t="shared" ref="BW5:BW36" ca="1" si="31">IF(A5="","",(AH5+AI5)*I5*(1-I5))</f>
        <v>0</v>
      </c>
      <c r="BX5" s="23" cm="1">
        <f t="array" aca="1" ref="BX5" ca="1">IF(A5="","",AI5*MOD(MRef(AG$5,C5-1,Input_Output!$O$21)*MRef(AD$5,C5-1,Input_Output!$O$21)-(1-I5),Prime))</f>
        <v>0</v>
      </c>
      <c r="BY5" s="24"/>
      <c r="BZ5" s="23" cm="1">
        <f t="array" aca="1" ref="BZ5" ca="1">IF(A5="","",$AI5*((1-MRef(S$5,$C5-1,Input_Output!$O$21))*(MOD(MRef(E$5,$C5-1,Input_Output!$O$21)+1,Prime))+MRef(S$5,$C5-1,Input_Output!$O$21)*MRef($AF$5,$C5-1,Input_Output!$O$21)-E5))</f>
        <v>0</v>
      </c>
      <c r="CA5" s="23" cm="1">
        <f t="array" aca="1" ref="CA5" ca="1">IF(A5="","",$AI5*((1-MRef(T$5,$C5-1,Input_Output!$O$21))*MRef(F$5,$C5-1,Input_Output!$O$21)+MRef(T$5,$C5-1,Input_Output!$O$21)*MRef($AF$5,$C5-1,Input_Output!$O$21)-F5))</f>
        <v>0</v>
      </c>
      <c r="CB5" s="23" cm="1">
        <f t="array" aca="1" ref="CB5" ca="1">IF(A5="","",$AI5*((1-MRef(U$5,$C5-1,Input_Output!$O$21))*MRef(G$5,$C5-1,Input_Output!$O$21)+MRef(U$5,$C5-1,Input_Output!$O$21)*MRef($AF$5,$C5-1,Input_Output!$O$21)-G5))</f>
        <v>0</v>
      </c>
      <c r="CC5" s="23" cm="1">
        <f t="array" aca="1" ref="CC5" ca="1">IF(A5="","",$AI5*((1-MRef(V$5,$C5-1,Input_Output!$O$21))*MRef(H$5,$C5-1,Input_Output!$O$21)+MRef(V$5,$C5-1,Input_Output!$O$21)*MRef($AF$5,$C5-1,Input_Output!$O$21)-H5))</f>
        <v>0</v>
      </c>
      <c r="CD5" s="23" cm="1">
        <f t="array" aca="1" ref="CD5" ca="1">IF(A5="","",AI5*MRef(AD$5,C5-1,Input_Output!$O$21)*I5)</f>
        <v>0</v>
      </c>
      <c r="CE5" s="24"/>
      <c r="CF5" s="23">
        <f ca="1">IF($A5="","",E5*$AH5)</f>
        <v>0</v>
      </c>
      <c r="CG5" s="23">
        <f ca="1">IF($A5="","",MOD((F5-INPUT)*$AH5,Prime))</f>
        <v>0</v>
      </c>
      <c r="CH5" s="23">
        <f ca="1">IF($A5="","",I5*$AH5)</f>
        <v>0</v>
      </c>
      <c r="CI5" s="23">
        <f t="shared" ref="CI5:CI36" ca="1" si="32">IF($A5="","",(F5-OUT)*$AJ5)</f>
        <v>0</v>
      </c>
      <c r="CJ5" s="23" cm="1">
        <f t="array" aca="1" ref="CJ5" ca="1">IF(A5="","",_xlfn.LET(_xlpm.r,C5-1,_xlpm.l,Input_Output!$O$21,MRef(AH$5,_xlpm.r,_xlpm.l)+MRef(AI$5,_xlpm.r,_xlpm.l)-MRef(AJ$5,_xlpm.r,_xlpm.l)-AI5))</f>
        <v>0</v>
      </c>
      <c r="CK5" s="7"/>
    </row>
    <row r="6" spans="1:89" x14ac:dyDescent="0.25">
      <c r="A6" s="41" t="str">
        <f>'Padded Trace'!A6</f>
        <v>original</v>
      </c>
      <c r="B6" s="19">
        <f>'Padded Trace'!B6</f>
        <v>249</v>
      </c>
      <c r="C6" s="41">
        <f>'Padded Trace'!C6</f>
        <v>1</v>
      </c>
      <c r="D6" s="41" t="str">
        <f ca="1">'Padded Trace'!D6</f>
        <v>ADD</v>
      </c>
      <c r="E6" s="23">
        <f ca="1">'Padded Trace'!E6</f>
        <v>1</v>
      </c>
      <c r="F6" s="23">
        <f ca="1">'Padded Trace'!F6</f>
        <v>4</v>
      </c>
      <c r="G6" s="23">
        <f ca="1">'Padded Trace'!G6</f>
        <v>9</v>
      </c>
      <c r="H6" s="23">
        <f ca="1">'Padded Trace'!H6</f>
        <v>0</v>
      </c>
      <c r="I6" s="23">
        <f ca="1">'Padded Trace'!I6</f>
        <v>0</v>
      </c>
      <c r="J6" s="23">
        <f ca="1">'Padded Trace'!J6</f>
        <v>2</v>
      </c>
      <c r="K6" s="23">
        <f ca="1">'Padded Trace'!K6</f>
        <v>0</v>
      </c>
      <c r="L6" s="23">
        <f ca="1">'Padded Trace'!L6</f>
        <v>2</v>
      </c>
      <c r="M6" s="23">
        <f ca="1">'Padded Trace'!M6</f>
        <v>0</v>
      </c>
      <c r="N6" s="23">
        <f ca="1">'Padded Trace'!N6</f>
        <v>256</v>
      </c>
      <c r="O6" s="23">
        <f ca="1">'Padded Trace'!O6</f>
        <v>0</v>
      </c>
      <c r="P6" s="23">
        <f ca="1">'Padded Trace'!P6</f>
        <v>0</v>
      </c>
      <c r="Q6" s="23">
        <f ca="1">'Padded Trace'!Q6</f>
        <v>1</v>
      </c>
      <c r="R6" s="23">
        <f ca="1">'Padded Trace'!R6</f>
        <v>0</v>
      </c>
      <c r="S6" s="23">
        <f ca="1">'Padded Trace'!S6</f>
        <v>0</v>
      </c>
      <c r="T6" s="23">
        <f ca="1">'Padded Trace'!T6</f>
        <v>1</v>
      </c>
      <c r="U6" s="23">
        <f ca="1">'Padded Trace'!U6</f>
        <v>0</v>
      </c>
      <c r="V6" s="23">
        <f ca="1">'Padded Trace'!V6</f>
        <v>0</v>
      </c>
      <c r="W6" s="23">
        <f ca="1">'Padded Trace'!W6</f>
        <v>1</v>
      </c>
      <c r="X6" s="23">
        <f ca="1">'Padded Trace'!X6</f>
        <v>0</v>
      </c>
      <c r="Y6" s="23">
        <f ca="1">'Padded Trace'!Y6</f>
        <v>0</v>
      </c>
      <c r="Z6" s="23">
        <f ca="1">'Padded Trace'!Z6</f>
        <v>0</v>
      </c>
      <c r="AA6" s="23">
        <f ca="1">'Padded Trace'!AA6</f>
        <v>0</v>
      </c>
      <c r="AB6" s="23">
        <f ca="1">'Padded Trace'!AB6</f>
        <v>4</v>
      </c>
      <c r="AC6" s="23">
        <f ca="1">'Padded Trace'!AC6</f>
        <v>0</v>
      </c>
      <c r="AD6" s="23">
        <f ca="1">'Padded Trace'!AD6</f>
        <v>3</v>
      </c>
      <c r="AE6" s="23">
        <f ca="1">'Padded Trace'!AE6</f>
        <v>3</v>
      </c>
      <c r="AF6" s="23">
        <f ca="1">'Padded Trace'!AF6</f>
        <v>3</v>
      </c>
      <c r="AG6" s="23">
        <f ca="1">'Padded Trace'!AG6</f>
        <v>86</v>
      </c>
      <c r="AH6" s="19">
        <f ca="1"/>
        <v>0</v>
      </c>
      <c r="AI6" s="19">
        <f ca="1">IF($AH5+$AI5=0,0,AH5+AI5-AJ5)</f>
        <v>1</v>
      </c>
      <c r="AJ6" s="19">
        <f ca="1"/>
        <v>0</v>
      </c>
      <c r="AK6" s="7"/>
      <c r="AL6" s="23">
        <f t="shared" ref="AL6:AL36" ca="1" si="33">IF(A6="","",(AH6+AI6)*(O6+P6+Q6-1))</f>
        <v>0</v>
      </c>
      <c r="AM6" s="23">
        <f t="shared" ca="1" si="0"/>
        <v>0</v>
      </c>
      <c r="AN6" s="23">
        <f t="shared" ca="1" si="1"/>
        <v>0</v>
      </c>
      <c r="AO6" s="23">
        <f t="shared" ca="1" si="2"/>
        <v>0</v>
      </c>
      <c r="AP6" s="23">
        <f t="shared" ca="1" si="3"/>
        <v>0</v>
      </c>
      <c r="AQ6" s="23">
        <f t="shared" ca="1" si="4"/>
        <v>0</v>
      </c>
      <c r="AR6" s="23">
        <f t="shared" ca="1" si="5"/>
        <v>0</v>
      </c>
      <c r="AS6" s="24"/>
      <c r="AT6" s="23">
        <f t="shared" ca="1" si="6"/>
        <v>0</v>
      </c>
      <c r="AU6" s="23">
        <f t="shared" ca="1" si="7"/>
        <v>0</v>
      </c>
      <c r="AV6" s="23">
        <f t="shared" ca="1" si="8"/>
        <v>0</v>
      </c>
      <c r="AW6" s="23">
        <f t="shared" ca="1" si="9"/>
        <v>0</v>
      </c>
      <c r="AX6" s="23">
        <f t="shared" ca="1" si="10"/>
        <v>0</v>
      </c>
      <c r="AY6" s="23">
        <f t="shared" ca="1" si="11"/>
        <v>0</v>
      </c>
      <c r="AZ6" s="23">
        <f t="shared" ca="1" si="12"/>
        <v>0</v>
      </c>
      <c r="BA6" s="23">
        <f t="shared" ca="1" si="13"/>
        <v>0</v>
      </c>
      <c r="BB6" s="23">
        <f t="shared" ca="1" si="14"/>
        <v>0</v>
      </c>
      <c r="BC6" s="23">
        <f t="shared" ca="1" si="15"/>
        <v>0</v>
      </c>
      <c r="BD6" s="23">
        <f t="shared" ca="1" si="16"/>
        <v>0</v>
      </c>
      <c r="BE6" s="24"/>
      <c r="BF6" s="23">
        <f t="shared" ca="1" si="17"/>
        <v>0</v>
      </c>
      <c r="BG6" s="23">
        <f t="shared" ca="1" si="18"/>
        <v>0</v>
      </c>
      <c r="BH6" s="23">
        <f t="shared" ca="1" si="19"/>
        <v>0</v>
      </c>
      <c r="BI6" s="23">
        <f t="shared" ca="1" si="20"/>
        <v>0</v>
      </c>
      <c r="BJ6" s="23">
        <f t="shared" ca="1" si="21"/>
        <v>0</v>
      </c>
      <c r="BK6" s="23">
        <f t="shared" ca="1" si="22"/>
        <v>0</v>
      </c>
      <c r="BL6" s="23">
        <f t="shared" ca="1" si="23"/>
        <v>0</v>
      </c>
      <c r="BM6" s="23">
        <f t="shared" ca="1" si="24"/>
        <v>0</v>
      </c>
      <c r="BN6" s="23">
        <f t="shared" ca="1" si="25"/>
        <v>0</v>
      </c>
      <c r="BO6" s="23">
        <f t="shared" ca="1" si="26"/>
        <v>0</v>
      </c>
      <c r="BP6" s="23">
        <f t="shared" ca="1" si="27"/>
        <v>0</v>
      </c>
      <c r="BQ6" s="24"/>
      <c r="BR6" s="23">
        <f t="shared" ca="1" si="28"/>
        <v>0</v>
      </c>
      <c r="BS6" s="23">
        <f t="shared" ca="1" si="29"/>
        <v>0</v>
      </c>
      <c r="BT6" s="23">
        <f ca="1">IF(A6="","",(AH6+AI6)*(MOD(O6*AC6+P6*(AC6+N6)+Q6*(AB6+AC6+N6),Prime)-AD6))</f>
        <v>0</v>
      </c>
      <c r="BU6" s="23">
        <f ca="1">IF(A6="","",(AH6+AI6)*MOD(I6*(AB6+S6)+(1-I6)*AD6-AE6,Prime))</f>
        <v>0</v>
      </c>
      <c r="BV6" s="23">
        <f t="shared" ca="1" si="30"/>
        <v>0</v>
      </c>
      <c r="BW6" s="23">
        <f t="shared" ca="1" si="31"/>
        <v>0</v>
      </c>
      <c r="BX6" s="23" cm="1">
        <f t="array" aca="1" ref="BX6" ca="1">IF(A6="","",AI6*MOD(MRef(AG$5,C6-1,Input_Output!$O$21)*MRef(AD$5,C6-1,Input_Output!$O$21)-(1-I6),Prime))</f>
        <v>0</v>
      </c>
      <c r="BY6" s="24"/>
      <c r="BZ6" s="23" cm="1">
        <f t="array" aca="1" ref="BZ6" ca="1">IF(A6="","",$AI6*((1-MRef(S$5,$C6-1,Input_Output!$O$21))*(MOD(MRef(E$5,$C6-1,Input_Output!$O$21)+1,Prime))+MRef(S$5,$C6-1,Input_Output!$O$21)*MRef($AF$5,$C6-1,Input_Output!$O$21)-E6))</f>
        <v>0</v>
      </c>
      <c r="CA6" s="23" cm="1">
        <f t="array" aca="1" ref="CA6" ca="1">IF(A6="","",$AI6*((1-MRef(T$5,$C6-1,Input_Output!$O$21))*MRef(F$5,$C6-1,Input_Output!$O$21)+MRef(T$5,$C6-1,Input_Output!$O$21)*MRef($AF$5,$C6-1,Input_Output!$O$21)-F6))</f>
        <v>0</v>
      </c>
      <c r="CB6" s="23" cm="1">
        <f t="array" aca="1" ref="CB6" ca="1">IF(A6="","",$AI6*((1-MRef(U$5,$C6-1,Input_Output!$O$21))*MRef(G$5,$C6-1,Input_Output!$O$21)+MRef(U$5,$C6-1,Input_Output!$O$21)*MRef($AF$5,$C6-1,Input_Output!$O$21)-G6))</f>
        <v>0</v>
      </c>
      <c r="CC6" s="23" cm="1">
        <f t="array" aca="1" ref="CC6" ca="1">IF(A6="","",$AI6*((1-MRef(V$5,$C6-1,Input_Output!$O$21))*MRef(H$5,$C6-1,Input_Output!$O$21)+MRef(V$5,$C6-1,Input_Output!$O$21)*MRef($AF$5,$C6-1,Input_Output!$O$21)-H6))</f>
        <v>0</v>
      </c>
      <c r="CD6" s="23" cm="1">
        <f t="array" aca="1" ref="CD6" ca="1">IF(A6="","",AI6*MRef(AD$5,C6-1,Input_Output!$O$21)*I6)</f>
        <v>0</v>
      </c>
      <c r="CE6" s="24"/>
      <c r="CF6" s="23">
        <f ca="1">IF($A6="","",E6*$AH6)</f>
        <v>0</v>
      </c>
      <c r="CG6" s="23">
        <f ca="1">IF($A6="","",MOD((F6-INPUT)*$AH6,Prime))</f>
        <v>0</v>
      </c>
      <c r="CH6" s="23">
        <f t="shared" ref="CH6:CH68" ca="1" si="34">IF($A6="","",I6*$AH6)</f>
        <v>0</v>
      </c>
      <c r="CI6" s="23">
        <f t="shared" ca="1" si="32"/>
        <v>0</v>
      </c>
      <c r="CJ6" s="23" cm="1">
        <f t="array" aca="1" ref="CJ6" ca="1">IF(A6="","",_xlfn.LET(_xlpm.r,C6-1,_xlpm.l,Input_Output!$O$21,MRef(AH$5,_xlpm.r,_xlpm.l)+MRef(AI$5,_xlpm.r,_xlpm.l)-MRef(AJ$5,_xlpm.r,_xlpm.l)-AI6))</f>
        <v>0</v>
      </c>
      <c r="CK6" s="7"/>
    </row>
    <row r="7" spans="1:89" x14ac:dyDescent="0.25">
      <c r="A7" s="41" t="str">
        <f>'Padded Trace'!A7</f>
        <v>original</v>
      </c>
      <c r="B7" s="19">
        <f>'Padded Trace'!B7</f>
        <v>64</v>
      </c>
      <c r="C7" s="41">
        <f>'Padded Trace'!C7</f>
        <v>2</v>
      </c>
      <c r="D7" s="41" t="str">
        <f ca="1">'Padded Trace'!D7</f>
        <v>MOVE</v>
      </c>
      <c r="E7" s="23">
        <f ca="1">'Padded Trace'!E7</f>
        <v>2</v>
      </c>
      <c r="F7" s="23">
        <f ca="1">'Padded Trace'!F7</f>
        <v>3</v>
      </c>
      <c r="G7" s="23">
        <f ca="1">'Padded Trace'!G7</f>
        <v>9</v>
      </c>
      <c r="H7" s="23">
        <f ca="1">'Padded Trace'!H7</f>
        <v>0</v>
      </c>
      <c r="I7" s="23">
        <f ca="1">'Padded Trace'!I7</f>
        <v>0</v>
      </c>
      <c r="J7" s="23">
        <f ca="1">'Padded Trace'!J7</f>
        <v>1</v>
      </c>
      <c r="K7" s="23">
        <f ca="1">'Padded Trace'!K7</f>
        <v>1</v>
      </c>
      <c r="L7" s="23">
        <f ca="1">'Padded Trace'!L7</f>
        <v>1</v>
      </c>
      <c r="M7" s="23">
        <f ca="1">'Padded Trace'!M7</f>
        <v>0</v>
      </c>
      <c r="N7" s="23">
        <f ca="1">'Padded Trace'!N7</f>
        <v>0</v>
      </c>
      <c r="O7" s="23">
        <f ca="1">'Padded Trace'!O7</f>
        <v>0</v>
      </c>
      <c r="P7" s="23">
        <f ca="1">'Padded Trace'!P7</f>
        <v>1</v>
      </c>
      <c r="Q7" s="23">
        <f ca="1">'Padded Trace'!Q7</f>
        <v>0</v>
      </c>
      <c r="R7" s="23">
        <f ca="1">'Padded Trace'!R7</f>
        <v>0</v>
      </c>
      <c r="S7" s="23">
        <f ca="1">'Padded Trace'!S7</f>
        <v>1</v>
      </c>
      <c r="T7" s="23">
        <f ca="1">'Padded Trace'!T7</f>
        <v>0</v>
      </c>
      <c r="U7" s="23">
        <f ca="1">'Padded Trace'!U7</f>
        <v>0</v>
      </c>
      <c r="V7" s="23">
        <f ca="1">'Padded Trace'!V7</f>
        <v>0</v>
      </c>
      <c r="W7" s="23">
        <f ca="1">'Padded Trace'!W7</f>
        <v>1</v>
      </c>
      <c r="X7" s="23">
        <f ca="1">'Padded Trace'!X7</f>
        <v>0</v>
      </c>
      <c r="Y7" s="23">
        <f ca="1">'Padded Trace'!Y7</f>
        <v>0</v>
      </c>
      <c r="Z7" s="23">
        <f ca="1">'Padded Trace'!Z7</f>
        <v>0</v>
      </c>
      <c r="AA7" s="23">
        <f ca="1">'Padded Trace'!AA7</f>
        <v>0</v>
      </c>
      <c r="AB7" s="23">
        <f ca="1">'Padded Trace'!AB7</f>
        <v>2</v>
      </c>
      <c r="AC7" s="23">
        <f ca="1">'Padded Trace'!AC7</f>
        <v>0</v>
      </c>
      <c r="AD7" s="23">
        <f ca="1">'Padded Trace'!AD7</f>
        <v>0</v>
      </c>
      <c r="AE7" s="23">
        <f ca="1">'Padded Trace'!AE7</f>
        <v>0</v>
      </c>
      <c r="AF7" s="23">
        <f ca="1">'Padded Trace'!AF7</f>
        <v>0</v>
      </c>
      <c r="AG7" s="23">
        <f ca="1">'Padded Trace'!AG7</f>
        <v>0</v>
      </c>
      <c r="AH7" s="19">
        <f ca="1"/>
        <v>0</v>
      </c>
      <c r="AI7" s="19">
        <f t="shared" ref="AI7:AI68" ca="1" si="35">IF($AH6+$AI6=0,0,AH6+AI6-AJ6)</f>
        <v>1</v>
      </c>
      <c r="AJ7" s="19">
        <f ca="1"/>
        <v>0</v>
      </c>
      <c r="AK7" s="7"/>
      <c r="AL7" s="23">
        <f t="shared" ca="1" si="33"/>
        <v>0</v>
      </c>
      <c r="AM7" s="23">
        <f t="shared" ca="1" si="0"/>
        <v>0</v>
      </c>
      <c r="AN7" s="23">
        <f t="shared" ca="1" si="1"/>
        <v>0</v>
      </c>
      <c r="AO7" s="23">
        <f t="shared" ca="1" si="2"/>
        <v>0</v>
      </c>
      <c r="AP7" s="23">
        <f t="shared" ca="1" si="3"/>
        <v>0</v>
      </c>
      <c r="AQ7" s="23">
        <f t="shared" ca="1" si="4"/>
        <v>0</v>
      </c>
      <c r="AR7" s="23">
        <f t="shared" ca="1" si="5"/>
        <v>0</v>
      </c>
      <c r="AS7" s="24"/>
      <c r="AT7" s="23">
        <f t="shared" ca="1" si="6"/>
        <v>0</v>
      </c>
      <c r="AU7" s="23">
        <f t="shared" ca="1" si="7"/>
        <v>0</v>
      </c>
      <c r="AV7" s="23">
        <f t="shared" ca="1" si="8"/>
        <v>0</v>
      </c>
      <c r="AW7" s="23">
        <f t="shared" ca="1" si="9"/>
        <v>0</v>
      </c>
      <c r="AX7" s="23">
        <f t="shared" ca="1" si="10"/>
        <v>0</v>
      </c>
      <c r="AY7" s="23">
        <f t="shared" ca="1" si="11"/>
        <v>0</v>
      </c>
      <c r="AZ7" s="23">
        <f t="shared" ca="1" si="12"/>
        <v>0</v>
      </c>
      <c r="BA7" s="23">
        <f t="shared" ca="1" si="13"/>
        <v>0</v>
      </c>
      <c r="BB7" s="23">
        <f t="shared" ca="1" si="14"/>
        <v>0</v>
      </c>
      <c r="BC7" s="23">
        <f t="shared" ca="1" si="15"/>
        <v>0</v>
      </c>
      <c r="BD7" s="23">
        <f t="shared" ca="1" si="16"/>
        <v>0</v>
      </c>
      <c r="BE7" s="24"/>
      <c r="BF7" s="23">
        <f t="shared" ca="1" si="17"/>
        <v>0</v>
      </c>
      <c r="BG7" s="23">
        <f t="shared" ca="1" si="18"/>
        <v>0</v>
      </c>
      <c r="BH7" s="23">
        <f t="shared" ca="1" si="19"/>
        <v>0</v>
      </c>
      <c r="BI7" s="23">
        <f t="shared" ca="1" si="20"/>
        <v>0</v>
      </c>
      <c r="BJ7" s="23">
        <f t="shared" ca="1" si="21"/>
        <v>0</v>
      </c>
      <c r="BK7" s="23">
        <f t="shared" ca="1" si="22"/>
        <v>0</v>
      </c>
      <c r="BL7" s="23">
        <f t="shared" ca="1" si="23"/>
        <v>0</v>
      </c>
      <c r="BM7" s="23">
        <f t="shared" ca="1" si="24"/>
        <v>0</v>
      </c>
      <c r="BN7" s="23">
        <f t="shared" ca="1" si="25"/>
        <v>0</v>
      </c>
      <c r="BO7" s="23">
        <f t="shared" ca="1" si="26"/>
        <v>0</v>
      </c>
      <c r="BP7" s="23">
        <f t="shared" ca="1" si="27"/>
        <v>0</v>
      </c>
      <c r="BQ7" s="24"/>
      <c r="BR7" s="23">
        <f t="shared" ca="1" si="28"/>
        <v>0</v>
      </c>
      <c r="BS7" s="23">
        <f t="shared" ca="1" si="29"/>
        <v>0</v>
      </c>
      <c r="BT7" s="23">
        <f ca="1">IF(A7="","",(AH7+AI7)*(MOD(O7*AC7+P7*(AC7+N7)+Q7*(AB7+AC7+N7),Prime)-AD7))</f>
        <v>0</v>
      </c>
      <c r="BU7" s="23">
        <f ca="1">IF(A7="","",(AH7+AI7)*MOD(I7*(AB7+S7)+(1-I7)*AD7-AE7,Prime))</f>
        <v>0</v>
      </c>
      <c r="BV7" s="23">
        <f t="shared" ca="1" si="30"/>
        <v>0</v>
      </c>
      <c r="BW7" s="23">
        <f t="shared" ca="1" si="31"/>
        <v>0</v>
      </c>
      <c r="BX7" s="23" cm="1">
        <f t="array" aca="1" ref="BX7" ca="1">IF(A7="","",AI7*MOD(MRef(AG$5,C7-1,Input_Output!$O$21)*MRef(AD$5,C7-1,Input_Output!$O$21)-(1-I7),Prime))</f>
        <v>0</v>
      </c>
      <c r="BY7" s="24"/>
      <c r="BZ7" s="23" cm="1">
        <f t="array" aca="1" ref="BZ7" ca="1">IF(A7="","",$AI7*((1-MRef(S$5,$C7-1,Input_Output!$O$21))*(MOD(MRef(E$5,$C7-1,Input_Output!$O$21)+1,Prime))+MRef(S$5,$C7-1,Input_Output!$O$21)*MRef($AF$5,$C7-1,Input_Output!$O$21)-E7))</f>
        <v>0</v>
      </c>
      <c r="CA7" s="23" cm="1">
        <f t="array" aca="1" ref="CA7" ca="1">IF(A7="","",$AI7*((1-MRef(T$5,$C7-1,Input_Output!$O$21))*MRef(F$5,$C7-1,Input_Output!$O$21)+MRef(T$5,$C7-1,Input_Output!$O$21)*MRef($AF$5,$C7-1,Input_Output!$O$21)-F7))</f>
        <v>0</v>
      </c>
      <c r="CB7" s="23" cm="1">
        <f t="array" aca="1" ref="CB7" ca="1">IF(A7="","",$AI7*((1-MRef(U$5,$C7-1,Input_Output!$O$21))*MRef(G$5,$C7-1,Input_Output!$O$21)+MRef(U$5,$C7-1,Input_Output!$O$21)*MRef($AF$5,$C7-1,Input_Output!$O$21)-G7))</f>
        <v>0</v>
      </c>
      <c r="CC7" s="23" cm="1">
        <f t="array" aca="1" ref="CC7" ca="1">IF(A7="","",$AI7*((1-MRef(V$5,$C7-1,Input_Output!$O$21))*MRef(H$5,$C7-1,Input_Output!$O$21)+MRef(V$5,$C7-1,Input_Output!$O$21)*MRef($AF$5,$C7-1,Input_Output!$O$21)-H7))</f>
        <v>0</v>
      </c>
      <c r="CD7" s="23" cm="1">
        <f t="array" aca="1" ref="CD7" ca="1">IF(A7="","",AI7*MRef(AD$5,C7-1,Input_Output!$O$21)*I7)</f>
        <v>0</v>
      </c>
      <c r="CE7" s="24"/>
      <c r="CF7" s="23">
        <f t="shared" ref="CF7:CF68" ca="1" si="36">IF($A7="","",E7*$AH7)</f>
        <v>0</v>
      </c>
      <c r="CG7" s="23">
        <f ca="1">IF($A7="","",MOD((F7-INPUT)*$AH7,Prime))</f>
        <v>0</v>
      </c>
      <c r="CH7" s="23">
        <f t="shared" ca="1" si="34"/>
        <v>0</v>
      </c>
      <c r="CI7" s="23">
        <f t="shared" ca="1" si="32"/>
        <v>0</v>
      </c>
      <c r="CJ7" s="23" cm="1">
        <f t="array" aca="1" ref="CJ7" ca="1">IF(A7="","",_xlfn.LET(_xlpm.r,C7-1,_xlpm.l,Input_Output!$O$21,MRef(AH$5,_xlpm.r,_xlpm.l)+MRef(AI$5,_xlpm.r,_xlpm.l)-MRef(AJ$5,_xlpm.r,_xlpm.l)-AI7))</f>
        <v>0</v>
      </c>
      <c r="CK7" s="7"/>
    </row>
    <row r="8" spans="1:89" x14ac:dyDescent="0.25">
      <c r="A8" s="41" t="str">
        <f>'Padded Trace'!A8</f>
        <v>original</v>
      </c>
      <c r="B8" s="19">
        <f>'Padded Trace'!B8</f>
        <v>2</v>
      </c>
      <c r="C8" s="41">
        <f>'Padded Trace'!C8</f>
        <v>3</v>
      </c>
      <c r="D8" s="41" t="str">
        <f ca="1">'Padded Trace'!D8</f>
        <v>ADD</v>
      </c>
      <c r="E8" s="23">
        <f ca="1">'Padded Trace'!E8</f>
        <v>0</v>
      </c>
      <c r="F8" s="23">
        <f ca="1">'Padded Trace'!F8</f>
        <v>3</v>
      </c>
      <c r="G8" s="23">
        <f ca="1">'Padded Trace'!G8</f>
        <v>9</v>
      </c>
      <c r="H8" s="23">
        <f ca="1">'Padded Trace'!H8</f>
        <v>0</v>
      </c>
      <c r="I8" s="23">
        <f ca="1">'Padded Trace'!I8</f>
        <v>1</v>
      </c>
      <c r="J8" s="23">
        <f ca="1">'Padded Trace'!J8</f>
        <v>2</v>
      </c>
      <c r="K8" s="23">
        <f ca="1">'Padded Trace'!K8</f>
        <v>0</v>
      </c>
      <c r="L8" s="23">
        <f ca="1">'Padded Trace'!L8</f>
        <v>3</v>
      </c>
      <c r="M8" s="23">
        <f ca="1">'Padded Trace'!M8</f>
        <v>2</v>
      </c>
      <c r="N8" s="23">
        <f ca="1">'Padded Trace'!N8</f>
        <v>0</v>
      </c>
      <c r="O8" s="23">
        <f ca="1">'Padded Trace'!O8</f>
        <v>0</v>
      </c>
      <c r="P8" s="23">
        <f ca="1">'Padded Trace'!P8</f>
        <v>0</v>
      </c>
      <c r="Q8" s="23">
        <f ca="1">'Padded Trace'!Q8</f>
        <v>1</v>
      </c>
      <c r="R8" s="23">
        <f ca="1">'Padded Trace'!R8</f>
        <v>0</v>
      </c>
      <c r="S8" s="23">
        <f ca="1">'Padded Trace'!S8</f>
        <v>0</v>
      </c>
      <c r="T8" s="23">
        <f ca="1">'Padded Trace'!T8</f>
        <v>0</v>
      </c>
      <c r="U8" s="23">
        <f ca="1">'Padded Trace'!U8</f>
        <v>1</v>
      </c>
      <c r="V8" s="23">
        <f ca="1">'Padded Trace'!V8</f>
        <v>0</v>
      </c>
      <c r="W8" s="23">
        <f ca="1">'Padded Trace'!W8</f>
        <v>0</v>
      </c>
      <c r="X8" s="23">
        <f ca="1">'Padded Trace'!X8</f>
        <v>0</v>
      </c>
      <c r="Y8" s="23">
        <f ca="1">'Padded Trace'!Y8</f>
        <v>1</v>
      </c>
      <c r="Z8" s="23">
        <f ca="1">'Padded Trace'!Z8</f>
        <v>0</v>
      </c>
      <c r="AA8" s="23">
        <f ca="1">'Padded Trace'!AA8</f>
        <v>0</v>
      </c>
      <c r="AB8" s="23">
        <f ca="1">'Padded Trace'!AB8</f>
        <v>9</v>
      </c>
      <c r="AC8" s="23">
        <f ca="1">'Padded Trace'!AC8</f>
        <v>3</v>
      </c>
      <c r="AD8" s="23">
        <f ca="1">'Padded Trace'!AD8</f>
        <v>12</v>
      </c>
      <c r="AE8" s="23">
        <f ca="1">'Padded Trace'!AE8</f>
        <v>9</v>
      </c>
      <c r="AF8" s="23">
        <f ca="1">'Padded Trace'!AF8</f>
        <v>12</v>
      </c>
      <c r="AG8" s="23">
        <f ca="1">'Padded Trace'!AG8</f>
        <v>150</v>
      </c>
      <c r="AH8" s="19">
        <f ca="1"/>
        <v>0</v>
      </c>
      <c r="AI8" s="19">
        <f t="shared" ca="1" si="35"/>
        <v>1</v>
      </c>
      <c r="AJ8" s="19">
        <f ca="1"/>
        <v>0</v>
      </c>
      <c r="AK8" s="7"/>
      <c r="AL8" s="23">
        <f t="shared" ca="1" si="33"/>
        <v>0</v>
      </c>
      <c r="AM8" s="23">
        <f t="shared" ca="1" si="0"/>
        <v>0</v>
      </c>
      <c r="AN8" s="23">
        <f t="shared" ca="1" si="1"/>
        <v>0</v>
      </c>
      <c r="AO8" s="23">
        <f t="shared" ca="1" si="2"/>
        <v>0</v>
      </c>
      <c r="AP8" s="23">
        <f t="shared" ca="1" si="3"/>
        <v>0</v>
      </c>
      <c r="AQ8" s="23">
        <f t="shared" ca="1" si="4"/>
        <v>0</v>
      </c>
      <c r="AR8" s="23">
        <f t="shared" ca="1" si="5"/>
        <v>0</v>
      </c>
      <c r="AS8" s="24"/>
      <c r="AT8" s="23">
        <f t="shared" ca="1" si="6"/>
        <v>0</v>
      </c>
      <c r="AU8" s="23">
        <f t="shared" ca="1" si="7"/>
        <v>0</v>
      </c>
      <c r="AV8" s="23">
        <f t="shared" ca="1" si="8"/>
        <v>0</v>
      </c>
      <c r="AW8" s="23">
        <f t="shared" ca="1" si="9"/>
        <v>0</v>
      </c>
      <c r="AX8" s="23">
        <f t="shared" ca="1" si="10"/>
        <v>0</v>
      </c>
      <c r="AY8" s="23">
        <f t="shared" ca="1" si="11"/>
        <v>0</v>
      </c>
      <c r="AZ8" s="23">
        <f t="shared" ca="1" si="12"/>
        <v>0</v>
      </c>
      <c r="BA8" s="23">
        <f t="shared" ca="1" si="13"/>
        <v>0</v>
      </c>
      <c r="BB8" s="23">
        <f t="shared" ca="1" si="14"/>
        <v>0</v>
      </c>
      <c r="BC8" s="23">
        <f t="shared" ca="1" si="15"/>
        <v>0</v>
      </c>
      <c r="BD8" s="23">
        <f t="shared" ca="1" si="16"/>
        <v>0</v>
      </c>
      <c r="BE8" s="24"/>
      <c r="BF8" s="23">
        <f t="shared" ca="1" si="17"/>
        <v>0</v>
      </c>
      <c r="BG8" s="23">
        <f t="shared" ca="1" si="18"/>
        <v>0</v>
      </c>
      <c r="BH8" s="23">
        <f t="shared" ca="1" si="19"/>
        <v>0</v>
      </c>
      <c r="BI8" s="23">
        <f t="shared" ca="1" si="20"/>
        <v>0</v>
      </c>
      <c r="BJ8" s="23">
        <f t="shared" ca="1" si="21"/>
        <v>0</v>
      </c>
      <c r="BK8" s="23">
        <f t="shared" ca="1" si="22"/>
        <v>0</v>
      </c>
      <c r="BL8" s="23">
        <f t="shared" ca="1" si="23"/>
        <v>0</v>
      </c>
      <c r="BM8" s="23">
        <f t="shared" ca="1" si="24"/>
        <v>0</v>
      </c>
      <c r="BN8" s="23">
        <f t="shared" ca="1" si="25"/>
        <v>0</v>
      </c>
      <c r="BO8" s="23">
        <f t="shared" ca="1" si="26"/>
        <v>0</v>
      </c>
      <c r="BP8" s="23">
        <f t="shared" ca="1" si="27"/>
        <v>0</v>
      </c>
      <c r="BQ8" s="24"/>
      <c r="BR8" s="23">
        <f t="shared" ca="1" si="28"/>
        <v>0</v>
      </c>
      <c r="BS8" s="23">
        <f t="shared" ca="1" si="29"/>
        <v>0</v>
      </c>
      <c r="BT8" s="23">
        <f ca="1">IF(A8="","",(AH8+AI8)*(MOD(O8*AC8+P8*(AC8+N8)+Q8*(AB8+AC8+N8),Prime)-AD8))</f>
        <v>0</v>
      </c>
      <c r="BU8" s="23">
        <f ca="1">IF(A8="","",(AH8+AI8)*MOD(I8*(AB8+S8)+(1-I8)*AD8-AE8,Prime))</f>
        <v>0</v>
      </c>
      <c r="BV8" s="23">
        <f t="shared" ca="1" si="30"/>
        <v>0</v>
      </c>
      <c r="BW8" s="23">
        <f t="shared" ca="1" si="31"/>
        <v>0</v>
      </c>
      <c r="BX8" s="23" cm="1">
        <f t="array" aca="1" ref="BX8" ca="1">IF(A8="","",AI8*MOD(MRef(AG$5,C8-1,Input_Output!$O$21)*MRef(AD$5,C8-1,Input_Output!$O$21)-(1-I8),Prime))</f>
        <v>0</v>
      </c>
      <c r="BY8" s="24"/>
      <c r="BZ8" s="23" cm="1">
        <f t="array" aca="1" ref="BZ8" ca="1">IF(A8="","",$AI8*((1-MRef(S$5,$C8-1,Input_Output!$O$21))*(MOD(MRef(E$5,$C8-1,Input_Output!$O$21)+1,Prime))+MRef(S$5,$C8-1,Input_Output!$O$21)*MRef($AF$5,$C8-1,Input_Output!$O$21)-E8))</f>
        <v>0</v>
      </c>
      <c r="CA8" s="23" cm="1">
        <f t="array" aca="1" ref="CA8" ca="1">IF(A8="","",$AI8*((1-MRef(T$5,$C8-1,Input_Output!$O$21))*MRef(F$5,$C8-1,Input_Output!$O$21)+MRef(T$5,$C8-1,Input_Output!$O$21)*MRef($AF$5,$C8-1,Input_Output!$O$21)-F8))</f>
        <v>0</v>
      </c>
      <c r="CB8" s="23" cm="1">
        <f t="array" aca="1" ref="CB8" ca="1">IF(A8="","",$AI8*((1-MRef(U$5,$C8-1,Input_Output!$O$21))*MRef(G$5,$C8-1,Input_Output!$O$21)+MRef(U$5,$C8-1,Input_Output!$O$21)*MRef($AF$5,$C8-1,Input_Output!$O$21)-G8))</f>
        <v>0</v>
      </c>
      <c r="CC8" s="23" cm="1">
        <f t="array" aca="1" ref="CC8" ca="1">IF(A8="","",$AI8*((1-MRef(V$5,$C8-1,Input_Output!$O$21))*MRef(H$5,$C8-1,Input_Output!$O$21)+MRef(V$5,$C8-1,Input_Output!$O$21)*MRef($AF$5,$C8-1,Input_Output!$O$21)-H8))</f>
        <v>0</v>
      </c>
      <c r="CD8" s="23" cm="1">
        <f t="array" aca="1" ref="CD8" ca="1">IF(A8="","",AI8*MRef(AD$5,C8-1,Input_Output!$O$21)*I8)</f>
        <v>0</v>
      </c>
      <c r="CE8" s="24"/>
      <c r="CF8" s="23">
        <f t="shared" ca="1" si="36"/>
        <v>0</v>
      </c>
      <c r="CG8" s="23">
        <f ca="1">IF($A8="","",MOD((F8-INPUT)*$AH8,Prime))</f>
        <v>0</v>
      </c>
      <c r="CH8" s="23">
        <f t="shared" ca="1" si="34"/>
        <v>0</v>
      </c>
      <c r="CI8" s="23">
        <f t="shared" ca="1" si="32"/>
        <v>0</v>
      </c>
      <c r="CJ8" s="23" cm="1">
        <f t="array" aca="1" ref="CJ8" ca="1">IF(A8="","",_xlfn.LET(_xlpm.r,C8-1,_xlpm.l,Input_Output!$O$21,MRef(AH$5,_xlpm.r,_xlpm.l)+MRef(AI$5,_xlpm.r,_xlpm.l)-MRef(AJ$5,_xlpm.r,_xlpm.l)-AI8))</f>
        <v>0</v>
      </c>
      <c r="CK8" s="7"/>
    </row>
    <row r="9" spans="1:89" x14ac:dyDescent="0.25">
      <c r="A9" s="41" t="str">
        <f>'Padded Trace'!A9</f>
        <v>original</v>
      </c>
      <c r="B9" s="19">
        <f>'Padded Trace'!B9</f>
        <v>241</v>
      </c>
      <c r="C9" s="41">
        <f>'Padded Trace'!C9</f>
        <v>4</v>
      </c>
      <c r="D9" s="41" t="str">
        <f ca="1">'Padded Trace'!D9</f>
        <v>ADD</v>
      </c>
      <c r="E9" s="23">
        <f ca="1">'Padded Trace'!E9</f>
        <v>1</v>
      </c>
      <c r="F9" s="23">
        <f ca="1">'Padded Trace'!F9</f>
        <v>3</v>
      </c>
      <c r="G9" s="23">
        <f ca="1">'Padded Trace'!G9</f>
        <v>12</v>
      </c>
      <c r="H9" s="23">
        <f ca="1">'Padded Trace'!H9</f>
        <v>0</v>
      </c>
      <c r="I9" s="23">
        <f ca="1">'Padded Trace'!I9</f>
        <v>0</v>
      </c>
      <c r="J9" s="23">
        <f ca="1">'Padded Trace'!J9</f>
        <v>2</v>
      </c>
      <c r="K9" s="23">
        <f ca="1">'Padded Trace'!K9</f>
        <v>0</v>
      </c>
      <c r="L9" s="23">
        <f ca="1">'Padded Trace'!L9</f>
        <v>2</v>
      </c>
      <c r="M9" s="23">
        <f ca="1">'Padded Trace'!M9</f>
        <v>0</v>
      </c>
      <c r="N9" s="23">
        <f ca="1">'Padded Trace'!N9</f>
        <v>256</v>
      </c>
      <c r="O9" s="23">
        <f ca="1">'Padded Trace'!O9</f>
        <v>0</v>
      </c>
      <c r="P9" s="23">
        <f ca="1">'Padded Trace'!P9</f>
        <v>0</v>
      </c>
      <c r="Q9" s="23">
        <f ca="1">'Padded Trace'!Q9</f>
        <v>1</v>
      </c>
      <c r="R9" s="23">
        <f ca="1">'Padded Trace'!R9</f>
        <v>0</v>
      </c>
      <c r="S9" s="23">
        <f ca="1">'Padded Trace'!S9</f>
        <v>0</v>
      </c>
      <c r="T9" s="23">
        <f ca="1">'Padded Trace'!T9</f>
        <v>1</v>
      </c>
      <c r="U9" s="23">
        <f ca="1">'Padded Trace'!U9</f>
        <v>0</v>
      </c>
      <c r="V9" s="23">
        <f ca="1">'Padded Trace'!V9</f>
        <v>0</v>
      </c>
      <c r="W9" s="23">
        <f ca="1">'Padded Trace'!W9</f>
        <v>1</v>
      </c>
      <c r="X9" s="23">
        <f ca="1">'Padded Trace'!X9</f>
        <v>0</v>
      </c>
      <c r="Y9" s="23">
        <f ca="1">'Padded Trace'!Y9</f>
        <v>0</v>
      </c>
      <c r="Z9" s="23">
        <f ca="1">'Padded Trace'!Z9</f>
        <v>0</v>
      </c>
      <c r="AA9" s="23">
        <f ca="1">'Padded Trace'!AA9</f>
        <v>0</v>
      </c>
      <c r="AB9" s="23">
        <f ca="1">'Padded Trace'!AB9</f>
        <v>3</v>
      </c>
      <c r="AC9" s="23">
        <f ca="1">'Padded Trace'!AC9</f>
        <v>0</v>
      </c>
      <c r="AD9" s="23">
        <f ca="1">'Padded Trace'!AD9</f>
        <v>2</v>
      </c>
      <c r="AE9" s="23">
        <f ca="1">'Padded Trace'!AE9</f>
        <v>2</v>
      </c>
      <c r="AF9" s="23">
        <f ca="1">'Padded Trace'!AF9</f>
        <v>2</v>
      </c>
      <c r="AG9" s="23">
        <f ca="1">'Padded Trace'!AG9</f>
        <v>129</v>
      </c>
      <c r="AH9" s="19">
        <f ca="1"/>
        <v>0</v>
      </c>
      <c r="AI9" s="19">
        <f t="shared" ca="1" si="35"/>
        <v>1</v>
      </c>
      <c r="AJ9" s="19">
        <f ca="1"/>
        <v>0</v>
      </c>
      <c r="AK9" s="7"/>
      <c r="AL9" s="23">
        <f t="shared" ca="1" si="33"/>
        <v>0</v>
      </c>
      <c r="AM9" s="23">
        <f t="shared" ca="1" si="0"/>
        <v>0</v>
      </c>
      <c r="AN9" s="23">
        <f t="shared" ca="1" si="1"/>
        <v>0</v>
      </c>
      <c r="AO9" s="23">
        <f t="shared" ca="1" si="2"/>
        <v>0</v>
      </c>
      <c r="AP9" s="23">
        <f t="shared" ca="1" si="3"/>
        <v>0</v>
      </c>
      <c r="AQ9" s="23">
        <f t="shared" ca="1" si="4"/>
        <v>0</v>
      </c>
      <c r="AR9" s="23">
        <f t="shared" ca="1" si="5"/>
        <v>0</v>
      </c>
      <c r="AS9" s="24"/>
      <c r="AT9" s="23">
        <f t="shared" ca="1" si="6"/>
        <v>0</v>
      </c>
      <c r="AU9" s="23">
        <f t="shared" ca="1" si="7"/>
        <v>0</v>
      </c>
      <c r="AV9" s="23">
        <f t="shared" ca="1" si="8"/>
        <v>0</v>
      </c>
      <c r="AW9" s="23">
        <f t="shared" ca="1" si="9"/>
        <v>0</v>
      </c>
      <c r="AX9" s="23">
        <f t="shared" ca="1" si="10"/>
        <v>0</v>
      </c>
      <c r="AY9" s="23">
        <f t="shared" ca="1" si="11"/>
        <v>0</v>
      </c>
      <c r="AZ9" s="23">
        <f t="shared" ca="1" si="12"/>
        <v>0</v>
      </c>
      <c r="BA9" s="23">
        <f t="shared" ca="1" si="13"/>
        <v>0</v>
      </c>
      <c r="BB9" s="23">
        <f t="shared" ca="1" si="14"/>
        <v>0</v>
      </c>
      <c r="BC9" s="23">
        <f t="shared" ca="1" si="15"/>
        <v>0</v>
      </c>
      <c r="BD9" s="23">
        <f t="shared" ca="1" si="16"/>
        <v>0</v>
      </c>
      <c r="BE9" s="24"/>
      <c r="BF9" s="23">
        <f t="shared" ca="1" si="17"/>
        <v>0</v>
      </c>
      <c r="BG9" s="23">
        <f t="shared" ca="1" si="18"/>
        <v>0</v>
      </c>
      <c r="BH9" s="23">
        <f t="shared" ca="1" si="19"/>
        <v>0</v>
      </c>
      <c r="BI9" s="23">
        <f t="shared" ca="1" si="20"/>
        <v>0</v>
      </c>
      <c r="BJ9" s="23">
        <f t="shared" ca="1" si="21"/>
        <v>0</v>
      </c>
      <c r="BK9" s="23">
        <f t="shared" ca="1" si="22"/>
        <v>0</v>
      </c>
      <c r="BL9" s="23">
        <f t="shared" ca="1" si="23"/>
        <v>0</v>
      </c>
      <c r="BM9" s="23">
        <f t="shared" ca="1" si="24"/>
        <v>0</v>
      </c>
      <c r="BN9" s="23">
        <f t="shared" ca="1" si="25"/>
        <v>0</v>
      </c>
      <c r="BO9" s="23">
        <f t="shared" ca="1" si="26"/>
        <v>0</v>
      </c>
      <c r="BP9" s="23">
        <f t="shared" ca="1" si="27"/>
        <v>0</v>
      </c>
      <c r="BQ9" s="24"/>
      <c r="BR9" s="23">
        <f t="shared" ca="1" si="28"/>
        <v>0</v>
      </c>
      <c r="BS9" s="23">
        <f t="shared" ca="1" si="29"/>
        <v>0</v>
      </c>
      <c r="BT9" s="23">
        <f ca="1">IF(A9="","",(AH9+AI9)*(MOD(O9*AC9+P9*(AC9+N9)+Q9*(AB9+AC9+N9),Prime)-AD9))</f>
        <v>0</v>
      </c>
      <c r="BU9" s="23">
        <f ca="1">IF(A9="","",(AH9+AI9)*MOD(I9*(AB9+S9)+(1-I9)*AD9-AE9,Prime))</f>
        <v>0</v>
      </c>
      <c r="BV9" s="23">
        <f t="shared" ca="1" si="30"/>
        <v>0</v>
      </c>
      <c r="BW9" s="23">
        <f t="shared" ca="1" si="31"/>
        <v>0</v>
      </c>
      <c r="BX9" s="23" cm="1">
        <f t="array" aca="1" ref="BX9" ca="1">IF(A9="","",AI9*MOD(MRef(AG$5,C9-1,Input_Output!$O$21)*MRef(AD$5,C9-1,Input_Output!$O$21)-(1-I9),Prime))</f>
        <v>0</v>
      </c>
      <c r="BY9" s="24"/>
      <c r="BZ9" s="23" cm="1">
        <f t="array" aca="1" ref="BZ9" ca="1">IF(A9="","",$AI9*((1-MRef(S$5,$C9-1,Input_Output!$O$21))*(MOD(MRef(E$5,$C9-1,Input_Output!$O$21)+1,Prime))+MRef(S$5,$C9-1,Input_Output!$O$21)*MRef($AF$5,$C9-1,Input_Output!$O$21)-E9))</f>
        <v>0</v>
      </c>
      <c r="CA9" s="23" cm="1">
        <f t="array" aca="1" ref="CA9" ca="1">IF(A9="","",$AI9*((1-MRef(T$5,$C9-1,Input_Output!$O$21))*MRef(F$5,$C9-1,Input_Output!$O$21)+MRef(T$5,$C9-1,Input_Output!$O$21)*MRef($AF$5,$C9-1,Input_Output!$O$21)-F9))</f>
        <v>0</v>
      </c>
      <c r="CB9" s="23" cm="1">
        <f t="array" aca="1" ref="CB9" ca="1">IF(A9="","",$AI9*((1-MRef(U$5,$C9-1,Input_Output!$O$21))*MRef(G$5,$C9-1,Input_Output!$O$21)+MRef(U$5,$C9-1,Input_Output!$O$21)*MRef($AF$5,$C9-1,Input_Output!$O$21)-G9))</f>
        <v>0</v>
      </c>
      <c r="CC9" s="23" cm="1">
        <f t="array" aca="1" ref="CC9" ca="1">IF(A9="","",$AI9*((1-MRef(V$5,$C9-1,Input_Output!$O$21))*MRef(H$5,$C9-1,Input_Output!$O$21)+MRef(V$5,$C9-1,Input_Output!$O$21)*MRef($AF$5,$C9-1,Input_Output!$O$21)-H9))</f>
        <v>0</v>
      </c>
      <c r="CD9" s="23" cm="1">
        <f t="array" aca="1" ref="CD9" ca="1">IF(A9="","",AI9*MRef(AD$5,C9-1,Input_Output!$O$21)*I9)</f>
        <v>0</v>
      </c>
      <c r="CE9" s="24"/>
      <c r="CF9" s="23">
        <f t="shared" ca="1" si="36"/>
        <v>0</v>
      </c>
      <c r="CG9" s="23">
        <f ca="1">IF($A9="","",MOD((F9-INPUT)*$AH9,Prime))</f>
        <v>0</v>
      </c>
      <c r="CH9" s="23">
        <f t="shared" ca="1" si="34"/>
        <v>0</v>
      </c>
      <c r="CI9" s="23">
        <f t="shared" ca="1" si="32"/>
        <v>0</v>
      </c>
      <c r="CJ9" s="23" cm="1">
        <f t="array" aca="1" ref="CJ9" ca="1">IF(A9="","",_xlfn.LET(_xlpm.r,C9-1,_xlpm.l,Input_Output!$O$21,MRef(AH$5,_xlpm.r,_xlpm.l)+MRef(AI$5,_xlpm.r,_xlpm.l)-MRef(AJ$5,_xlpm.r,_xlpm.l)-AI9))</f>
        <v>0</v>
      </c>
      <c r="CK9" s="7"/>
    </row>
    <row r="10" spans="1:89" x14ac:dyDescent="0.25">
      <c r="A10" s="41" t="str">
        <f>'Padded Trace'!A10</f>
        <v>original</v>
      </c>
      <c r="B10" s="19">
        <f>'Padded Trace'!B10</f>
        <v>128</v>
      </c>
      <c r="C10" s="41">
        <f>'Padded Trace'!C10</f>
        <v>5</v>
      </c>
      <c r="D10" s="41" t="str">
        <f ca="1">'Padded Trace'!D10</f>
        <v>MOVE</v>
      </c>
      <c r="E10" s="23">
        <f ca="1">'Padded Trace'!E10</f>
        <v>2</v>
      </c>
      <c r="F10" s="23">
        <f ca="1">'Padded Trace'!F10</f>
        <v>2</v>
      </c>
      <c r="G10" s="23">
        <f ca="1">'Padded Trace'!G10</f>
        <v>12</v>
      </c>
      <c r="H10" s="23">
        <f ca="1">'Padded Trace'!H10</f>
        <v>0</v>
      </c>
      <c r="I10" s="23">
        <f ca="1">'Padded Trace'!I10</f>
        <v>0</v>
      </c>
      <c r="J10" s="23">
        <f ca="1">'Padded Trace'!J10</f>
        <v>1</v>
      </c>
      <c r="K10" s="23">
        <f ca="1">'Padded Trace'!K10</f>
        <v>1</v>
      </c>
      <c r="L10" s="23">
        <f ca="1">'Padded Trace'!L10</f>
        <v>1</v>
      </c>
      <c r="M10" s="23">
        <f ca="1">'Padded Trace'!M10</f>
        <v>0</v>
      </c>
      <c r="N10" s="23">
        <f ca="1">'Padded Trace'!N10</f>
        <v>0</v>
      </c>
      <c r="O10" s="23">
        <f ca="1">'Padded Trace'!O10</f>
        <v>0</v>
      </c>
      <c r="P10" s="23">
        <f ca="1">'Padded Trace'!P10</f>
        <v>1</v>
      </c>
      <c r="Q10" s="23">
        <f ca="1">'Padded Trace'!Q10</f>
        <v>0</v>
      </c>
      <c r="R10" s="23">
        <f ca="1">'Padded Trace'!R10</f>
        <v>0</v>
      </c>
      <c r="S10" s="23">
        <f ca="1">'Padded Trace'!S10</f>
        <v>1</v>
      </c>
      <c r="T10" s="23">
        <f ca="1">'Padded Trace'!T10</f>
        <v>0</v>
      </c>
      <c r="U10" s="23">
        <f ca="1">'Padded Trace'!U10</f>
        <v>0</v>
      </c>
      <c r="V10" s="23">
        <f ca="1">'Padded Trace'!V10</f>
        <v>0</v>
      </c>
      <c r="W10" s="23">
        <f ca="1">'Padded Trace'!W10</f>
        <v>1</v>
      </c>
      <c r="X10" s="23">
        <f ca="1">'Padded Trace'!X10</f>
        <v>0</v>
      </c>
      <c r="Y10" s="23">
        <f ca="1">'Padded Trace'!Y10</f>
        <v>0</v>
      </c>
      <c r="Z10" s="23">
        <f ca="1">'Padded Trace'!Z10</f>
        <v>0</v>
      </c>
      <c r="AA10" s="23">
        <f ca="1">'Padded Trace'!AA10</f>
        <v>0</v>
      </c>
      <c r="AB10" s="23">
        <f ca="1">'Padded Trace'!AB10</f>
        <v>2</v>
      </c>
      <c r="AC10" s="23">
        <f ca="1">'Padded Trace'!AC10</f>
        <v>0</v>
      </c>
      <c r="AD10" s="23">
        <f ca="1">'Padded Trace'!AD10</f>
        <v>0</v>
      </c>
      <c r="AE10" s="23">
        <f ca="1">'Padded Trace'!AE10</f>
        <v>0</v>
      </c>
      <c r="AF10" s="23">
        <f ca="1">'Padded Trace'!AF10</f>
        <v>0</v>
      </c>
      <c r="AG10" s="23">
        <f ca="1">'Padded Trace'!AG10</f>
        <v>0</v>
      </c>
      <c r="AH10" s="19">
        <f ca="1"/>
        <v>0</v>
      </c>
      <c r="AI10" s="19">
        <f t="shared" ca="1" si="35"/>
        <v>1</v>
      </c>
      <c r="AJ10" s="19">
        <f ca="1"/>
        <v>0</v>
      </c>
      <c r="AK10" s="7"/>
      <c r="AL10" s="23">
        <f t="shared" ca="1" si="33"/>
        <v>0</v>
      </c>
      <c r="AM10" s="23">
        <f t="shared" ca="1" si="0"/>
        <v>0</v>
      </c>
      <c r="AN10" s="23">
        <f t="shared" ca="1" si="1"/>
        <v>0</v>
      </c>
      <c r="AO10" s="23">
        <f t="shared" ca="1" si="2"/>
        <v>0</v>
      </c>
      <c r="AP10" s="23">
        <f t="shared" ca="1" si="3"/>
        <v>0</v>
      </c>
      <c r="AQ10" s="23">
        <f t="shared" ca="1" si="4"/>
        <v>0</v>
      </c>
      <c r="AR10" s="23">
        <f t="shared" ca="1" si="5"/>
        <v>0</v>
      </c>
      <c r="AS10" s="24"/>
      <c r="AT10" s="23">
        <f t="shared" ca="1" si="6"/>
        <v>0</v>
      </c>
      <c r="AU10" s="23">
        <f t="shared" ca="1" si="7"/>
        <v>0</v>
      </c>
      <c r="AV10" s="23">
        <f t="shared" ca="1" si="8"/>
        <v>0</v>
      </c>
      <c r="AW10" s="23">
        <f t="shared" ca="1" si="9"/>
        <v>0</v>
      </c>
      <c r="AX10" s="23">
        <f t="shared" ca="1" si="10"/>
        <v>0</v>
      </c>
      <c r="AY10" s="23">
        <f t="shared" ca="1" si="11"/>
        <v>0</v>
      </c>
      <c r="AZ10" s="23">
        <f t="shared" ca="1" si="12"/>
        <v>0</v>
      </c>
      <c r="BA10" s="23">
        <f t="shared" ca="1" si="13"/>
        <v>0</v>
      </c>
      <c r="BB10" s="23">
        <f t="shared" ca="1" si="14"/>
        <v>0</v>
      </c>
      <c r="BC10" s="23">
        <f t="shared" ca="1" si="15"/>
        <v>0</v>
      </c>
      <c r="BD10" s="23">
        <f t="shared" ca="1" si="16"/>
        <v>0</v>
      </c>
      <c r="BE10" s="24"/>
      <c r="BF10" s="23">
        <f t="shared" ca="1" si="17"/>
        <v>0</v>
      </c>
      <c r="BG10" s="23">
        <f t="shared" ca="1" si="18"/>
        <v>0</v>
      </c>
      <c r="BH10" s="23">
        <f t="shared" ca="1" si="19"/>
        <v>0</v>
      </c>
      <c r="BI10" s="23">
        <f t="shared" ca="1" si="20"/>
        <v>0</v>
      </c>
      <c r="BJ10" s="23">
        <f t="shared" ca="1" si="21"/>
        <v>0</v>
      </c>
      <c r="BK10" s="23">
        <f t="shared" ca="1" si="22"/>
        <v>0</v>
      </c>
      <c r="BL10" s="23">
        <f t="shared" ca="1" si="23"/>
        <v>0</v>
      </c>
      <c r="BM10" s="23">
        <f t="shared" ca="1" si="24"/>
        <v>0</v>
      </c>
      <c r="BN10" s="23">
        <f t="shared" ca="1" si="25"/>
        <v>0</v>
      </c>
      <c r="BO10" s="23">
        <f t="shared" ca="1" si="26"/>
        <v>0</v>
      </c>
      <c r="BP10" s="23">
        <f t="shared" ca="1" si="27"/>
        <v>0</v>
      </c>
      <c r="BQ10" s="24"/>
      <c r="BR10" s="23">
        <f t="shared" ca="1" si="28"/>
        <v>0</v>
      </c>
      <c r="BS10" s="23">
        <f t="shared" ca="1" si="29"/>
        <v>0</v>
      </c>
      <c r="BT10" s="23">
        <f ca="1">IF(A10="","",(AH10+AI10)*(MOD(O10*AC10+P10*(AC10+N10)+Q10*(AB10+AC10+N10),Prime)-AD10))</f>
        <v>0</v>
      </c>
      <c r="BU10" s="23">
        <f ca="1">IF(A10="","",(AH10+AI10)*MOD(I10*(AB10+S10)+(1-I10)*AD10-AE10,Prime))</f>
        <v>0</v>
      </c>
      <c r="BV10" s="23">
        <f t="shared" ca="1" si="30"/>
        <v>0</v>
      </c>
      <c r="BW10" s="23">
        <f t="shared" ca="1" si="31"/>
        <v>0</v>
      </c>
      <c r="BX10" s="23" cm="1">
        <f t="array" aca="1" ref="BX10" ca="1">IF(A10="","",AI10*MOD(MRef(AG$5,C10-1,Input_Output!$O$21)*MRef(AD$5,C10-1,Input_Output!$O$21)-(1-I10),Prime))</f>
        <v>0</v>
      </c>
      <c r="BY10" s="24"/>
      <c r="BZ10" s="23" cm="1">
        <f t="array" aca="1" ref="BZ10" ca="1">IF(A10="","",$AI10*((1-MRef(S$5,$C10-1,Input_Output!$O$21))*(MOD(MRef(E$5,$C10-1,Input_Output!$O$21)+1,Prime))+MRef(S$5,$C10-1,Input_Output!$O$21)*MRef($AF$5,$C10-1,Input_Output!$O$21)-E10))</f>
        <v>0</v>
      </c>
      <c r="CA10" s="23" cm="1">
        <f t="array" aca="1" ref="CA10" ca="1">IF(A10="","",$AI10*((1-MRef(T$5,$C10-1,Input_Output!$O$21))*MRef(F$5,$C10-1,Input_Output!$O$21)+MRef(T$5,$C10-1,Input_Output!$O$21)*MRef($AF$5,$C10-1,Input_Output!$O$21)-F10))</f>
        <v>0</v>
      </c>
      <c r="CB10" s="23" cm="1">
        <f t="array" aca="1" ref="CB10" ca="1">IF(A10="","",$AI10*((1-MRef(U$5,$C10-1,Input_Output!$O$21))*MRef(G$5,$C10-1,Input_Output!$O$21)+MRef(U$5,$C10-1,Input_Output!$O$21)*MRef($AF$5,$C10-1,Input_Output!$O$21)-G10))</f>
        <v>0</v>
      </c>
      <c r="CC10" s="23" cm="1">
        <f t="array" aca="1" ref="CC10" ca="1">IF(A10="","",$AI10*((1-MRef(V$5,$C10-1,Input_Output!$O$21))*MRef(H$5,$C10-1,Input_Output!$O$21)+MRef(V$5,$C10-1,Input_Output!$O$21)*MRef($AF$5,$C10-1,Input_Output!$O$21)-H10))</f>
        <v>0</v>
      </c>
      <c r="CD10" s="23" cm="1">
        <f t="array" aca="1" ref="CD10" ca="1">IF(A10="","",AI10*MRef(AD$5,C10-1,Input_Output!$O$21)*I10)</f>
        <v>0</v>
      </c>
      <c r="CE10" s="24"/>
      <c r="CF10" s="23">
        <f t="shared" ca="1" si="36"/>
        <v>0</v>
      </c>
      <c r="CG10" s="23">
        <f ca="1">IF($A10="","",MOD((F10-INPUT)*$AH10,Prime))</f>
        <v>0</v>
      </c>
      <c r="CH10" s="23">
        <f t="shared" ca="1" si="34"/>
        <v>0</v>
      </c>
      <c r="CI10" s="23">
        <f t="shared" ca="1" si="32"/>
        <v>0</v>
      </c>
      <c r="CJ10" s="23" cm="1">
        <f t="array" aca="1" ref="CJ10" ca="1">IF(A10="","",_xlfn.LET(_xlpm.r,C10-1,_xlpm.l,Input_Output!$O$21,MRef(AH$5,_xlpm.r,_xlpm.l)+MRef(AI$5,_xlpm.r,_xlpm.l)-MRef(AJ$5,_xlpm.r,_xlpm.l)-AI10))</f>
        <v>0</v>
      </c>
      <c r="CK10" s="7"/>
    </row>
    <row r="11" spans="1:89" x14ac:dyDescent="0.25">
      <c r="A11" s="41" t="str">
        <f>'Padded Trace'!A11</f>
        <v>original</v>
      </c>
      <c r="B11" s="19">
        <f>'Padded Trace'!B11</f>
        <v>4</v>
      </c>
      <c r="C11" s="41">
        <f>'Padded Trace'!C11</f>
        <v>6</v>
      </c>
      <c r="D11" s="41" t="str">
        <f ca="1">'Padded Trace'!D11</f>
        <v>ADD</v>
      </c>
      <c r="E11" s="23">
        <f ca="1">'Padded Trace'!E11</f>
        <v>0</v>
      </c>
      <c r="F11" s="23">
        <f ca="1">'Padded Trace'!F11</f>
        <v>2</v>
      </c>
      <c r="G11" s="23">
        <f ca="1">'Padded Trace'!G11</f>
        <v>12</v>
      </c>
      <c r="H11" s="23">
        <f ca="1">'Padded Trace'!H11</f>
        <v>0</v>
      </c>
      <c r="I11" s="23">
        <f ca="1">'Padded Trace'!I11</f>
        <v>1</v>
      </c>
      <c r="J11" s="23">
        <f ca="1">'Padded Trace'!J11</f>
        <v>2</v>
      </c>
      <c r="K11" s="23">
        <f ca="1">'Padded Trace'!K11</f>
        <v>0</v>
      </c>
      <c r="L11" s="23">
        <f ca="1">'Padded Trace'!L11</f>
        <v>3</v>
      </c>
      <c r="M11" s="23">
        <f ca="1">'Padded Trace'!M11</f>
        <v>2</v>
      </c>
      <c r="N11" s="23">
        <f ca="1">'Padded Trace'!N11</f>
        <v>0</v>
      </c>
      <c r="O11" s="23">
        <f ca="1">'Padded Trace'!O11</f>
        <v>0</v>
      </c>
      <c r="P11" s="23">
        <f ca="1">'Padded Trace'!P11</f>
        <v>0</v>
      </c>
      <c r="Q11" s="23">
        <f ca="1">'Padded Trace'!Q11</f>
        <v>1</v>
      </c>
      <c r="R11" s="23">
        <f ca="1">'Padded Trace'!R11</f>
        <v>0</v>
      </c>
      <c r="S11" s="23">
        <f ca="1">'Padded Trace'!S11</f>
        <v>0</v>
      </c>
      <c r="T11" s="23">
        <f ca="1">'Padded Trace'!T11</f>
        <v>0</v>
      </c>
      <c r="U11" s="23">
        <f ca="1">'Padded Trace'!U11</f>
        <v>1</v>
      </c>
      <c r="V11" s="23">
        <f ca="1">'Padded Trace'!V11</f>
        <v>0</v>
      </c>
      <c r="W11" s="23">
        <f ca="1">'Padded Trace'!W11</f>
        <v>0</v>
      </c>
      <c r="X11" s="23">
        <f ca="1">'Padded Trace'!X11</f>
        <v>0</v>
      </c>
      <c r="Y11" s="23">
        <f ca="1">'Padded Trace'!Y11</f>
        <v>1</v>
      </c>
      <c r="Z11" s="23">
        <f ca="1">'Padded Trace'!Z11</f>
        <v>0</v>
      </c>
      <c r="AA11" s="23">
        <f ca="1">'Padded Trace'!AA11</f>
        <v>0</v>
      </c>
      <c r="AB11" s="23">
        <f ca="1">'Padded Trace'!AB11</f>
        <v>12</v>
      </c>
      <c r="AC11" s="23">
        <f ca="1">'Padded Trace'!AC11</f>
        <v>2</v>
      </c>
      <c r="AD11" s="23">
        <f ca="1">'Padded Trace'!AD11</f>
        <v>14</v>
      </c>
      <c r="AE11" s="23">
        <f ca="1">'Padded Trace'!AE11</f>
        <v>12</v>
      </c>
      <c r="AF11" s="23">
        <f ca="1">'Padded Trace'!AF11</f>
        <v>14</v>
      </c>
      <c r="AG11" s="23">
        <f ca="1">'Padded Trace'!AG11</f>
        <v>202</v>
      </c>
      <c r="AH11" s="19">
        <f ca="1"/>
        <v>0</v>
      </c>
      <c r="AI11" s="19">
        <f t="shared" ca="1" si="35"/>
        <v>1</v>
      </c>
      <c r="AJ11" s="19">
        <f ca="1"/>
        <v>0</v>
      </c>
      <c r="AK11" s="7"/>
      <c r="AL11" s="23">
        <f t="shared" ca="1" si="33"/>
        <v>0</v>
      </c>
      <c r="AM11" s="23">
        <f t="shared" ca="1" si="0"/>
        <v>0</v>
      </c>
      <c r="AN11" s="23">
        <f t="shared" ca="1" si="1"/>
        <v>0</v>
      </c>
      <c r="AO11" s="23">
        <f t="shared" ca="1" si="2"/>
        <v>0</v>
      </c>
      <c r="AP11" s="23">
        <f t="shared" ca="1" si="3"/>
        <v>0</v>
      </c>
      <c r="AQ11" s="23">
        <f t="shared" ca="1" si="4"/>
        <v>0</v>
      </c>
      <c r="AR11" s="23">
        <f t="shared" ca="1" si="5"/>
        <v>0</v>
      </c>
      <c r="AS11" s="24"/>
      <c r="AT11" s="23">
        <f t="shared" ca="1" si="6"/>
        <v>0</v>
      </c>
      <c r="AU11" s="23">
        <f t="shared" ca="1" si="7"/>
        <v>0</v>
      </c>
      <c r="AV11" s="23">
        <f t="shared" ca="1" si="8"/>
        <v>0</v>
      </c>
      <c r="AW11" s="23">
        <f t="shared" ca="1" si="9"/>
        <v>0</v>
      </c>
      <c r="AX11" s="23">
        <f t="shared" ca="1" si="10"/>
        <v>0</v>
      </c>
      <c r="AY11" s="23">
        <f t="shared" ca="1" si="11"/>
        <v>0</v>
      </c>
      <c r="AZ11" s="23">
        <f t="shared" ca="1" si="12"/>
        <v>0</v>
      </c>
      <c r="BA11" s="23">
        <f t="shared" ca="1" si="13"/>
        <v>0</v>
      </c>
      <c r="BB11" s="23">
        <f t="shared" ca="1" si="14"/>
        <v>0</v>
      </c>
      <c r="BC11" s="23">
        <f t="shared" ca="1" si="15"/>
        <v>0</v>
      </c>
      <c r="BD11" s="23">
        <f t="shared" ca="1" si="16"/>
        <v>0</v>
      </c>
      <c r="BE11" s="24"/>
      <c r="BF11" s="23">
        <f t="shared" ca="1" si="17"/>
        <v>0</v>
      </c>
      <c r="BG11" s="23">
        <f t="shared" ca="1" si="18"/>
        <v>0</v>
      </c>
      <c r="BH11" s="23">
        <f t="shared" ca="1" si="19"/>
        <v>0</v>
      </c>
      <c r="BI11" s="23">
        <f t="shared" ca="1" si="20"/>
        <v>0</v>
      </c>
      <c r="BJ11" s="23">
        <f t="shared" ca="1" si="21"/>
        <v>0</v>
      </c>
      <c r="BK11" s="23">
        <f t="shared" ca="1" si="22"/>
        <v>0</v>
      </c>
      <c r="BL11" s="23">
        <f t="shared" ca="1" si="23"/>
        <v>0</v>
      </c>
      <c r="BM11" s="23">
        <f t="shared" ca="1" si="24"/>
        <v>0</v>
      </c>
      <c r="BN11" s="23">
        <f t="shared" ca="1" si="25"/>
        <v>0</v>
      </c>
      <c r="BO11" s="23">
        <f t="shared" ca="1" si="26"/>
        <v>0</v>
      </c>
      <c r="BP11" s="23">
        <f t="shared" ca="1" si="27"/>
        <v>0</v>
      </c>
      <c r="BQ11" s="24"/>
      <c r="BR11" s="23">
        <f t="shared" ca="1" si="28"/>
        <v>0</v>
      </c>
      <c r="BS11" s="23">
        <f t="shared" ca="1" si="29"/>
        <v>0</v>
      </c>
      <c r="BT11" s="23">
        <f ca="1">IF(A11="","",(AH11+AI11)*(MOD(O11*AC11+P11*(AC11+N11)+Q11*(AB11+AC11+N11),Prime)-AD11))</f>
        <v>0</v>
      </c>
      <c r="BU11" s="23">
        <f ca="1">IF(A11="","",(AH11+AI11)*MOD(I11*(AB11+S11)+(1-I11)*AD11-AE11,Prime))</f>
        <v>0</v>
      </c>
      <c r="BV11" s="23">
        <f t="shared" ca="1" si="30"/>
        <v>0</v>
      </c>
      <c r="BW11" s="23">
        <f t="shared" ca="1" si="31"/>
        <v>0</v>
      </c>
      <c r="BX11" s="23" cm="1">
        <f t="array" aca="1" ref="BX11" ca="1">IF(A11="","",AI11*MOD(MRef(AG$5,C11-1,Input_Output!$O$21)*MRef(AD$5,C11-1,Input_Output!$O$21)-(1-I11),Prime))</f>
        <v>0</v>
      </c>
      <c r="BY11" s="24"/>
      <c r="BZ11" s="23" cm="1">
        <f t="array" aca="1" ref="BZ11" ca="1">IF(A11="","",$AI11*((1-MRef(S$5,$C11-1,Input_Output!$O$21))*(MOD(MRef(E$5,$C11-1,Input_Output!$O$21)+1,Prime))+MRef(S$5,$C11-1,Input_Output!$O$21)*MRef($AF$5,$C11-1,Input_Output!$O$21)-E11))</f>
        <v>0</v>
      </c>
      <c r="CA11" s="23" cm="1">
        <f t="array" aca="1" ref="CA11" ca="1">IF(A11="","",$AI11*((1-MRef(T$5,$C11-1,Input_Output!$O$21))*MRef(F$5,$C11-1,Input_Output!$O$21)+MRef(T$5,$C11-1,Input_Output!$O$21)*MRef($AF$5,$C11-1,Input_Output!$O$21)-F11))</f>
        <v>0</v>
      </c>
      <c r="CB11" s="23" cm="1">
        <f t="array" aca="1" ref="CB11" ca="1">IF(A11="","",$AI11*((1-MRef(U$5,$C11-1,Input_Output!$O$21))*MRef(G$5,$C11-1,Input_Output!$O$21)+MRef(U$5,$C11-1,Input_Output!$O$21)*MRef($AF$5,$C11-1,Input_Output!$O$21)-G11))</f>
        <v>0</v>
      </c>
      <c r="CC11" s="23" cm="1">
        <f t="array" aca="1" ref="CC11" ca="1">IF(A11="","",$AI11*((1-MRef(V$5,$C11-1,Input_Output!$O$21))*MRef(H$5,$C11-1,Input_Output!$O$21)+MRef(V$5,$C11-1,Input_Output!$O$21)*MRef($AF$5,$C11-1,Input_Output!$O$21)-H11))</f>
        <v>0</v>
      </c>
      <c r="CD11" s="23" cm="1">
        <f t="array" aca="1" ref="CD11" ca="1">IF(A11="","",AI11*MRef(AD$5,C11-1,Input_Output!$O$21)*I11)</f>
        <v>0</v>
      </c>
      <c r="CE11" s="24"/>
      <c r="CF11" s="23">
        <f t="shared" ca="1" si="36"/>
        <v>0</v>
      </c>
      <c r="CG11" s="23">
        <f ca="1">IF($A11="","",MOD((F11-INPUT)*$AH11,Prime))</f>
        <v>0</v>
      </c>
      <c r="CH11" s="23">
        <f t="shared" ca="1" si="34"/>
        <v>0</v>
      </c>
      <c r="CI11" s="23">
        <f t="shared" ca="1" si="32"/>
        <v>0</v>
      </c>
      <c r="CJ11" s="23" cm="1">
        <f t="array" aca="1" ref="CJ11" ca="1">IF(A11="","",_xlfn.LET(_xlpm.r,C11-1,_xlpm.l,Input_Output!$O$21,MRef(AH$5,_xlpm.r,_xlpm.l)+MRef(AI$5,_xlpm.r,_xlpm.l)-MRef(AJ$5,_xlpm.r,_xlpm.l)-AI11))</f>
        <v>0</v>
      </c>
      <c r="CK11" s="7"/>
    </row>
    <row r="12" spans="1:89" x14ac:dyDescent="0.25">
      <c r="A12" s="41" t="str">
        <f>'Padded Trace'!A12</f>
        <v>original</v>
      </c>
      <c r="B12" s="19">
        <f>'Padded Trace'!B12</f>
        <v>225</v>
      </c>
      <c r="C12" s="41">
        <f>'Padded Trace'!C12</f>
        <v>7</v>
      </c>
      <c r="D12" s="41" t="str">
        <f ca="1">'Padded Trace'!D12</f>
        <v>ADD</v>
      </c>
      <c r="E12" s="23">
        <f ca="1">'Padded Trace'!E12</f>
        <v>1</v>
      </c>
      <c r="F12" s="23">
        <f ca="1">'Padded Trace'!F12</f>
        <v>2</v>
      </c>
      <c r="G12" s="23">
        <f ca="1">'Padded Trace'!G12</f>
        <v>14</v>
      </c>
      <c r="H12" s="23">
        <f ca="1">'Padded Trace'!H12</f>
        <v>0</v>
      </c>
      <c r="I12" s="23">
        <f ca="1">'Padded Trace'!I12</f>
        <v>0</v>
      </c>
      <c r="J12" s="23">
        <f ca="1">'Padded Trace'!J12</f>
        <v>2</v>
      </c>
      <c r="K12" s="23">
        <f ca="1">'Padded Trace'!K12</f>
        <v>0</v>
      </c>
      <c r="L12" s="23">
        <f ca="1">'Padded Trace'!L12</f>
        <v>2</v>
      </c>
      <c r="M12" s="23">
        <f ca="1">'Padded Trace'!M12</f>
        <v>0</v>
      </c>
      <c r="N12" s="23">
        <f ca="1">'Padded Trace'!N12</f>
        <v>256</v>
      </c>
      <c r="O12" s="23">
        <f ca="1">'Padded Trace'!O12</f>
        <v>0</v>
      </c>
      <c r="P12" s="23">
        <f ca="1">'Padded Trace'!P12</f>
        <v>0</v>
      </c>
      <c r="Q12" s="23">
        <f ca="1">'Padded Trace'!Q12</f>
        <v>1</v>
      </c>
      <c r="R12" s="23">
        <f ca="1">'Padded Trace'!R12</f>
        <v>0</v>
      </c>
      <c r="S12" s="23">
        <f ca="1">'Padded Trace'!S12</f>
        <v>0</v>
      </c>
      <c r="T12" s="23">
        <f ca="1">'Padded Trace'!T12</f>
        <v>1</v>
      </c>
      <c r="U12" s="23">
        <f ca="1">'Padded Trace'!U12</f>
        <v>0</v>
      </c>
      <c r="V12" s="23">
        <f ca="1">'Padded Trace'!V12</f>
        <v>0</v>
      </c>
      <c r="W12" s="23">
        <f ca="1">'Padded Trace'!W12</f>
        <v>1</v>
      </c>
      <c r="X12" s="23">
        <f ca="1">'Padded Trace'!X12</f>
        <v>0</v>
      </c>
      <c r="Y12" s="23">
        <f ca="1">'Padded Trace'!Y12</f>
        <v>0</v>
      </c>
      <c r="Z12" s="23">
        <f ca="1">'Padded Trace'!Z12</f>
        <v>0</v>
      </c>
      <c r="AA12" s="23">
        <f ca="1">'Padded Trace'!AA12</f>
        <v>0</v>
      </c>
      <c r="AB12" s="23">
        <f ca="1">'Padded Trace'!AB12</f>
        <v>2</v>
      </c>
      <c r="AC12" s="23">
        <f ca="1">'Padded Trace'!AC12</f>
        <v>0</v>
      </c>
      <c r="AD12" s="23">
        <f ca="1">'Padded Trace'!AD12</f>
        <v>1</v>
      </c>
      <c r="AE12" s="23">
        <f ca="1">'Padded Trace'!AE12</f>
        <v>1</v>
      </c>
      <c r="AF12" s="23">
        <f ca="1">'Padded Trace'!AF12</f>
        <v>1</v>
      </c>
      <c r="AG12" s="23">
        <f ca="1">'Padded Trace'!AG12</f>
        <v>1</v>
      </c>
      <c r="AH12" s="19">
        <f ca="1"/>
        <v>0</v>
      </c>
      <c r="AI12" s="19">
        <f t="shared" ca="1" si="35"/>
        <v>1</v>
      </c>
      <c r="AJ12" s="19">
        <f ca="1"/>
        <v>0</v>
      </c>
      <c r="AK12" s="7"/>
      <c r="AL12" s="23">
        <f t="shared" ca="1" si="33"/>
        <v>0</v>
      </c>
      <c r="AM12" s="23">
        <f t="shared" ca="1" si="0"/>
        <v>0</v>
      </c>
      <c r="AN12" s="23">
        <f t="shared" ca="1" si="1"/>
        <v>0</v>
      </c>
      <c r="AO12" s="23">
        <f t="shared" ca="1" si="2"/>
        <v>0</v>
      </c>
      <c r="AP12" s="23">
        <f t="shared" ca="1" si="3"/>
        <v>0</v>
      </c>
      <c r="AQ12" s="23">
        <f t="shared" ca="1" si="4"/>
        <v>0</v>
      </c>
      <c r="AR12" s="23">
        <f t="shared" ca="1" si="5"/>
        <v>0</v>
      </c>
      <c r="AS12" s="24"/>
      <c r="AT12" s="23">
        <f t="shared" ca="1" si="6"/>
        <v>0</v>
      </c>
      <c r="AU12" s="23">
        <f t="shared" ca="1" si="7"/>
        <v>0</v>
      </c>
      <c r="AV12" s="23">
        <f t="shared" ca="1" si="8"/>
        <v>0</v>
      </c>
      <c r="AW12" s="23">
        <f t="shared" ca="1" si="9"/>
        <v>0</v>
      </c>
      <c r="AX12" s="23">
        <f t="shared" ca="1" si="10"/>
        <v>0</v>
      </c>
      <c r="AY12" s="23">
        <f t="shared" ca="1" si="11"/>
        <v>0</v>
      </c>
      <c r="AZ12" s="23">
        <f t="shared" ca="1" si="12"/>
        <v>0</v>
      </c>
      <c r="BA12" s="23">
        <f t="shared" ca="1" si="13"/>
        <v>0</v>
      </c>
      <c r="BB12" s="23">
        <f t="shared" ca="1" si="14"/>
        <v>0</v>
      </c>
      <c r="BC12" s="23">
        <f t="shared" ca="1" si="15"/>
        <v>0</v>
      </c>
      <c r="BD12" s="23">
        <f t="shared" ca="1" si="16"/>
        <v>0</v>
      </c>
      <c r="BE12" s="24"/>
      <c r="BF12" s="23">
        <f t="shared" ca="1" si="17"/>
        <v>0</v>
      </c>
      <c r="BG12" s="23">
        <f t="shared" ca="1" si="18"/>
        <v>0</v>
      </c>
      <c r="BH12" s="23">
        <f t="shared" ca="1" si="19"/>
        <v>0</v>
      </c>
      <c r="BI12" s="23">
        <f t="shared" ca="1" si="20"/>
        <v>0</v>
      </c>
      <c r="BJ12" s="23">
        <f t="shared" ca="1" si="21"/>
        <v>0</v>
      </c>
      <c r="BK12" s="23">
        <f t="shared" ca="1" si="22"/>
        <v>0</v>
      </c>
      <c r="BL12" s="23">
        <f t="shared" ca="1" si="23"/>
        <v>0</v>
      </c>
      <c r="BM12" s="23">
        <f t="shared" ca="1" si="24"/>
        <v>0</v>
      </c>
      <c r="BN12" s="23">
        <f t="shared" ca="1" si="25"/>
        <v>0</v>
      </c>
      <c r="BO12" s="23">
        <f t="shared" ca="1" si="26"/>
        <v>0</v>
      </c>
      <c r="BP12" s="23">
        <f t="shared" ca="1" si="27"/>
        <v>0</v>
      </c>
      <c r="BQ12" s="24"/>
      <c r="BR12" s="23">
        <f t="shared" ca="1" si="28"/>
        <v>0</v>
      </c>
      <c r="BS12" s="23">
        <f t="shared" ca="1" si="29"/>
        <v>0</v>
      </c>
      <c r="BT12" s="23">
        <f ca="1">IF(A12="","",(AH12+AI12)*(MOD(O12*AC12+P12*(AC12+N12)+Q12*(AB12+AC12+N12),Prime)-AD12))</f>
        <v>0</v>
      </c>
      <c r="BU12" s="23">
        <f ca="1">IF(A12="","",(AH12+AI12)*MOD(I12*(AB12+S12)+(1-I12)*AD12-AE12,Prime))</f>
        <v>0</v>
      </c>
      <c r="BV12" s="23">
        <f t="shared" ca="1" si="30"/>
        <v>0</v>
      </c>
      <c r="BW12" s="23">
        <f t="shared" ca="1" si="31"/>
        <v>0</v>
      </c>
      <c r="BX12" s="23" cm="1">
        <f t="array" aca="1" ref="BX12" ca="1">IF(A12="","",AI12*MOD(MRef(AG$5,C12-1,Input_Output!$O$21)*MRef(AD$5,C12-1,Input_Output!$O$21)-(1-I12),Prime))</f>
        <v>0</v>
      </c>
      <c r="BY12" s="24"/>
      <c r="BZ12" s="23" cm="1">
        <f t="array" aca="1" ref="BZ12" ca="1">IF(A12="","",$AI12*((1-MRef(S$5,$C12-1,Input_Output!$O$21))*(MOD(MRef(E$5,$C12-1,Input_Output!$O$21)+1,Prime))+MRef(S$5,$C12-1,Input_Output!$O$21)*MRef($AF$5,$C12-1,Input_Output!$O$21)-E12))</f>
        <v>0</v>
      </c>
      <c r="CA12" s="23" cm="1">
        <f t="array" aca="1" ref="CA12" ca="1">IF(A12="","",$AI12*((1-MRef(T$5,$C12-1,Input_Output!$O$21))*MRef(F$5,$C12-1,Input_Output!$O$21)+MRef(T$5,$C12-1,Input_Output!$O$21)*MRef($AF$5,$C12-1,Input_Output!$O$21)-F12))</f>
        <v>0</v>
      </c>
      <c r="CB12" s="23" cm="1">
        <f t="array" aca="1" ref="CB12" ca="1">IF(A12="","",$AI12*((1-MRef(U$5,$C12-1,Input_Output!$O$21))*MRef(G$5,$C12-1,Input_Output!$O$21)+MRef(U$5,$C12-1,Input_Output!$O$21)*MRef($AF$5,$C12-1,Input_Output!$O$21)-G12))</f>
        <v>0</v>
      </c>
      <c r="CC12" s="23" cm="1">
        <f t="array" aca="1" ref="CC12" ca="1">IF(A12="","",$AI12*((1-MRef(V$5,$C12-1,Input_Output!$O$21))*MRef(H$5,$C12-1,Input_Output!$O$21)+MRef(V$5,$C12-1,Input_Output!$O$21)*MRef($AF$5,$C12-1,Input_Output!$O$21)-H12))</f>
        <v>0</v>
      </c>
      <c r="CD12" s="23" cm="1">
        <f t="array" aca="1" ref="CD12" ca="1">IF(A12="","",AI12*MRef(AD$5,C12-1,Input_Output!$O$21)*I12)</f>
        <v>0</v>
      </c>
      <c r="CE12" s="24"/>
      <c r="CF12" s="23">
        <f t="shared" ca="1" si="36"/>
        <v>0</v>
      </c>
      <c r="CG12" s="23">
        <f ca="1">IF($A12="","",MOD((F12-INPUT)*$AH12,Prime))</f>
        <v>0</v>
      </c>
      <c r="CH12" s="23">
        <f t="shared" ca="1" si="34"/>
        <v>0</v>
      </c>
      <c r="CI12" s="23">
        <f t="shared" ca="1" si="32"/>
        <v>0</v>
      </c>
      <c r="CJ12" s="23" cm="1">
        <f t="array" aca="1" ref="CJ12" ca="1">IF(A12="","",_xlfn.LET(_xlpm.r,C12-1,_xlpm.l,Input_Output!$O$21,MRef(AH$5,_xlpm.r,_xlpm.l)+MRef(AI$5,_xlpm.r,_xlpm.l)-MRef(AJ$5,_xlpm.r,_xlpm.l)-AI12))</f>
        <v>0</v>
      </c>
      <c r="CK12" s="7"/>
    </row>
    <row r="13" spans="1:89" x14ac:dyDescent="0.25">
      <c r="A13" s="41" t="str">
        <f>'Padded Trace'!A13</f>
        <v>original</v>
      </c>
      <c r="B13" s="19">
        <f>'Padded Trace'!B13</f>
        <v>256</v>
      </c>
      <c r="C13" s="41">
        <f>'Padded Trace'!C13</f>
        <v>8</v>
      </c>
      <c r="D13" s="41" t="str">
        <f ca="1">'Padded Trace'!D13</f>
        <v>MOVE</v>
      </c>
      <c r="E13" s="23">
        <f ca="1">'Padded Trace'!E13</f>
        <v>2</v>
      </c>
      <c r="F13" s="23">
        <f ca="1">'Padded Trace'!F13</f>
        <v>1</v>
      </c>
      <c r="G13" s="23">
        <f ca="1">'Padded Trace'!G13</f>
        <v>14</v>
      </c>
      <c r="H13" s="23">
        <f ca="1">'Padded Trace'!H13</f>
        <v>0</v>
      </c>
      <c r="I13" s="23">
        <f ca="1">'Padded Trace'!I13</f>
        <v>0</v>
      </c>
      <c r="J13" s="23">
        <f ca="1">'Padded Trace'!J13</f>
        <v>1</v>
      </c>
      <c r="K13" s="23">
        <f ca="1">'Padded Trace'!K13</f>
        <v>1</v>
      </c>
      <c r="L13" s="23">
        <f ca="1">'Padded Trace'!L13</f>
        <v>1</v>
      </c>
      <c r="M13" s="23">
        <f ca="1">'Padded Trace'!M13</f>
        <v>0</v>
      </c>
      <c r="N13" s="23">
        <f ca="1">'Padded Trace'!N13</f>
        <v>0</v>
      </c>
      <c r="O13" s="23">
        <f ca="1">'Padded Trace'!O13</f>
        <v>0</v>
      </c>
      <c r="P13" s="23">
        <f ca="1">'Padded Trace'!P13</f>
        <v>1</v>
      </c>
      <c r="Q13" s="23">
        <f ca="1">'Padded Trace'!Q13</f>
        <v>0</v>
      </c>
      <c r="R13" s="23">
        <f ca="1">'Padded Trace'!R13</f>
        <v>0</v>
      </c>
      <c r="S13" s="23">
        <f ca="1">'Padded Trace'!S13</f>
        <v>1</v>
      </c>
      <c r="T13" s="23">
        <f ca="1">'Padded Trace'!T13</f>
        <v>0</v>
      </c>
      <c r="U13" s="23">
        <f ca="1">'Padded Trace'!U13</f>
        <v>0</v>
      </c>
      <c r="V13" s="23">
        <f ca="1">'Padded Trace'!V13</f>
        <v>0</v>
      </c>
      <c r="W13" s="23">
        <f ca="1">'Padded Trace'!W13</f>
        <v>1</v>
      </c>
      <c r="X13" s="23">
        <f ca="1">'Padded Trace'!X13</f>
        <v>0</v>
      </c>
      <c r="Y13" s="23">
        <f ca="1">'Padded Trace'!Y13</f>
        <v>0</v>
      </c>
      <c r="Z13" s="23">
        <f ca="1">'Padded Trace'!Z13</f>
        <v>0</v>
      </c>
      <c r="AA13" s="23">
        <f ca="1">'Padded Trace'!AA13</f>
        <v>0</v>
      </c>
      <c r="AB13" s="23">
        <f ca="1">'Padded Trace'!AB13</f>
        <v>2</v>
      </c>
      <c r="AC13" s="23">
        <f ca="1">'Padded Trace'!AC13</f>
        <v>0</v>
      </c>
      <c r="AD13" s="23">
        <f ca="1">'Padded Trace'!AD13</f>
        <v>0</v>
      </c>
      <c r="AE13" s="23">
        <f ca="1">'Padded Trace'!AE13</f>
        <v>0</v>
      </c>
      <c r="AF13" s="23">
        <f ca="1">'Padded Trace'!AF13</f>
        <v>0</v>
      </c>
      <c r="AG13" s="23">
        <f ca="1">'Padded Trace'!AG13</f>
        <v>0</v>
      </c>
      <c r="AH13" s="19">
        <f ca="1"/>
        <v>0</v>
      </c>
      <c r="AI13" s="19">
        <f t="shared" ca="1" si="35"/>
        <v>1</v>
      </c>
      <c r="AJ13" s="19">
        <f ca="1"/>
        <v>0</v>
      </c>
      <c r="AK13" s="7"/>
      <c r="AL13" s="23">
        <f t="shared" ca="1" si="33"/>
        <v>0</v>
      </c>
      <c r="AM13" s="23">
        <f t="shared" ca="1" si="0"/>
        <v>0</v>
      </c>
      <c r="AN13" s="23">
        <f t="shared" ca="1" si="1"/>
        <v>0</v>
      </c>
      <c r="AO13" s="23">
        <f t="shared" ca="1" si="2"/>
        <v>0</v>
      </c>
      <c r="AP13" s="23">
        <f t="shared" ca="1" si="3"/>
        <v>0</v>
      </c>
      <c r="AQ13" s="23">
        <f t="shared" ca="1" si="4"/>
        <v>0</v>
      </c>
      <c r="AR13" s="23">
        <f t="shared" ca="1" si="5"/>
        <v>0</v>
      </c>
      <c r="AS13" s="24"/>
      <c r="AT13" s="23">
        <f t="shared" ca="1" si="6"/>
        <v>0</v>
      </c>
      <c r="AU13" s="23">
        <f t="shared" ca="1" si="7"/>
        <v>0</v>
      </c>
      <c r="AV13" s="23">
        <f t="shared" ca="1" si="8"/>
        <v>0</v>
      </c>
      <c r="AW13" s="23">
        <f t="shared" ca="1" si="9"/>
        <v>0</v>
      </c>
      <c r="AX13" s="23">
        <f t="shared" ca="1" si="10"/>
        <v>0</v>
      </c>
      <c r="AY13" s="23">
        <f t="shared" ca="1" si="11"/>
        <v>0</v>
      </c>
      <c r="AZ13" s="23">
        <f t="shared" ca="1" si="12"/>
        <v>0</v>
      </c>
      <c r="BA13" s="23">
        <f t="shared" ca="1" si="13"/>
        <v>0</v>
      </c>
      <c r="BB13" s="23">
        <f t="shared" ca="1" si="14"/>
        <v>0</v>
      </c>
      <c r="BC13" s="23">
        <f t="shared" ca="1" si="15"/>
        <v>0</v>
      </c>
      <c r="BD13" s="23">
        <f t="shared" ca="1" si="16"/>
        <v>0</v>
      </c>
      <c r="BE13" s="24"/>
      <c r="BF13" s="23">
        <f t="shared" ca="1" si="17"/>
        <v>0</v>
      </c>
      <c r="BG13" s="23">
        <f t="shared" ca="1" si="18"/>
        <v>0</v>
      </c>
      <c r="BH13" s="23">
        <f t="shared" ca="1" si="19"/>
        <v>0</v>
      </c>
      <c r="BI13" s="23">
        <f t="shared" ca="1" si="20"/>
        <v>0</v>
      </c>
      <c r="BJ13" s="23">
        <f t="shared" ca="1" si="21"/>
        <v>0</v>
      </c>
      <c r="BK13" s="23">
        <f t="shared" ca="1" si="22"/>
        <v>0</v>
      </c>
      <c r="BL13" s="23">
        <f t="shared" ca="1" si="23"/>
        <v>0</v>
      </c>
      <c r="BM13" s="23">
        <f t="shared" ca="1" si="24"/>
        <v>0</v>
      </c>
      <c r="BN13" s="23">
        <f t="shared" ca="1" si="25"/>
        <v>0</v>
      </c>
      <c r="BO13" s="23">
        <f t="shared" ca="1" si="26"/>
        <v>0</v>
      </c>
      <c r="BP13" s="23">
        <f t="shared" ca="1" si="27"/>
        <v>0</v>
      </c>
      <c r="BQ13" s="24"/>
      <c r="BR13" s="23">
        <f t="shared" ca="1" si="28"/>
        <v>0</v>
      </c>
      <c r="BS13" s="23">
        <f t="shared" ca="1" si="29"/>
        <v>0</v>
      </c>
      <c r="BT13" s="23">
        <f ca="1">IF(A13="","",(AH13+AI13)*(MOD(O13*AC13+P13*(AC13+N13)+Q13*(AB13+AC13+N13),Prime)-AD13))</f>
        <v>0</v>
      </c>
      <c r="BU13" s="23">
        <f ca="1">IF(A13="","",(AH13+AI13)*MOD(I13*(AB13+S13)+(1-I13)*AD13-AE13,Prime))</f>
        <v>0</v>
      </c>
      <c r="BV13" s="23">
        <f t="shared" ca="1" si="30"/>
        <v>0</v>
      </c>
      <c r="BW13" s="23">
        <f t="shared" ca="1" si="31"/>
        <v>0</v>
      </c>
      <c r="BX13" s="23" cm="1">
        <f t="array" aca="1" ref="BX13" ca="1">IF(A13="","",AI13*MOD(MRef(AG$5,C13-1,Input_Output!$O$21)*MRef(AD$5,C13-1,Input_Output!$O$21)-(1-I13),Prime))</f>
        <v>0</v>
      </c>
      <c r="BY13" s="24"/>
      <c r="BZ13" s="23" cm="1">
        <f t="array" aca="1" ref="BZ13" ca="1">IF(A13="","",$AI13*((1-MRef(S$5,$C13-1,Input_Output!$O$21))*(MOD(MRef(E$5,$C13-1,Input_Output!$O$21)+1,Prime))+MRef(S$5,$C13-1,Input_Output!$O$21)*MRef($AF$5,$C13-1,Input_Output!$O$21)-E13))</f>
        <v>0</v>
      </c>
      <c r="CA13" s="23" cm="1">
        <f t="array" aca="1" ref="CA13" ca="1">IF(A13="","",$AI13*((1-MRef(T$5,$C13-1,Input_Output!$O$21))*MRef(F$5,$C13-1,Input_Output!$O$21)+MRef(T$5,$C13-1,Input_Output!$O$21)*MRef($AF$5,$C13-1,Input_Output!$O$21)-F13))</f>
        <v>0</v>
      </c>
      <c r="CB13" s="23" cm="1">
        <f t="array" aca="1" ref="CB13" ca="1">IF(A13="","",$AI13*((1-MRef(U$5,$C13-1,Input_Output!$O$21))*MRef(G$5,$C13-1,Input_Output!$O$21)+MRef(U$5,$C13-1,Input_Output!$O$21)*MRef($AF$5,$C13-1,Input_Output!$O$21)-G13))</f>
        <v>0</v>
      </c>
      <c r="CC13" s="23" cm="1">
        <f t="array" aca="1" ref="CC13" ca="1">IF(A13="","",$AI13*((1-MRef(V$5,$C13-1,Input_Output!$O$21))*MRef(H$5,$C13-1,Input_Output!$O$21)+MRef(V$5,$C13-1,Input_Output!$O$21)*MRef($AF$5,$C13-1,Input_Output!$O$21)-H13))</f>
        <v>0</v>
      </c>
      <c r="CD13" s="23" cm="1">
        <f t="array" aca="1" ref="CD13" ca="1">IF(A13="","",AI13*MRef(AD$5,C13-1,Input_Output!$O$21)*I13)</f>
        <v>0</v>
      </c>
      <c r="CE13" s="24"/>
      <c r="CF13" s="23">
        <f t="shared" ca="1" si="36"/>
        <v>0</v>
      </c>
      <c r="CG13" s="23">
        <f ca="1">IF($A13="","",MOD((F13-INPUT)*$AH13,Prime))</f>
        <v>0</v>
      </c>
      <c r="CH13" s="23">
        <f t="shared" ca="1" si="34"/>
        <v>0</v>
      </c>
      <c r="CI13" s="23">
        <f t="shared" ca="1" si="32"/>
        <v>0</v>
      </c>
      <c r="CJ13" s="23" cm="1">
        <f t="array" aca="1" ref="CJ13" ca="1">IF(A13="","",_xlfn.LET(_xlpm.r,C13-1,_xlpm.l,Input_Output!$O$21,MRef(AH$5,_xlpm.r,_xlpm.l)+MRef(AI$5,_xlpm.r,_xlpm.l)-MRef(AJ$5,_xlpm.r,_xlpm.l)-AI13))</f>
        <v>0</v>
      </c>
      <c r="CK13" s="7"/>
    </row>
    <row r="14" spans="1:89" x14ac:dyDescent="0.25">
      <c r="A14" s="41" t="str">
        <f>'Padded Trace'!A14</f>
        <v>original</v>
      </c>
      <c r="B14" s="19">
        <f>'Padded Trace'!B14</f>
        <v>8</v>
      </c>
      <c r="C14" s="41">
        <f>'Padded Trace'!C14</f>
        <v>9</v>
      </c>
      <c r="D14" s="41" t="str">
        <f ca="1">'Padded Trace'!D14</f>
        <v>ADD</v>
      </c>
      <c r="E14" s="23">
        <f ca="1">'Padded Trace'!E14</f>
        <v>0</v>
      </c>
      <c r="F14" s="23">
        <f ca="1">'Padded Trace'!F14</f>
        <v>1</v>
      </c>
      <c r="G14" s="23">
        <f ca="1">'Padded Trace'!G14</f>
        <v>14</v>
      </c>
      <c r="H14" s="23">
        <f ca="1">'Padded Trace'!H14</f>
        <v>0</v>
      </c>
      <c r="I14" s="23">
        <f ca="1">'Padded Trace'!I14</f>
        <v>1</v>
      </c>
      <c r="J14" s="23">
        <f ca="1">'Padded Trace'!J14</f>
        <v>2</v>
      </c>
      <c r="K14" s="23">
        <f ca="1">'Padded Trace'!K14</f>
        <v>0</v>
      </c>
      <c r="L14" s="23">
        <f ca="1">'Padded Trace'!L14</f>
        <v>3</v>
      </c>
      <c r="M14" s="23">
        <f ca="1">'Padded Trace'!M14</f>
        <v>2</v>
      </c>
      <c r="N14" s="23">
        <f ca="1">'Padded Trace'!N14</f>
        <v>0</v>
      </c>
      <c r="O14" s="23">
        <f ca="1">'Padded Trace'!O14</f>
        <v>0</v>
      </c>
      <c r="P14" s="23">
        <f ca="1">'Padded Trace'!P14</f>
        <v>0</v>
      </c>
      <c r="Q14" s="23">
        <f ca="1">'Padded Trace'!Q14</f>
        <v>1</v>
      </c>
      <c r="R14" s="23">
        <f ca="1">'Padded Trace'!R14</f>
        <v>0</v>
      </c>
      <c r="S14" s="23">
        <f ca="1">'Padded Trace'!S14</f>
        <v>0</v>
      </c>
      <c r="T14" s="23">
        <f ca="1">'Padded Trace'!T14</f>
        <v>0</v>
      </c>
      <c r="U14" s="23">
        <f ca="1">'Padded Trace'!U14</f>
        <v>1</v>
      </c>
      <c r="V14" s="23">
        <f ca="1">'Padded Trace'!V14</f>
        <v>0</v>
      </c>
      <c r="W14" s="23">
        <f ca="1">'Padded Trace'!W14</f>
        <v>0</v>
      </c>
      <c r="X14" s="23">
        <f ca="1">'Padded Trace'!X14</f>
        <v>0</v>
      </c>
      <c r="Y14" s="23">
        <f ca="1">'Padded Trace'!Y14</f>
        <v>1</v>
      </c>
      <c r="Z14" s="23">
        <f ca="1">'Padded Trace'!Z14</f>
        <v>0</v>
      </c>
      <c r="AA14" s="23">
        <f ca="1">'Padded Trace'!AA14</f>
        <v>0</v>
      </c>
      <c r="AB14" s="23">
        <f ca="1">'Padded Trace'!AB14</f>
        <v>14</v>
      </c>
      <c r="AC14" s="23">
        <f ca="1">'Padded Trace'!AC14</f>
        <v>1</v>
      </c>
      <c r="AD14" s="23">
        <f ca="1">'Padded Trace'!AD14</f>
        <v>15</v>
      </c>
      <c r="AE14" s="23">
        <f ca="1">'Padded Trace'!AE14</f>
        <v>14</v>
      </c>
      <c r="AF14" s="23">
        <f ca="1">'Padded Trace'!AF14</f>
        <v>15</v>
      </c>
      <c r="AG14" s="23">
        <f ca="1">'Padded Trace'!AG14</f>
        <v>120</v>
      </c>
      <c r="AH14" s="19">
        <f ca="1"/>
        <v>0</v>
      </c>
      <c r="AI14" s="19">
        <f t="shared" ca="1" si="35"/>
        <v>1</v>
      </c>
      <c r="AJ14" s="19">
        <f ca="1"/>
        <v>0</v>
      </c>
      <c r="AK14" s="7"/>
      <c r="AL14" s="23">
        <f t="shared" ca="1" si="33"/>
        <v>0</v>
      </c>
      <c r="AM14" s="23">
        <f t="shared" ca="1" si="0"/>
        <v>0</v>
      </c>
      <c r="AN14" s="23">
        <f t="shared" ca="1" si="1"/>
        <v>0</v>
      </c>
      <c r="AO14" s="23">
        <f t="shared" ca="1" si="2"/>
        <v>0</v>
      </c>
      <c r="AP14" s="23">
        <f t="shared" ca="1" si="3"/>
        <v>0</v>
      </c>
      <c r="AQ14" s="23">
        <f t="shared" ca="1" si="4"/>
        <v>0</v>
      </c>
      <c r="AR14" s="23">
        <f t="shared" ca="1" si="5"/>
        <v>0</v>
      </c>
      <c r="AS14" s="24"/>
      <c r="AT14" s="23">
        <f t="shared" ca="1" si="6"/>
        <v>0</v>
      </c>
      <c r="AU14" s="23">
        <f t="shared" ca="1" si="7"/>
        <v>0</v>
      </c>
      <c r="AV14" s="23">
        <f t="shared" ca="1" si="8"/>
        <v>0</v>
      </c>
      <c r="AW14" s="23">
        <f t="shared" ca="1" si="9"/>
        <v>0</v>
      </c>
      <c r="AX14" s="23">
        <f t="shared" ca="1" si="10"/>
        <v>0</v>
      </c>
      <c r="AY14" s="23">
        <f t="shared" ca="1" si="11"/>
        <v>0</v>
      </c>
      <c r="AZ14" s="23">
        <f t="shared" ca="1" si="12"/>
        <v>0</v>
      </c>
      <c r="BA14" s="23">
        <f t="shared" ca="1" si="13"/>
        <v>0</v>
      </c>
      <c r="BB14" s="23">
        <f t="shared" ca="1" si="14"/>
        <v>0</v>
      </c>
      <c r="BC14" s="23">
        <f t="shared" ca="1" si="15"/>
        <v>0</v>
      </c>
      <c r="BD14" s="23">
        <f t="shared" ca="1" si="16"/>
        <v>0</v>
      </c>
      <c r="BE14" s="24"/>
      <c r="BF14" s="23">
        <f t="shared" ca="1" si="17"/>
        <v>0</v>
      </c>
      <c r="BG14" s="23">
        <f t="shared" ca="1" si="18"/>
        <v>0</v>
      </c>
      <c r="BH14" s="23">
        <f t="shared" ca="1" si="19"/>
        <v>0</v>
      </c>
      <c r="BI14" s="23">
        <f t="shared" ca="1" si="20"/>
        <v>0</v>
      </c>
      <c r="BJ14" s="23">
        <f t="shared" ca="1" si="21"/>
        <v>0</v>
      </c>
      <c r="BK14" s="23">
        <f t="shared" ca="1" si="22"/>
        <v>0</v>
      </c>
      <c r="BL14" s="23">
        <f t="shared" ca="1" si="23"/>
        <v>0</v>
      </c>
      <c r="BM14" s="23">
        <f t="shared" ca="1" si="24"/>
        <v>0</v>
      </c>
      <c r="BN14" s="23">
        <f t="shared" ca="1" si="25"/>
        <v>0</v>
      </c>
      <c r="BO14" s="23">
        <f t="shared" ca="1" si="26"/>
        <v>0</v>
      </c>
      <c r="BP14" s="23">
        <f t="shared" ca="1" si="27"/>
        <v>0</v>
      </c>
      <c r="BQ14" s="24"/>
      <c r="BR14" s="23">
        <f t="shared" ca="1" si="28"/>
        <v>0</v>
      </c>
      <c r="BS14" s="23">
        <f t="shared" ca="1" si="29"/>
        <v>0</v>
      </c>
      <c r="BT14" s="23">
        <f ca="1">IF(A14="","",(AH14+AI14)*(MOD(O14*AC14+P14*(AC14+N14)+Q14*(AB14+AC14+N14),Prime)-AD14))</f>
        <v>0</v>
      </c>
      <c r="BU14" s="23">
        <f ca="1">IF(A14="","",(AH14+AI14)*MOD(I14*(AB14+S14)+(1-I14)*AD14-AE14,Prime))</f>
        <v>0</v>
      </c>
      <c r="BV14" s="23">
        <f t="shared" ca="1" si="30"/>
        <v>0</v>
      </c>
      <c r="BW14" s="23">
        <f t="shared" ca="1" si="31"/>
        <v>0</v>
      </c>
      <c r="BX14" s="23" cm="1">
        <f t="array" aca="1" ref="BX14" ca="1">IF(A14="","",AI14*MOD(MRef(AG$5,C14-1,Input_Output!$O$21)*MRef(AD$5,C14-1,Input_Output!$O$21)-(1-I14),Prime))</f>
        <v>0</v>
      </c>
      <c r="BY14" s="24"/>
      <c r="BZ14" s="23" cm="1">
        <f t="array" aca="1" ref="BZ14" ca="1">IF(A14="","",$AI14*((1-MRef(S$5,$C14-1,Input_Output!$O$21))*(MOD(MRef(E$5,$C14-1,Input_Output!$O$21)+1,Prime))+MRef(S$5,$C14-1,Input_Output!$O$21)*MRef($AF$5,$C14-1,Input_Output!$O$21)-E14))</f>
        <v>0</v>
      </c>
      <c r="CA14" s="23" cm="1">
        <f t="array" aca="1" ref="CA14" ca="1">IF(A14="","",$AI14*((1-MRef(T$5,$C14-1,Input_Output!$O$21))*MRef(F$5,$C14-1,Input_Output!$O$21)+MRef(T$5,$C14-1,Input_Output!$O$21)*MRef($AF$5,$C14-1,Input_Output!$O$21)-F14))</f>
        <v>0</v>
      </c>
      <c r="CB14" s="23" cm="1">
        <f t="array" aca="1" ref="CB14" ca="1">IF(A14="","",$AI14*((1-MRef(U$5,$C14-1,Input_Output!$O$21))*MRef(G$5,$C14-1,Input_Output!$O$21)+MRef(U$5,$C14-1,Input_Output!$O$21)*MRef($AF$5,$C14-1,Input_Output!$O$21)-G14))</f>
        <v>0</v>
      </c>
      <c r="CC14" s="23" cm="1">
        <f t="array" aca="1" ref="CC14" ca="1">IF(A14="","",$AI14*((1-MRef(V$5,$C14-1,Input_Output!$O$21))*MRef(H$5,$C14-1,Input_Output!$O$21)+MRef(V$5,$C14-1,Input_Output!$O$21)*MRef($AF$5,$C14-1,Input_Output!$O$21)-H14))</f>
        <v>0</v>
      </c>
      <c r="CD14" s="23" cm="1">
        <f t="array" aca="1" ref="CD14" ca="1">IF(A14="","",AI14*MRef(AD$5,C14-1,Input_Output!$O$21)*I14)</f>
        <v>0</v>
      </c>
      <c r="CE14" s="24"/>
      <c r="CF14" s="23">
        <f t="shared" ca="1" si="36"/>
        <v>0</v>
      </c>
      <c r="CG14" s="23">
        <f ca="1">IF($A14="","",MOD((F14-INPUT)*$AH14,Prime))</f>
        <v>0</v>
      </c>
      <c r="CH14" s="23">
        <f t="shared" ca="1" si="34"/>
        <v>0</v>
      </c>
      <c r="CI14" s="23">
        <f t="shared" ca="1" si="32"/>
        <v>0</v>
      </c>
      <c r="CJ14" s="23" cm="1">
        <f t="array" aca="1" ref="CJ14" ca="1">IF(A14="","",_xlfn.LET(_xlpm.r,C14-1,_xlpm.l,Input_Output!$O$21,MRef(AH$5,_xlpm.r,_xlpm.l)+MRef(AI$5,_xlpm.r,_xlpm.l)-MRef(AJ$5,_xlpm.r,_xlpm.l)-AI14))</f>
        <v>0</v>
      </c>
      <c r="CK14" s="7"/>
    </row>
    <row r="15" spans="1:89" x14ac:dyDescent="0.25">
      <c r="A15" s="41" t="str">
        <f>'Padded Trace'!A15</f>
        <v>original</v>
      </c>
      <c r="B15" s="19">
        <f>'Padded Trace'!B15</f>
        <v>193</v>
      </c>
      <c r="C15" s="41">
        <f>'Padded Trace'!C15</f>
        <v>10</v>
      </c>
      <c r="D15" s="41" t="str">
        <f ca="1">'Padded Trace'!D15</f>
        <v>ADD</v>
      </c>
      <c r="E15" s="23">
        <f ca="1">'Padded Trace'!E15</f>
        <v>1</v>
      </c>
      <c r="F15" s="23">
        <f ca="1">'Padded Trace'!F15</f>
        <v>1</v>
      </c>
      <c r="G15" s="23">
        <f ca="1">'Padded Trace'!G15</f>
        <v>15</v>
      </c>
      <c r="H15" s="23">
        <f ca="1">'Padded Trace'!H15</f>
        <v>0</v>
      </c>
      <c r="I15" s="23">
        <f ca="1">'Padded Trace'!I15</f>
        <v>0</v>
      </c>
      <c r="J15" s="23">
        <f ca="1">'Padded Trace'!J15</f>
        <v>2</v>
      </c>
      <c r="K15" s="23">
        <f ca="1">'Padded Trace'!K15</f>
        <v>0</v>
      </c>
      <c r="L15" s="23">
        <f ca="1">'Padded Trace'!L15</f>
        <v>2</v>
      </c>
      <c r="M15" s="23">
        <f ca="1">'Padded Trace'!M15</f>
        <v>0</v>
      </c>
      <c r="N15" s="23">
        <f ca="1">'Padded Trace'!N15</f>
        <v>256</v>
      </c>
      <c r="O15" s="23">
        <f ca="1">'Padded Trace'!O15</f>
        <v>0</v>
      </c>
      <c r="P15" s="23">
        <f ca="1">'Padded Trace'!P15</f>
        <v>0</v>
      </c>
      <c r="Q15" s="23">
        <f ca="1">'Padded Trace'!Q15</f>
        <v>1</v>
      </c>
      <c r="R15" s="23">
        <f ca="1">'Padded Trace'!R15</f>
        <v>0</v>
      </c>
      <c r="S15" s="23">
        <f ca="1">'Padded Trace'!S15</f>
        <v>0</v>
      </c>
      <c r="T15" s="23">
        <f ca="1">'Padded Trace'!T15</f>
        <v>1</v>
      </c>
      <c r="U15" s="23">
        <f ca="1">'Padded Trace'!U15</f>
        <v>0</v>
      </c>
      <c r="V15" s="23">
        <f ca="1">'Padded Trace'!V15</f>
        <v>0</v>
      </c>
      <c r="W15" s="23">
        <f ca="1">'Padded Trace'!W15</f>
        <v>1</v>
      </c>
      <c r="X15" s="23">
        <f ca="1">'Padded Trace'!X15</f>
        <v>0</v>
      </c>
      <c r="Y15" s="23">
        <f ca="1">'Padded Trace'!Y15</f>
        <v>0</v>
      </c>
      <c r="Z15" s="23">
        <f ca="1">'Padded Trace'!Z15</f>
        <v>0</v>
      </c>
      <c r="AA15" s="23">
        <f ca="1">'Padded Trace'!AA15</f>
        <v>0</v>
      </c>
      <c r="AB15" s="23">
        <f ca="1">'Padded Trace'!AB15</f>
        <v>1</v>
      </c>
      <c r="AC15" s="23">
        <f ca="1">'Padded Trace'!AC15</f>
        <v>0</v>
      </c>
      <c r="AD15" s="23">
        <f ca="1">'Padded Trace'!AD15</f>
        <v>0</v>
      </c>
      <c r="AE15" s="23">
        <f ca="1">'Padded Trace'!AE15</f>
        <v>0</v>
      </c>
      <c r="AF15" s="23">
        <f ca="1">'Padded Trace'!AF15</f>
        <v>0</v>
      </c>
      <c r="AG15" s="23">
        <f ca="1">'Padded Trace'!AG15</f>
        <v>0</v>
      </c>
      <c r="AH15" s="19">
        <f ca="1"/>
        <v>0</v>
      </c>
      <c r="AI15" s="19">
        <f t="shared" ca="1" si="35"/>
        <v>1</v>
      </c>
      <c r="AJ15" s="19">
        <f ca="1"/>
        <v>0</v>
      </c>
      <c r="AK15" s="7"/>
      <c r="AL15" s="23">
        <f t="shared" ca="1" si="33"/>
        <v>0</v>
      </c>
      <c r="AM15" s="23">
        <f t="shared" ca="1" si="0"/>
        <v>0</v>
      </c>
      <c r="AN15" s="23">
        <f t="shared" ca="1" si="1"/>
        <v>0</v>
      </c>
      <c r="AO15" s="23">
        <f t="shared" ca="1" si="2"/>
        <v>0</v>
      </c>
      <c r="AP15" s="23">
        <f t="shared" ca="1" si="3"/>
        <v>0</v>
      </c>
      <c r="AQ15" s="23">
        <f t="shared" ca="1" si="4"/>
        <v>0</v>
      </c>
      <c r="AR15" s="23">
        <f t="shared" ca="1" si="5"/>
        <v>0</v>
      </c>
      <c r="AS15" s="24"/>
      <c r="AT15" s="23">
        <f t="shared" ca="1" si="6"/>
        <v>0</v>
      </c>
      <c r="AU15" s="23">
        <f t="shared" ca="1" si="7"/>
        <v>0</v>
      </c>
      <c r="AV15" s="23">
        <f t="shared" ca="1" si="8"/>
        <v>0</v>
      </c>
      <c r="AW15" s="23">
        <f t="shared" ca="1" si="9"/>
        <v>0</v>
      </c>
      <c r="AX15" s="23">
        <f t="shared" ca="1" si="10"/>
        <v>0</v>
      </c>
      <c r="AY15" s="23">
        <f t="shared" ca="1" si="11"/>
        <v>0</v>
      </c>
      <c r="AZ15" s="23">
        <f t="shared" ca="1" si="12"/>
        <v>0</v>
      </c>
      <c r="BA15" s="23">
        <f t="shared" ca="1" si="13"/>
        <v>0</v>
      </c>
      <c r="BB15" s="23">
        <f t="shared" ca="1" si="14"/>
        <v>0</v>
      </c>
      <c r="BC15" s="23">
        <f t="shared" ca="1" si="15"/>
        <v>0</v>
      </c>
      <c r="BD15" s="23">
        <f t="shared" ca="1" si="16"/>
        <v>0</v>
      </c>
      <c r="BE15" s="24"/>
      <c r="BF15" s="23">
        <f t="shared" ca="1" si="17"/>
        <v>0</v>
      </c>
      <c r="BG15" s="23">
        <f t="shared" ca="1" si="18"/>
        <v>0</v>
      </c>
      <c r="BH15" s="23">
        <f t="shared" ca="1" si="19"/>
        <v>0</v>
      </c>
      <c r="BI15" s="23">
        <f t="shared" ca="1" si="20"/>
        <v>0</v>
      </c>
      <c r="BJ15" s="23">
        <f t="shared" ca="1" si="21"/>
        <v>0</v>
      </c>
      <c r="BK15" s="23">
        <f t="shared" ca="1" si="22"/>
        <v>0</v>
      </c>
      <c r="BL15" s="23">
        <f t="shared" ca="1" si="23"/>
        <v>0</v>
      </c>
      <c r="BM15" s="23">
        <f t="shared" ca="1" si="24"/>
        <v>0</v>
      </c>
      <c r="BN15" s="23">
        <f t="shared" ca="1" si="25"/>
        <v>0</v>
      </c>
      <c r="BO15" s="23">
        <f t="shared" ca="1" si="26"/>
        <v>0</v>
      </c>
      <c r="BP15" s="23">
        <f t="shared" ca="1" si="27"/>
        <v>0</v>
      </c>
      <c r="BQ15" s="24"/>
      <c r="BR15" s="23">
        <f t="shared" ca="1" si="28"/>
        <v>0</v>
      </c>
      <c r="BS15" s="23">
        <f t="shared" ca="1" si="29"/>
        <v>0</v>
      </c>
      <c r="BT15" s="23">
        <f ca="1">IF(A15="","",(AH15+AI15)*(MOD(O15*AC15+P15*(AC15+N15)+Q15*(AB15+AC15+N15),Prime)-AD15))</f>
        <v>0</v>
      </c>
      <c r="BU15" s="23">
        <f ca="1">IF(A15="","",(AH15+AI15)*MOD(I15*(AB15+S15)+(1-I15)*AD15-AE15,Prime))</f>
        <v>0</v>
      </c>
      <c r="BV15" s="23">
        <f t="shared" ca="1" si="30"/>
        <v>0</v>
      </c>
      <c r="BW15" s="23">
        <f t="shared" ca="1" si="31"/>
        <v>0</v>
      </c>
      <c r="BX15" s="23" cm="1">
        <f t="array" aca="1" ref="BX15" ca="1">IF(A15="","",AI15*MOD(MRef(AG$5,C15-1,Input_Output!$O$21)*MRef(AD$5,C15-1,Input_Output!$O$21)-(1-I15),Prime))</f>
        <v>0</v>
      </c>
      <c r="BY15" s="24"/>
      <c r="BZ15" s="23" cm="1">
        <f t="array" aca="1" ref="BZ15" ca="1">IF(A15="","",$AI15*((1-MRef(S$5,$C15-1,Input_Output!$O$21))*(MOD(MRef(E$5,$C15-1,Input_Output!$O$21)+1,Prime))+MRef(S$5,$C15-1,Input_Output!$O$21)*MRef($AF$5,$C15-1,Input_Output!$O$21)-E15))</f>
        <v>0</v>
      </c>
      <c r="CA15" s="23" cm="1">
        <f t="array" aca="1" ref="CA15" ca="1">IF(A15="","",$AI15*((1-MRef(T$5,$C15-1,Input_Output!$O$21))*MRef(F$5,$C15-1,Input_Output!$O$21)+MRef(T$5,$C15-1,Input_Output!$O$21)*MRef($AF$5,$C15-1,Input_Output!$O$21)-F15))</f>
        <v>0</v>
      </c>
      <c r="CB15" s="23" cm="1">
        <f t="array" aca="1" ref="CB15" ca="1">IF(A15="","",$AI15*((1-MRef(U$5,$C15-1,Input_Output!$O$21))*MRef(G$5,$C15-1,Input_Output!$O$21)+MRef(U$5,$C15-1,Input_Output!$O$21)*MRef($AF$5,$C15-1,Input_Output!$O$21)-G15))</f>
        <v>0</v>
      </c>
      <c r="CC15" s="23" cm="1">
        <f t="array" aca="1" ref="CC15" ca="1">IF(A15="","",$AI15*((1-MRef(V$5,$C15-1,Input_Output!$O$21))*MRef(H$5,$C15-1,Input_Output!$O$21)+MRef(V$5,$C15-1,Input_Output!$O$21)*MRef($AF$5,$C15-1,Input_Output!$O$21)-H15))</f>
        <v>0</v>
      </c>
      <c r="CD15" s="23" cm="1">
        <f t="array" aca="1" ref="CD15" ca="1">IF(A15="","",AI15*MRef(AD$5,C15-1,Input_Output!$O$21)*I15)</f>
        <v>0</v>
      </c>
      <c r="CE15" s="24"/>
      <c r="CF15" s="23">
        <f t="shared" ca="1" si="36"/>
        <v>0</v>
      </c>
      <c r="CG15" s="23">
        <f ca="1">IF($A15="","",MOD((F15-INPUT)*$AH15,Prime))</f>
        <v>0</v>
      </c>
      <c r="CH15" s="23">
        <f t="shared" ca="1" si="34"/>
        <v>0</v>
      </c>
      <c r="CI15" s="23">
        <f t="shared" ca="1" si="32"/>
        <v>0</v>
      </c>
      <c r="CJ15" s="23" cm="1">
        <f t="array" aca="1" ref="CJ15" ca="1">IF(A15="","",_xlfn.LET(_xlpm.r,C15-1,_xlpm.l,Input_Output!$O$21,MRef(AH$5,_xlpm.r,_xlpm.l)+MRef(AI$5,_xlpm.r,_xlpm.l)-MRef(AJ$5,_xlpm.r,_xlpm.l)-AI15))</f>
        <v>0</v>
      </c>
      <c r="CK15" s="7"/>
    </row>
    <row r="16" spans="1:89" x14ac:dyDescent="0.25">
      <c r="A16" s="41" t="str">
        <f>'Padded Trace'!A16</f>
        <v>original</v>
      </c>
      <c r="B16" s="19">
        <f>'Padded Trace'!B16</f>
        <v>255</v>
      </c>
      <c r="C16" s="41">
        <f>'Padded Trace'!C16</f>
        <v>11</v>
      </c>
      <c r="D16" s="41" t="str">
        <f ca="1">'Padded Trace'!D16</f>
        <v>MOVE</v>
      </c>
      <c r="E16" s="23">
        <f ca="1">'Padded Trace'!E16</f>
        <v>2</v>
      </c>
      <c r="F16" s="23">
        <f ca="1">'Padded Trace'!F16</f>
        <v>0</v>
      </c>
      <c r="G16" s="23">
        <f ca="1">'Padded Trace'!G16</f>
        <v>15</v>
      </c>
      <c r="H16" s="23">
        <f ca="1">'Padded Trace'!H16</f>
        <v>0</v>
      </c>
      <c r="I16" s="23">
        <f ca="1">'Padded Trace'!I16</f>
        <v>1</v>
      </c>
      <c r="J16" s="23">
        <f ca="1">'Padded Trace'!J16</f>
        <v>1</v>
      </c>
      <c r="K16" s="23">
        <f ca="1">'Padded Trace'!K16</f>
        <v>1</v>
      </c>
      <c r="L16" s="23">
        <f ca="1">'Padded Trace'!L16</f>
        <v>1</v>
      </c>
      <c r="M16" s="23">
        <f ca="1">'Padded Trace'!M16</f>
        <v>0</v>
      </c>
      <c r="N16" s="23">
        <f ca="1">'Padded Trace'!N16</f>
        <v>0</v>
      </c>
      <c r="O16" s="23">
        <f ca="1">'Padded Trace'!O16</f>
        <v>0</v>
      </c>
      <c r="P16" s="23">
        <f ca="1">'Padded Trace'!P16</f>
        <v>1</v>
      </c>
      <c r="Q16" s="23">
        <f ca="1">'Padded Trace'!Q16</f>
        <v>0</v>
      </c>
      <c r="R16" s="23">
        <f ca="1">'Padded Trace'!R16</f>
        <v>0</v>
      </c>
      <c r="S16" s="23">
        <f ca="1">'Padded Trace'!S16</f>
        <v>1</v>
      </c>
      <c r="T16" s="23">
        <f ca="1">'Padded Trace'!T16</f>
        <v>0</v>
      </c>
      <c r="U16" s="23">
        <f ca="1">'Padded Trace'!U16</f>
        <v>0</v>
      </c>
      <c r="V16" s="23">
        <f ca="1">'Padded Trace'!V16</f>
        <v>0</v>
      </c>
      <c r="W16" s="23">
        <f ca="1">'Padded Trace'!W16</f>
        <v>1</v>
      </c>
      <c r="X16" s="23">
        <f ca="1">'Padded Trace'!X16</f>
        <v>0</v>
      </c>
      <c r="Y16" s="23">
        <f ca="1">'Padded Trace'!Y16</f>
        <v>0</v>
      </c>
      <c r="Z16" s="23">
        <f ca="1">'Padded Trace'!Z16</f>
        <v>0</v>
      </c>
      <c r="AA16" s="23">
        <f ca="1">'Padded Trace'!AA16</f>
        <v>0</v>
      </c>
      <c r="AB16" s="23">
        <f ca="1">'Padded Trace'!AB16</f>
        <v>2</v>
      </c>
      <c r="AC16" s="23">
        <f ca="1">'Padded Trace'!AC16</f>
        <v>0</v>
      </c>
      <c r="AD16" s="23">
        <f ca="1">'Padded Trace'!AD16</f>
        <v>0</v>
      </c>
      <c r="AE16" s="23">
        <f ca="1">'Padded Trace'!AE16</f>
        <v>3</v>
      </c>
      <c r="AF16" s="23">
        <f ca="1">'Padded Trace'!AF16</f>
        <v>3</v>
      </c>
      <c r="AG16" s="23">
        <f ca="1">'Padded Trace'!AG16</f>
        <v>0</v>
      </c>
      <c r="AH16" s="19">
        <f ca="1"/>
        <v>0</v>
      </c>
      <c r="AI16" s="19">
        <f t="shared" ca="1" si="35"/>
        <v>1</v>
      </c>
      <c r="AJ16" s="19">
        <f ca="1"/>
        <v>0</v>
      </c>
      <c r="AK16" s="7"/>
      <c r="AL16" s="23">
        <f t="shared" ca="1" si="33"/>
        <v>0</v>
      </c>
      <c r="AM16" s="23">
        <f t="shared" ca="1" si="0"/>
        <v>0</v>
      </c>
      <c r="AN16" s="23">
        <f t="shared" ca="1" si="1"/>
        <v>0</v>
      </c>
      <c r="AO16" s="23">
        <f t="shared" ca="1" si="2"/>
        <v>0</v>
      </c>
      <c r="AP16" s="23">
        <f t="shared" ca="1" si="3"/>
        <v>0</v>
      </c>
      <c r="AQ16" s="23">
        <f t="shared" ca="1" si="4"/>
        <v>0</v>
      </c>
      <c r="AR16" s="23">
        <f t="shared" ca="1" si="5"/>
        <v>0</v>
      </c>
      <c r="AS16" s="24"/>
      <c r="AT16" s="23">
        <f t="shared" ca="1" si="6"/>
        <v>0</v>
      </c>
      <c r="AU16" s="23">
        <f t="shared" ca="1" si="7"/>
        <v>0</v>
      </c>
      <c r="AV16" s="23">
        <f t="shared" ca="1" si="8"/>
        <v>0</v>
      </c>
      <c r="AW16" s="23">
        <f t="shared" ca="1" si="9"/>
        <v>0</v>
      </c>
      <c r="AX16" s="23">
        <f t="shared" ca="1" si="10"/>
        <v>0</v>
      </c>
      <c r="AY16" s="23">
        <f t="shared" ca="1" si="11"/>
        <v>0</v>
      </c>
      <c r="AZ16" s="23">
        <f t="shared" ca="1" si="12"/>
        <v>0</v>
      </c>
      <c r="BA16" s="23">
        <f t="shared" ca="1" si="13"/>
        <v>0</v>
      </c>
      <c r="BB16" s="23">
        <f t="shared" ca="1" si="14"/>
        <v>0</v>
      </c>
      <c r="BC16" s="23">
        <f t="shared" ca="1" si="15"/>
        <v>0</v>
      </c>
      <c r="BD16" s="23">
        <f t="shared" ca="1" si="16"/>
        <v>0</v>
      </c>
      <c r="BE16" s="24"/>
      <c r="BF16" s="23">
        <f t="shared" ca="1" si="17"/>
        <v>0</v>
      </c>
      <c r="BG16" s="23">
        <f t="shared" ca="1" si="18"/>
        <v>0</v>
      </c>
      <c r="BH16" s="23">
        <f t="shared" ca="1" si="19"/>
        <v>0</v>
      </c>
      <c r="BI16" s="23">
        <f t="shared" ca="1" si="20"/>
        <v>0</v>
      </c>
      <c r="BJ16" s="23">
        <f t="shared" ca="1" si="21"/>
        <v>0</v>
      </c>
      <c r="BK16" s="23">
        <f t="shared" ca="1" si="22"/>
        <v>0</v>
      </c>
      <c r="BL16" s="23">
        <f t="shared" ca="1" si="23"/>
        <v>0</v>
      </c>
      <c r="BM16" s="23">
        <f t="shared" ca="1" si="24"/>
        <v>0</v>
      </c>
      <c r="BN16" s="23">
        <f t="shared" ca="1" si="25"/>
        <v>0</v>
      </c>
      <c r="BO16" s="23">
        <f t="shared" ca="1" si="26"/>
        <v>0</v>
      </c>
      <c r="BP16" s="23">
        <f t="shared" ca="1" si="27"/>
        <v>0</v>
      </c>
      <c r="BQ16" s="24"/>
      <c r="BR16" s="23">
        <f t="shared" ca="1" si="28"/>
        <v>0</v>
      </c>
      <c r="BS16" s="23">
        <f t="shared" ca="1" si="29"/>
        <v>0</v>
      </c>
      <c r="BT16" s="23">
        <f ca="1">IF(A16="","",(AH16+AI16)*(MOD(O16*AC16+P16*(AC16+N16)+Q16*(AB16+AC16+N16),Prime)-AD16))</f>
        <v>0</v>
      </c>
      <c r="BU16" s="23">
        <f ca="1">IF(A16="","",(AH16+AI16)*MOD(I16*(AB16+S16)+(1-I16)*AD16-AE16,Prime))</f>
        <v>0</v>
      </c>
      <c r="BV16" s="23">
        <f t="shared" ca="1" si="30"/>
        <v>0</v>
      </c>
      <c r="BW16" s="23">
        <f t="shared" ca="1" si="31"/>
        <v>0</v>
      </c>
      <c r="BX16" s="23" cm="1">
        <f t="array" aca="1" ref="BX16" ca="1">IF(A16="","",AI16*MOD(MRef(AG$5,C16-1,Input_Output!$O$21)*MRef(AD$5,C16-1,Input_Output!$O$21)-(1-I16),Prime))</f>
        <v>0</v>
      </c>
      <c r="BY16" s="24"/>
      <c r="BZ16" s="23" cm="1">
        <f t="array" aca="1" ref="BZ16" ca="1">IF(A16="","",$AI16*((1-MRef(S$5,$C16-1,Input_Output!$O$21))*(MOD(MRef(E$5,$C16-1,Input_Output!$O$21)+1,Prime))+MRef(S$5,$C16-1,Input_Output!$O$21)*MRef($AF$5,$C16-1,Input_Output!$O$21)-E16))</f>
        <v>0</v>
      </c>
      <c r="CA16" s="23" cm="1">
        <f t="array" aca="1" ref="CA16" ca="1">IF(A16="","",$AI16*((1-MRef(T$5,$C16-1,Input_Output!$O$21))*MRef(F$5,$C16-1,Input_Output!$O$21)+MRef(T$5,$C16-1,Input_Output!$O$21)*MRef($AF$5,$C16-1,Input_Output!$O$21)-F16))</f>
        <v>0</v>
      </c>
      <c r="CB16" s="23" cm="1">
        <f t="array" aca="1" ref="CB16" ca="1">IF(A16="","",$AI16*((1-MRef(U$5,$C16-1,Input_Output!$O$21))*MRef(G$5,$C16-1,Input_Output!$O$21)+MRef(U$5,$C16-1,Input_Output!$O$21)*MRef($AF$5,$C16-1,Input_Output!$O$21)-G16))</f>
        <v>0</v>
      </c>
      <c r="CC16" s="23" cm="1">
        <f t="array" aca="1" ref="CC16" ca="1">IF(A16="","",$AI16*((1-MRef(V$5,$C16-1,Input_Output!$O$21))*MRef(H$5,$C16-1,Input_Output!$O$21)+MRef(V$5,$C16-1,Input_Output!$O$21)*MRef($AF$5,$C16-1,Input_Output!$O$21)-H16))</f>
        <v>0</v>
      </c>
      <c r="CD16" s="23" cm="1">
        <f t="array" aca="1" ref="CD16" ca="1">IF(A16="","",AI16*MRef(AD$5,C16-1,Input_Output!$O$21)*I16)</f>
        <v>0</v>
      </c>
      <c r="CE16" s="24"/>
      <c r="CF16" s="23">
        <f t="shared" ca="1" si="36"/>
        <v>0</v>
      </c>
      <c r="CG16" s="23">
        <f ca="1">IF($A16="","",MOD((F16-INPUT)*$AH16,Prime))</f>
        <v>0</v>
      </c>
      <c r="CH16" s="23">
        <f t="shared" ca="1" si="34"/>
        <v>0</v>
      </c>
      <c r="CI16" s="23">
        <f t="shared" ca="1" si="32"/>
        <v>0</v>
      </c>
      <c r="CJ16" s="23" cm="1">
        <f t="array" aca="1" ref="CJ16" ca="1">IF(A16="","",_xlfn.LET(_xlpm.r,C16-1,_xlpm.l,Input_Output!$O$21,MRef(AH$5,_xlpm.r,_xlpm.l)+MRef(AI$5,_xlpm.r,_xlpm.l)-MRef(AJ$5,_xlpm.r,_xlpm.l)-AI16))</f>
        <v>0</v>
      </c>
      <c r="CK16" s="7"/>
    </row>
    <row r="17" spans="1:89" x14ac:dyDescent="0.25">
      <c r="A17" s="41" t="str">
        <f>'Padded Trace'!A17</f>
        <v>original</v>
      </c>
      <c r="B17" s="19">
        <f>'Padded Trace'!B17</f>
        <v>16</v>
      </c>
      <c r="C17" s="41">
        <f>'Padded Trace'!C17</f>
        <v>12</v>
      </c>
      <c r="D17" s="41" t="str">
        <f ca="1">'Padded Trace'!D17</f>
        <v>MOVE</v>
      </c>
      <c r="E17" s="23">
        <f ca="1">'Padded Trace'!E17</f>
        <v>3</v>
      </c>
      <c r="F17" s="23">
        <f ca="1">'Padded Trace'!F17</f>
        <v>0</v>
      </c>
      <c r="G17" s="23">
        <f ca="1">'Padded Trace'!G17</f>
        <v>15</v>
      </c>
      <c r="H17" s="23">
        <f ca="1">'Padded Trace'!H17</f>
        <v>0</v>
      </c>
      <c r="I17" s="23">
        <f ca="1">'Padded Trace'!I17</f>
        <v>1</v>
      </c>
      <c r="J17" s="23">
        <f ca="1">'Padded Trace'!J17</f>
        <v>1</v>
      </c>
      <c r="K17" s="23">
        <f ca="1">'Padded Trace'!K17</f>
        <v>0</v>
      </c>
      <c r="L17" s="23">
        <f ca="1">'Padded Trace'!L17</f>
        <v>2</v>
      </c>
      <c r="M17" s="23">
        <f ca="1">'Padded Trace'!M17</f>
        <v>3</v>
      </c>
      <c r="N17" s="23">
        <f ca="1">'Padded Trace'!N17</f>
        <v>0</v>
      </c>
      <c r="O17" s="23">
        <f ca="1">'Padded Trace'!O17</f>
        <v>0</v>
      </c>
      <c r="P17" s="23">
        <f ca="1">'Padded Trace'!P17</f>
        <v>1</v>
      </c>
      <c r="Q17" s="23">
        <f ca="1">'Padded Trace'!Q17</f>
        <v>0</v>
      </c>
      <c r="R17" s="23">
        <f ca="1">'Padded Trace'!R17</f>
        <v>0</v>
      </c>
      <c r="S17" s="23">
        <f ca="1">'Padded Trace'!S17</f>
        <v>0</v>
      </c>
      <c r="T17" s="23">
        <f ca="1">'Padded Trace'!T17</f>
        <v>1</v>
      </c>
      <c r="U17" s="23">
        <f ca="1">'Padded Trace'!U17</f>
        <v>0</v>
      </c>
      <c r="V17" s="23">
        <f ca="1">'Padded Trace'!V17</f>
        <v>0</v>
      </c>
      <c r="W17" s="23">
        <f ca="1">'Padded Trace'!W17</f>
        <v>0</v>
      </c>
      <c r="X17" s="23">
        <f ca="1">'Padded Trace'!X17</f>
        <v>0</v>
      </c>
      <c r="Y17" s="23">
        <f ca="1">'Padded Trace'!Y17</f>
        <v>0</v>
      </c>
      <c r="Z17" s="23">
        <f ca="1">'Padded Trace'!Z17</f>
        <v>1</v>
      </c>
      <c r="AA17" s="23">
        <f ca="1">'Padded Trace'!AA17</f>
        <v>0</v>
      </c>
      <c r="AB17" s="23">
        <f ca="1">'Padded Trace'!AB17</f>
        <v>0</v>
      </c>
      <c r="AC17" s="23">
        <f ca="1">'Padded Trace'!AC17</f>
        <v>15</v>
      </c>
      <c r="AD17" s="23">
        <f ca="1">'Padded Trace'!AD17</f>
        <v>15</v>
      </c>
      <c r="AE17" s="23">
        <f ca="1">'Padded Trace'!AE17</f>
        <v>0</v>
      </c>
      <c r="AF17" s="23">
        <f ca="1">'Padded Trace'!AF17</f>
        <v>15</v>
      </c>
      <c r="AG17" s="23">
        <f ca="1">'Padded Trace'!AG17</f>
        <v>120</v>
      </c>
      <c r="AH17" s="19">
        <f ca="1"/>
        <v>0</v>
      </c>
      <c r="AI17" s="19">
        <f t="shared" ca="1" si="35"/>
        <v>1</v>
      </c>
      <c r="AJ17" s="19">
        <f ca="1"/>
        <v>0</v>
      </c>
      <c r="AK17" s="7"/>
      <c r="AL17" s="23">
        <f t="shared" ca="1" si="33"/>
        <v>0</v>
      </c>
      <c r="AM17" s="23">
        <f t="shared" ca="1" si="0"/>
        <v>0</v>
      </c>
      <c r="AN17" s="23">
        <f t="shared" ca="1" si="1"/>
        <v>0</v>
      </c>
      <c r="AO17" s="23">
        <f t="shared" ca="1" si="2"/>
        <v>0</v>
      </c>
      <c r="AP17" s="23">
        <f t="shared" ca="1" si="3"/>
        <v>0</v>
      </c>
      <c r="AQ17" s="23">
        <f t="shared" ca="1" si="4"/>
        <v>0</v>
      </c>
      <c r="AR17" s="23">
        <f t="shared" ca="1" si="5"/>
        <v>0</v>
      </c>
      <c r="AS17" s="24"/>
      <c r="AT17" s="23">
        <f t="shared" ca="1" si="6"/>
        <v>0</v>
      </c>
      <c r="AU17" s="23">
        <f t="shared" ca="1" si="7"/>
        <v>0</v>
      </c>
      <c r="AV17" s="23">
        <f t="shared" ca="1" si="8"/>
        <v>0</v>
      </c>
      <c r="AW17" s="23">
        <f t="shared" ca="1" si="9"/>
        <v>0</v>
      </c>
      <c r="AX17" s="23">
        <f t="shared" ca="1" si="10"/>
        <v>0</v>
      </c>
      <c r="AY17" s="23">
        <f t="shared" ca="1" si="11"/>
        <v>0</v>
      </c>
      <c r="AZ17" s="23">
        <f t="shared" ca="1" si="12"/>
        <v>0</v>
      </c>
      <c r="BA17" s="23">
        <f t="shared" ca="1" si="13"/>
        <v>0</v>
      </c>
      <c r="BB17" s="23">
        <f t="shared" ca="1" si="14"/>
        <v>0</v>
      </c>
      <c r="BC17" s="23">
        <f t="shared" ca="1" si="15"/>
        <v>0</v>
      </c>
      <c r="BD17" s="23">
        <f t="shared" ca="1" si="16"/>
        <v>0</v>
      </c>
      <c r="BE17" s="24"/>
      <c r="BF17" s="23">
        <f t="shared" ca="1" si="17"/>
        <v>0</v>
      </c>
      <c r="BG17" s="23">
        <f t="shared" ca="1" si="18"/>
        <v>0</v>
      </c>
      <c r="BH17" s="23">
        <f t="shared" ca="1" si="19"/>
        <v>0</v>
      </c>
      <c r="BI17" s="23">
        <f t="shared" ca="1" si="20"/>
        <v>0</v>
      </c>
      <c r="BJ17" s="23">
        <f t="shared" ca="1" si="21"/>
        <v>0</v>
      </c>
      <c r="BK17" s="23">
        <f t="shared" ca="1" si="22"/>
        <v>0</v>
      </c>
      <c r="BL17" s="23">
        <f t="shared" ca="1" si="23"/>
        <v>0</v>
      </c>
      <c r="BM17" s="23">
        <f t="shared" ca="1" si="24"/>
        <v>0</v>
      </c>
      <c r="BN17" s="23">
        <f t="shared" ca="1" si="25"/>
        <v>0</v>
      </c>
      <c r="BO17" s="23">
        <f t="shared" ca="1" si="26"/>
        <v>0</v>
      </c>
      <c r="BP17" s="23">
        <f t="shared" ca="1" si="27"/>
        <v>0</v>
      </c>
      <c r="BQ17" s="24"/>
      <c r="BR17" s="23">
        <f t="shared" ca="1" si="28"/>
        <v>0</v>
      </c>
      <c r="BS17" s="23">
        <f t="shared" ca="1" si="29"/>
        <v>0</v>
      </c>
      <c r="BT17" s="23">
        <f ca="1">IF(A17="","",(AH17+AI17)*(MOD(O17*AC17+P17*(AC17+N17)+Q17*(AB17+AC17+N17),Prime)-AD17))</f>
        <v>0</v>
      </c>
      <c r="BU17" s="23">
        <f ca="1">IF(A17="","",(AH17+AI17)*MOD(I17*(AB17+S17)+(1-I17)*AD17-AE17,Prime))</f>
        <v>0</v>
      </c>
      <c r="BV17" s="23">
        <f t="shared" ca="1" si="30"/>
        <v>0</v>
      </c>
      <c r="BW17" s="23">
        <f t="shared" ca="1" si="31"/>
        <v>0</v>
      </c>
      <c r="BX17" s="23" cm="1">
        <f t="array" aca="1" ref="BX17" ca="1">IF(A17="","",AI17*MOD(MRef(AG$5,C17-1,Input_Output!$O$21)*MRef(AD$5,C17-1,Input_Output!$O$21)-(1-I17),Prime))</f>
        <v>0</v>
      </c>
      <c r="BY17" s="24"/>
      <c r="BZ17" s="23" cm="1">
        <f t="array" aca="1" ref="BZ17" ca="1">IF(A17="","",$AI17*((1-MRef(S$5,$C17-1,Input_Output!$O$21))*(MOD(MRef(E$5,$C17-1,Input_Output!$O$21)+1,Prime))+MRef(S$5,$C17-1,Input_Output!$O$21)*MRef($AF$5,$C17-1,Input_Output!$O$21)-E17))</f>
        <v>0</v>
      </c>
      <c r="CA17" s="23" cm="1">
        <f t="array" aca="1" ref="CA17" ca="1">IF(A17="","",$AI17*((1-MRef(T$5,$C17-1,Input_Output!$O$21))*MRef(F$5,$C17-1,Input_Output!$O$21)+MRef(T$5,$C17-1,Input_Output!$O$21)*MRef($AF$5,$C17-1,Input_Output!$O$21)-F17))</f>
        <v>0</v>
      </c>
      <c r="CB17" s="23" cm="1">
        <f t="array" aca="1" ref="CB17" ca="1">IF(A17="","",$AI17*((1-MRef(U$5,$C17-1,Input_Output!$O$21))*MRef(G$5,$C17-1,Input_Output!$O$21)+MRef(U$5,$C17-1,Input_Output!$O$21)*MRef($AF$5,$C17-1,Input_Output!$O$21)-G17))</f>
        <v>0</v>
      </c>
      <c r="CC17" s="23" cm="1">
        <f t="array" aca="1" ref="CC17" ca="1">IF(A17="","",$AI17*((1-MRef(V$5,$C17-1,Input_Output!$O$21))*MRef(H$5,$C17-1,Input_Output!$O$21)+MRef(V$5,$C17-1,Input_Output!$O$21)*MRef($AF$5,$C17-1,Input_Output!$O$21)-H17))</f>
        <v>0</v>
      </c>
      <c r="CD17" s="23" cm="1">
        <f t="array" aca="1" ref="CD17" ca="1">IF(A17="","",AI17*MRef(AD$5,C17-1,Input_Output!$O$21)*I17)</f>
        <v>0</v>
      </c>
      <c r="CE17" s="24"/>
      <c r="CF17" s="23">
        <f t="shared" ca="1" si="36"/>
        <v>0</v>
      </c>
      <c r="CG17" s="23">
        <f ca="1">IF($A17="","",MOD((F17-INPUT)*$AH17,Prime))</f>
        <v>0</v>
      </c>
      <c r="CH17" s="23">
        <f t="shared" ca="1" si="34"/>
        <v>0</v>
      </c>
      <c r="CI17" s="23">
        <f t="shared" ca="1" si="32"/>
        <v>0</v>
      </c>
      <c r="CJ17" s="23" cm="1">
        <f t="array" aca="1" ref="CJ17" ca="1">IF(A17="","",_xlfn.LET(_xlpm.r,C17-1,_xlpm.l,Input_Output!$O$21,MRef(AH$5,_xlpm.r,_xlpm.l)+MRef(AI$5,_xlpm.r,_xlpm.l)-MRef(AJ$5,_xlpm.r,_xlpm.l)-AI17))</f>
        <v>0</v>
      </c>
      <c r="CK17" s="7"/>
    </row>
    <row r="18" spans="1:89" x14ac:dyDescent="0.25">
      <c r="A18" s="41" t="str">
        <f>'Padded Trace'!A18</f>
        <v>original</v>
      </c>
      <c r="B18" s="19">
        <f>'Padded Trace'!B18</f>
        <v>129</v>
      </c>
      <c r="C18" s="41">
        <f>'Padded Trace'!C18</f>
        <v>13</v>
      </c>
      <c r="D18" s="41" t="str">
        <f ca="1">'Padded Trace'!D18</f>
        <v>EXIT</v>
      </c>
      <c r="E18" s="23">
        <f ca="1">'Padded Trace'!E18</f>
        <v>4</v>
      </c>
      <c r="F18" s="23">
        <f ca="1">'Padded Trace'!F18</f>
        <v>15</v>
      </c>
      <c r="G18" s="23">
        <f ca="1">'Padded Trace'!G18</f>
        <v>15</v>
      </c>
      <c r="H18" s="23">
        <f ca="1">'Padded Trace'!H18</f>
        <v>0</v>
      </c>
      <c r="I18" s="23">
        <f ca="1">'Padded Trace'!I18</f>
        <v>0</v>
      </c>
      <c r="J18" s="23">
        <f ca="1">'Padded Trace'!J18</f>
        <v>0</v>
      </c>
      <c r="K18" s="23">
        <f ca="1">'Padded Trace'!K18</f>
        <v>0</v>
      </c>
      <c r="L18" s="23">
        <f ca="1">'Padded Trace'!L18</f>
        <v>0</v>
      </c>
      <c r="M18" s="23">
        <f ca="1">'Padded Trace'!M18</f>
        <v>0</v>
      </c>
      <c r="N18" s="23">
        <f ca="1">'Padded Trace'!N18</f>
        <v>0</v>
      </c>
      <c r="O18" s="23">
        <f ca="1">'Padded Trace'!O18</f>
        <v>1</v>
      </c>
      <c r="P18" s="23">
        <f ca="1">'Padded Trace'!P18</f>
        <v>0</v>
      </c>
      <c r="Q18" s="23">
        <f ca="1">'Padded Trace'!Q18</f>
        <v>0</v>
      </c>
      <c r="R18" s="23">
        <f ca="1">'Padded Trace'!R18</f>
        <v>1</v>
      </c>
      <c r="S18" s="23">
        <f ca="1">'Padded Trace'!S18</f>
        <v>0</v>
      </c>
      <c r="T18" s="23">
        <f ca="1">'Padded Trace'!T18</f>
        <v>0</v>
      </c>
      <c r="U18" s="23">
        <f ca="1">'Padded Trace'!U18</f>
        <v>0</v>
      </c>
      <c r="V18" s="23">
        <f ca="1">'Padded Trace'!V18</f>
        <v>0</v>
      </c>
      <c r="W18" s="23">
        <f ca="1">'Padded Trace'!W18</f>
        <v>1</v>
      </c>
      <c r="X18" s="23">
        <f ca="1">'Padded Trace'!X18</f>
        <v>0</v>
      </c>
      <c r="Y18" s="23">
        <f ca="1">'Padded Trace'!Y18</f>
        <v>0</v>
      </c>
      <c r="Z18" s="23">
        <f ca="1">'Padded Trace'!Z18</f>
        <v>0</v>
      </c>
      <c r="AA18" s="23">
        <f ca="1">'Padded Trace'!AA18</f>
        <v>0</v>
      </c>
      <c r="AB18" s="23">
        <f ca="1">'Padded Trace'!AB18</f>
        <v>0</v>
      </c>
      <c r="AC18" s="23">
        <f ca="1">'Padded Trace'!AC18</f>
        <v>0</v>
      </c>
      <c r="AD18" s="23">
        <f ca="1">'Padded Trace'!AD18</f>
        <v>0</v>
      </c>
      <c r="AE18" s="23">
        <f ca="1">'Padded Trace'!AE18</f>
        <v>0</v>
      </c>
      <c r="AF18" s="23">
        <f ca="1">'Padded Trace'!AF18</f>
        <v>0</v>
      </c>
      <c r="AG18" s="23">
        <f ca="1">'Padded Trace'!AG18</f>
        <v>0</v>
      </c>
      <c r="AH18" s="19">
        <f ca="1"/>
        <v>0</v>
      </c>
      <c r="AI18" s="19">
        <f t="shared" ca="1" si="35"/>
        <v>1</v>
      </c>
      <c r="AJ18" s="19">
        <f ca="1"/>
        <v>1</v>
      </c>
      <c r="AK18" s="7"/>
      <c r="AL18" s="23">
        <f t="shared" ca="1" si="33"/>
        <v>0</v>
      </c>
      <c r="AM18" s="23">
        <f t="shared" ca="1" si="0"/>
        <v>0</v>
      </c>
      <c r="AN18" s="23">
        <f t="shared" ca="1" si="1"/>
        <v>0</v>
      </c>
      <c r="AO18" s="23">
        <f t="shared" ca="1" si="2"/>
        <v>0</v>
      </c>
      <c r="AP18" s="23">
        <f t="shared" ca="1" si="3"/>
        <v>0</v>
      </c>
      <c r="AQ18" s="23">
        <f t="shared" ca="1" si="4"/>
        <v>0</v>
      </c>
      <c r="AR18" s="23">
        <f t="shared" ca="1" si="5"/>
        <v>0</v>
      </c>
      <c r="AS18" s="24"/>
      <c r="AT18" s="23">
        <f t="shared" ca="1" si="6"/>
        <v>0</v>
      </c>
      <c r="AU18" s="23">
        <f t="shared" ca="1" si="7"/>
        <v>0</v>
      </c>
      <c r="AV18" s="23">
        <f t="shared" ca="1" si="8"/>
        <v>0</v>
      </c>
      <c r="AW18" s="23">
        <f t="shared" ca="1" si="9"/>
        <v>0</v>
      </c>
      <c r="AX18" s="23">
        <f t="shared" ca="1" si="10"/>
        <v>0</v>
      </c>
      <c r="AY18" s="23">
        <f t="shared" ca="1" si="11"/>
        <v>0</v>
      </c>
      <c r="AZ18" s="23">
        <f t="shared" ca="1" si="12"/>
        <v>0</v>
      </c>
      <c r="BA18" s="23">
        <f t="shared" ca="1" si="13"/>
        <v>0</v>
      </c>
      <c r="BB18" s="23">
        <f t="shared" ca="1" si="14"/>
        <v>0</v>
      </c>
      <c r="BC18" s="23">
        <f t="shared" ca="1" si="15"/>
        <v>0</v>
      </c>
      <c r="BD18" s="23">
        <f t="shared" ca="1" si="16"/>
        <v>0</v>
      </c>
      <c r="BE18" s="24"/>
      <c r="BF18" s="23">
        <f t="shared" ca="1" si="17"/>
        <v>0</v>
      </c>
      <c r="BG18" s="23">
        <f t="shared" ca="1" si="18"/>
        <v>0</v>
      </c>
      <c r="BH18" s="23">
        <f t="shared" ca="1" si="19"/>
        <v>0</v>
      </c>
      <c r="BI18" s="23">
        <f t="shared" ca="1" si="20"/>
        <v>0</v>
      </c>
      <c r="BJ18" s="23">
        <f t="shared" ca="1" si="21"/>
        <v>0</v>
      </c>
      <c r="BK18" s="23">
        <f t="shared" ca="1" si="22"/>
        <v>0</v>
      </c>
      <c r="BL18" s="23">
        <f t="shared" ca="1" si="23"/>
        <v>0</v>
      </c>
      <c r="BM18" s="23">
        <f t="shared" ca="1" si="24"/>
        <v>0</v>
      </c>
      <c r="BN18" s="23">
        <f t="shared" ca="1" si="25"/>
        <v>0</v>
      </c>
      <c r="BO18" s="23">
        <f t="shared" ca="1" si="26"/>
        <v>0</v>
      </c>
      <c r="BP18" s="23">
        <f t="shared" ca="1" si="27"/>
        <v>0</v>
      </c>
      <c r="BQ18" s="24"/>
      <c r="BR18" s="23">
        <f t="shared" ca="1" si="28"/>
        <v>0</v>
      </c>
      <c r="BS18" s="23">
        <f t="shared" ca="1" si="29"/>
        <v>0</v>
      </c>
      <c r="BT18" s="23">
        <f ca="1">IF(A18="","",(AH18+AI18)*(MOD(O18*AC18+P18*(AC18+N18)+Q18*(AB18+AC18+N18),Prime)-AD18))</f>
        <v>0</v>
      </c>
      <c r="BU18" s="23">
        <f ca="1">IF(A18="","",(AH18+AI18)*MOD(I18*(AB18+S18)+(1-I18)*AD18-AE18,Prime))</f>
        <v>0</v>
      </c>
      <c r="BV18" s="23">
        <f t="shared" ca="1" si="30"/>
        <v>0</v>
      </c>
      <c r="BW18" s="23">
        <f t="shared" ca="1" si="31"/>
        <v>0</v>
      </c>
      <c r="BX18" s="23" cm="1">
        <f t="array" aca="1" ref="BX18" ca="1">IF(A18="","",AI18*MOD(MRef(AG$5,C18-1,Input_Output!$O$21)*MRef(AD$5,C18-1,Input_Output!$O$21)-(1-I18),Prime))</f>
        <v>0</v>
      </c>
      <c r="BY18" s="24"/>
      <c r="BZ18" s="23" cm="1">
        <f t="array" aca="1" ref="BZ18" ca="1">IF(A18="","",$AI18*((1-MRef(S$5,$C18-1,Input_Output!$O$21))*(MOD(MRef(E$5,$C18-1,Input_Output!$O$21)+1,Prime))+MRef(S$5,$C18-1,Input_Output!$O$21)*MRef($AF$5,$C18-1,Input_Output!$O$21)-E18))</f>
        <v>0</v>
      </c>
      <c r="CA18" s="23" cm="1">
        <f t="array" aca="1" ref="CA18" ca="1">IF(A18="","",$AI18*((1-MRef(T$5,$C18-1,Input_Output!$O$21))*MRef(F$5,$C18-1,Input_Output!$O$21)+MRef(T$5,$C18-1,Input_Output!$O$21)*MRef($AF$5,$C18-1,Input_Output!$O$21)-F18))</f>
        <v>0</v>
      </c>
      <c r="CB18" s="23" cm="1">
        <f t="array" aca="1" ref="CB18" ca="1">IF(A18="","",$AI18*((1-MRef(U$5,$C18-1,Input_Output!$O$21))*MRef(G$5,$C18-1,Input_Output!$O$21)+MRef(U$5,$C18-1,Input_Output!$O$21)*MRef($AF$5,$C18-1,Input_Output!$O$21)-G18))</f>
        <v>0</v>
      </c>
      <c r="CC18" s="23" cm="1">
        <f t="array" aca="1" ref="CC18" ca="1">IF(A18="","",$AI18*((1-MRef(V$5,$C18-1,Input_Output!$O$21))*MRef(H$5,$C18-1,Input_Output!$O$21)+MRef(V$5,$C18-1,Input_Output!$O$21)*MRef($AF$5,$C18-1,Input_Output!$O$21)-H18))</f>
        <v>0</v>
      </c>
      <c r="CD18" s="23" cm="1">
        <f t="array" aca="1" ref="CD18" ca="1">IF(A18="","",AI18*MRef(AD$5,C18-1,Input_Output!$O$21)*I18)</f>
        <v>0</v>
      </c>
      <c r="CE18" s="24"/>
      <c r="CF18" s="23">
        <f t="shared" ca="1" si="36"/>
        <v>0</v>
      </c>
      <c r="CG18" s="23">
        <f ca="1">IF($A18="","",MOD((F18-INPUT)*$AH18,Prime))</f>
        <v>0</v>
      </c>
      <c r="CH18" s="23">
        <f t="shared" ca="1" si="34"/>
        <v>0</v>
      </c>
      <c r="CI18" s="23">
        <f t="shared" ca="1" si="32"/>
        <v>0</v>
      </c>
      <c r="CJ18" s="23" cm="1">
        <f t="array" aca="1" ref="CJ18" ca="1">IF(A18="","",_xlfn.LET(_xlpm.r,C18-1,_xlpm.l,Input_Output!$O$21,MRef(AH$5,_xlpm.r,_xlpm.l)+MRef(AI$5,_xlpm.r,_xlpm.l)-MRef(AJ$5,_xlpm.r,_xlpm.l)-AI18))</f>
        <v>0</v>
      </c>
      <c r="CK18" s="7"/>
    </row>
    <row r="19" spans="1:89" x14ac:dyDescent="0.25">
      <c r="A19" s="41" t="str">
        <f>'Padded Trace'!A19</f>
        <v>padding</v>
      </c>
      <c r="B19" s="19">
        <f>'Padded Trace'!B19</f>
        <v>253</v>
      </c>
      <c r="C19" s="41">
        <f>'Padded Trace'!C19</f>
        <v>14</v>
      </c>
      <c r="D19" s="41" t="str">
        <f>'Padded Trace'!D19</f>
        <v>N/A</v>
      </c>
      <c r="E19" s="23">
        <f ca="1">'Padded Trace'!E19</f>
        <v>5</v>
      </c>
      <c r="F19" s="23">
        <f ca="1">'Padded Trace'!F19</f>
        <v>89</v>
      </c>
      <c r="G19" s="23">
        <f ca="1">'Padded Trace'!G19</f>
        <v>89</v>
      </c>
      <c r="H19" s="23">
        <f ca="1">'Padded Trace'!H19</f>
        <v>11</v>
      </c>
      <c r="I19" s="23">
        <f ca="1">'Padded Trace'!I19</f>
        <v>64</v>
      </c>
      <c r="J19" s="23">
        <f ca="1">'Padded Trace'!J19</f>
        <v>24</v>
      </c>
      <c r="K19" s="23">
        <f ca="1">'Padded Trace'!K19</f>
        <v>144</v>
      </c>
      <c r="L19" s="23">
        <f ca="1">'Padded Trace'!L19</f>
        <v>197</v>
      </c>
      <c r="M19" s="23">
        <f ca="1">'Padded Trace'!M19</f>
        <v>109</v>
      </c>
      <c r="N19" s="23">
        <f ca="1">'Padded Trace'!N19</f>
        <v>3</v>
      </c>
      <c r="O19" s="23">
        <f ca="1">'Padded Trace'!O19</f>
        <v>219</v>
      </c>
      <c r="P19" s="23">
        <f ca="1">'Padded Trace'!P19</f>
        <v>148</v>
      </c>
      <c r="Q19" s="23">
        <f ca="1">'Padded Trace'!Q19</f>
        <v>225</v>
      </c>
      <c r="R19" s="23">
        <f ca="1">'Padded Trace'!R19</f>
        <v>115</v>
      </c>
      <c r="S19" s="23">
        <f ca="1">'Padded Trace'!S19</f>
        <v>50</v>
      </c>
      <c r="T19" s="23">
        <f ca="1">'Padded Trace'!T19</f>
        <v>107</v>
      </c>
      <c r="U19" s="23">
        <f ca="1">'Padded Trace'!U19</f>
        <v>112</v>
      </c>
      <c r="V19" s="23">
        <f ca="1">'Padded Trace'!V19</f>
        <v>231</v>
      </c>
      <c r="W19" s="23">
        <f ca="1">'Padded Trace'!W19</f>
        <v>112</v>
      </c>
      <c r="X19" s="23">
        <f ca="1">'Padded Trace'!X19</f>
        <v>78</v>
      </c>
      <c r="Y19" s="23">
        <f ca="1">'Padded Trace'!Y19</f>
        <v>184</v>
      </c>
      <c r="Z19" s="23">
        <f ca="1">'Padded Trace'!Z19</f>
        <v>73</v>
      </c>
      <c r="AA19" s="23">
        <f ca="1">'Padded Trace'!AA19</f>
        <v>47</v>
      </c>
      <c r="AB19" s="23">
        <f ca="1">'Padded Trace'!AB19</f>
        <v>39</v>
      </c>
      <c r="AC19" s="23">
        <f ca="1">'Padded Trace'!AC19</f>
        <v>124</v>
      </c>
      <c r="AD19" s="23">
        <f ca="1">'Padded Trace'!AD19</f>
        <v>131</v>
      </c>
      <c r="AE19" s="23">
        <f ca="1">'Padded Trace'!AE19</f>
        <v>157</v>
      </c>
      <c r="AF19" s="23">
        <f ca="1">'Padded Trace'!AF19</f>
        <v>51</v>
      </c>
      <c r="AG19" s="23">
        <f ca="1">'Padded Trace'!AG19</f>
        <v>101</v>
      </c>
      <c r="AH19" s="19">
        <f ca="1"/>
        <v>0</v>
      </c>
      <c r="AI19" s="19">
        <f t="shared" ca="1" si="35"/>
        <v>0</v>
      </c>
      <c r="AJ19" s="19">
        <f ca="1"/>
        <v>0</v>
      </c>
      <c r="AK19" s="7"/>
      <c r="AL19" s="23">
        <f t="shared" ca="1" si="33"/>
        <v>0</v>
      </c>
      <c r="AM19" s="23">
        <f t="shared" ca="1" si="0"/>
        <v>0</v>
      </c>
      <c r="AN19" s="23">
        <f t="shared" ca="1" si="1"/>
        <v>0</v>
      </c>
      <c r="AO19" s="23">
        <f t="shared" ca="1" si="2"/>
        <v>0</v>
      </c>
      <c r="AP19" s="23">
        <f t="shared" ca="1" si="3"/>
        <v>0</v>
      </c>
      <c r="AQ19" s="23">
        <f t="shared" ca="1" si="4"/>
        <v>0</v>
      </c>
      <c r="AR19" s="23">
        <f t="shared" ca="1" si="5"/>
        <v>0</v>
      </c>
      <c r="AS19" s="24"/>
      <c r="AT19" s="23">
        <f t="shared" ca="1" si="6"/>
        <v>0</v>
      </c>
      <c r="AU19" s="23">
        <f t="shared" ca="1" si="7"/>
        <v>0</v>
      </c>
      <c r="AV19" s="23">
        <f t="shared" ca="1" si="8"/>
        <v>0</v>
      </c>
      <c r="AW19" s="23">
        <f t="shared" ca="1" si="9"/>
        <v>0</v>
      </c>
      <c r="AX19" s="23">
        <f t="shared" ca="1" si="10"/>
        <v>0</v>
      </c>
      <c r="AY19" s="23">
        <f t="shared" ca="1" si="11"/>
        <v>0</v>
      </c>
      <c r="AZ19" s="23">
        <f t="shared" ca="1" si="12"/>
        <v>0</v>
      </c>
      <c r="BA19" s="23">
        <f t="shared" ca="1" si="13"/>
        <v>0</v>
      </c>
      <c r="BB19" s="23">
        <f t="shared" ca="1" si="14"/>
        <v>0</v>
      </c>
      <c r="BC19" s="23">
        <f t="shared" ca="1" si="15"/>
        <v>0</v>
      </c>
      <c r="BD19" s="23">
        <f t="shared" ca="1" si="16"/>
        <v>0</v>
      </c>
      <c r="BE19" s="24"/>
      <c r="BF19" s="23">
        <f t="shared" ca="1" si="17"/>
        <v>0</v>
      </c>
      <c r="BG19" s="23">
        <f t="shared" ca="1" si="18"/>
        <v>0</v>
      </c>
      <c r="BH19" s="23">
        <f t="shared" ca="1" si="19"/>
        <v>0</v>
      </c>
      <c r="BI19" s="23">
        <f t="shared" ca="1" si="20"/>
        <v>0</v>
      </c>
      <c r="BJ19" s="23">
        <f t="shared" ca="1" si="21"/>
        <v>0</v>
      </c>
      <c r="BK19" s="23">
        <f t="shared" ca="1" si="22"/>
        <v>0</v>
      </c>
      <c r="BL19" s="23">
        <f t="shared" ca="1" si="23"/>
        <v>0</v>
      </c>
      <c r="BM19" s="23">
        <f t="shared" ca="1" si="24"/>
        <v>0</v>
      </c>
      <c r="BN19" s="23">
        <f t="shared" ca="1" si="25"/>
        <v>0</v>
      </c>
      <c r="BO19" s="23">
        <f t="shared" ca="1" si="26"/>
        <v>0</v>
      </c>
      <c r="BP19" s="23">
        <f t="shared" ca="1" si="27"/>
        <v>0</v>
      </c>
      <c r="BQ19" s="24"/>
      <c r="BR19" s="23">
        <f t="shared" ca="1" si="28"/>
        <v>0</v>
      </c>
      <c r="BS19" s="23">
        <f t="shared" ca="1" si="29"/>
        <v>0</v>
      </c>
      <c r="BT19" s="23">
        <f ca="1">IF(A19="","",(AH19+AI19)*(MOD(O19*AC19+P19*(AC19+N19)+Q19*(AB19+AC19+N19),Prime)-AD19))</f>
        <v>0</v>
      </c>
      <c r="BU19" s="23">
        <f ca="1">IF(A19="","",(AH19+AI19)*MOD(I19*(AB19+S19)+(1-I19)*AD19-AE19,Prime))</f>
        <v>0</v>
      </c>
      <c r="BV19" s="23">
        <f t="shared" ca="1" si="30"/>
        <v>0</v>
      </c>
      <c r="BW19" s="23">
        <f t="shared" ca="1" si="31"/>
        <v>0</v>
      </c>
      <c r="BX19" s="23" cm="1">
        <f t="array" aca="1" ref="BX19" ca="1">IF(A19="","",AI19*MOD(MRef(AG$5,C19-1,Input_Output!$O$21)*MRef(AD$5,C19-1,Input_Output!$O$21)-(1-I19),Prime))</f>
        <v>0</v>
      </c>
      <c r="BY19" s="24"/>
      <c r="BZ19" s="23" cm="1">
        <f t="array" aca="1" ref="BZ19" ca="1">IF(A19="","",$AI19*((1-MRef(S$5,$C19-1,Input_Output!$O$21))*(MOD(MRef(E$5,$C19-1,Input_Output!$O$21)+1,Prime))+MRef(S$5,$C19-1,Input_Output!$O$21)*MRef($AF$5,$C19-1,Input_Output!$O$21)-E19))</f>
        <v>0</v>
      </c>
      <c r="CA19" s="23" cm="1">
        <f t="array" aca="1" ref="CA19" ca="1">IF(A19="","",$AI19*((1-MRef(T$5,$C19-1,Input_Output!$O$21))*MRef(F$5,$C19-1,Input_Output!$O$21)+MRef(T$5,$C19-1,Input_Output!$O$21)*MRef($AF$5,$C19-1,Input_Output!$O$21)-F19))</f>
        <v>0</v>
      </c>
      <c r="CB19" s="23" cm="1">
        <f t="array" aca="1" ref="CB19" ca="1">IF(A19="","",$AI19*((1-MRef(U$5,$C19-1,Input_Output!$O$21))*MRef(G$5,$C19-1,Input_Output!$O$21)+MRef(U$5,$C19-1,Input_Output!$O$21)*MRef($AF$5,$C19-1,Input_Output!$O$21)-G19))</f>
        <v>0</v>
      </c>
      <c r="CC19" s="23" cm="1">
        <f t="array" aca="1" ref="CC19" ca="1">IF(A19="","",$AI19*((1-MRef(V$5,$C19-1,Input_Output!$O$21))*MRef(H$5,$C19-1,Input_Output!$O$21)+MRef(V$5,$C19-1,Input_Output!$O$21)*MRef($AF$5,$C19-1,Input_Output!$O$21)-H19))</f>
        <v>0</v>
      </c>
      <c r="CD19" s="23" cm="1">
        <f t="array" aca="1" ref="CD19" ca="1">IF(A19="","",AI19*MRef(AD$5,C19-1,Input_Output!$O$21)*I19)</f>
        <v>0</v>
      </c>
      <c r="CE19" s="24"/>
      <c r="CF19" s="23">
        <f t="shared" ca="1" si="36"/>
        <v>0</v>
      </c>
      <c r="CG19" s="23">
        <f ca="1">IF($A19="","",MOD((F19-INPUT)*$AH19,Prime))</f>
        <v>0</v>
      </c>
      <c r="CH19" s="23">
        <f t="shared" ca="1" si="34"/>
        <v>0</v>
      </c>
      <c r="CI19" s="23">
        <f t="shared" ca="1" si="32"/>
        <v>0</v>
      </c>
      <c r="CJ19" s="23" cm="1">
        <f t="array" aca="1" ref="CJ19" ca="1">IF(A19="","",_xlfn.LET(_xlpm.r,C19-1,_xlpm.l,Input_Output!$O$21,MRef(AH$5,_xlpm.r,_xlpm.l)+MRef(AI$5,_xlpm.r,_xlpm.l)-MRef(AJ$5,_xlpm.r,_xlpm.l)-AI19))</f>
        <v>0</v>
      </c>
      <c r="CK19" s="7"/>
    </row>
    <row r="20" spans="1:89" x14ac:dyDescent="0.25">
      <c r="A20" s="41" t="str">
        <f>'Padded Trace'!A20</f>
        <v>padding</v>
      </c>
      <c r="B20" s="19">
        <f>'Padded Trace'!B20</f>
        <v>32</v>
      </c>
      <c r="C20" s="41">
        <f>'Padded Trace'!C20</f>
        <v>15</v>
      </c>
      <c r="D20" s="41" t="str">
        <f>'Padded Trace'!D20</f>
        <v>N/A</v>
      </c>
      <c r="E20" s="23">
        <f ca="1">'Padded Trace'!E20</f>
        <v>96</v>
      </c>
      <c r="F20" s="23">
        <f ca="1">'Padded Trace'!F20</f>
        <v>126</v>
      </c>
      <c r="G20" s="23">
        <f ca="1">'Padded Trace'!G20</f>
        <v>139</v>
      </c>
      <c r="H20" s="23">
        <f ca="1">'Padded Trace'!H20</f>
        <v>2</v>
      </c>
      <c r="I20" s="23">
        <f ca="1">'Padded Trace'!I20</f>
        <v>171</v>
      </c>
      <c r="J20" s="23">
        <f ca="1">'Padded Trace'!J20</f>
        <v>82</v>
      </c>
      <c r="K20" s="23">
        <f ca="1">'Padded Trace'!K20</f>
        <v>225</v>
      </c>
      <c r="L20" s="23">
        <f ca="1">'Padded Trace'!L20</f>
        <v>67</v>
      </c>
      <c r="M20" s="23">
        <f ca="1">'Padded Trace'!M20</f>
        <v>165</v>
      </c>
      <c r="N20" s="23">
        <f ca="1">'Padded Trace'!N20</f>
        <v>89</v>
      </c>
      <c r="O20" s="23">
        <f ca="1">'Padded Trace'!O20</f>
        <v>30</v>
      </c>
      <c r="P20" s="23">
        <f ca="1">'Padded Trace'!P20</f>
        <v>68</v>
      </c>
      <c r="Q20" s="23">
        <f ca="1">'Padded Trace'!Q20</f>
        <v>107</v>
      </c>
      <c r="R20" s="23">
        <f ca="1">'Padded Trace'!R20</f>
        <v>137</v>
      </c>
      <c r="S20" s="23">
        <f ca="1">'Padded Trace'!S20</f>
        <v>1</v>
      </c>
      <c r="T20" s="23">
        <f ca="1">'Padded Trace'!T20</f>
        <v>41</v>
      </c>
      <c r="U20" s="23">
        <f ca="1">'Padded Trace'!U20</f>
        <v>189</v>
      </c>
      <c r="V20" s="23">
        <f ca="1">'Padded Trace'!V20</f>
        <v>14</v>
      </c>
      <c r="W20" s="23">
        <f ca="1">'Padded Trace'!W20</f>
        <v>121</v>
      </c>
      <c r="X20" s="23">
        <f ca="1">'Padded Trace'!X20</f>
        <v>56</v>
      </c>
      <c r="Y20" s="23">
        <f ca="1">'Padded Trace'!Y20</f>
        <v>81</v>
      </c>
      <c r="Z20" s="23">
        <f ca="1">'Padded Trace'!Z20</f>
        <v>84</v>
      </c>
      <c r="AA20" s="23">
        <f ca="1">'Padded Trace'!AA20</f>
        <v>38</v>
      </c>
      <c r="AB20" s="23">
        <f ca="1">'Padded Trace'!AB20</f>
        <v>175</v>
      </c>
      <c r="AC20" s="23">
        <f ca="1">'Padded Trace'!AC20</f>
        <v>213</v>
      </c>
      <c r="AD20" s="23">
        <f ca="1">'Padded Trace'!AD20</f>
        <v>154</v>
      </c>
      <c r="AE20" s="23">
        <f ca="1">'Padded Trace'!AE20</f>
        <v>215</v>
      </c>
      <c r="AF20" s="23">
        <f ca="1">'Padded Trace'!AF20</f>
        <v>111</v>
      </c>
      <c r="AG20" s="23">
        <f ca="1">'Padded Trace'!AG20</f>
        <v>173</v>
      </c>
      <c r="AH20" s="19">
        <f ca="1"/>
        <v>0</v>
      </c>
      <c r="AI20" s="19">
        <f t="shared" ca="1" si="35"/>
        <v>0</v>
      </c>
      <c r="AJ20" s="19">
        <f ca="1"/>
        <v>0</v>
      </c>
      <c r="AK20" s="7"/>
      <c r="AL20" s="23">
        <f t="shared" ca="1" si="33"/>
        <v>0</v>
      </c>
      <c r="AM20" s="23">
        <f t="shared" ca="1" si="0"/>
        <v>0</v>
      </c>
      <c r="AN20" s="23">
        <f t="shared" ca="1" si="1"/>
        <v>0</v>
      </c>
      <c r="AO20" s="23">
        <f t="shared" ca="1" si="2"/>
        <v>0</v>
      </c>
      <c r="AP20" s="23">
        <f t="shared" ca="1" si="3"/>
        <v>0</v>
      </c>
      <c r="AQ20" s="23">
        <f t="shared" ca="1" si="4"/>
        <v>0</v>
      </c>
      <c r="AR20" s="23">
        <f t="shared" ca="1" si="5"/>
        <v>0</v>
      </c>
      <c r="AS20" s="24"/>
      <c r="AT20" s="23">
        <f t="shared" ca="1" si="6"/>
        <v>0</v>
      </c>
      <c r="AU20" s="23">
        <f t="shared" ca="1" si="7"/>
        <v>0</v>
      </c>
      <c r="AV20" s="23">
        <f t="shared" ca="1" si="8"/>
        <v>0</v>
      </c>
      <c r="AW20" s="23">
        <f t="shared" ca="1" si="9"/>
        <v>0</v>
      </c>
      <c r="AX20" s="23">
        <f t="shared" ca="1" si="10"/>
        <v>0</v>
      </c>
      <c r="AY20" s="23">
        <f t="shared" ca="1" si="11"/>
        <v>0</v>
      </c>
      <c r="AZ20" s="23">
        <f t="shared" ca="1" si="12"/>
        <v>0</v>
      </c>
      <c r="BA20" s="23">
        <f t="shared" ca="1" si="13"/>
        <v>0</v>
      </c>
      <c r="BB20" s="23">
        <f t="shared" ca="1" si="14"/>
        <v>0</v>
      </c>
      <c r="BC20" s="23">
        <f t="shared" ca="1" si="15"/>
        <v>0</v>
      </c>
      <c r="BD20" s="23">
        <f t="shared" ca="1" si="16"/>
        <v>0</v>
      </c>
      <c r="BE20" s="24"/>
      <c r="BF20" s="23">
        <f t="shared" ca="1" si="17"/>
        <v>0</v>
      </c>
      <c r="BG20" s="23">
        <f t="shared" ca="1" si="18"/>
        <v>0</v>
      </c>
      <c r="BH20" s="23">
        <f t="shared" ca="1" si="19"/>
        <v>0</v>
      </c>
      <c r="BI20" s="23">
        <f t="shared" ca="1" si="20"/>
        <v>0</v>
      </c>
      <c r="BJ20" s="23">
        <f t="shared" ca="1" si="21"/>
        <v>0</v>
      </c>
      <c r="BK20" s="23">
        <f t="shared" ca="1" si="22"/>
        <v>0</v>
      </c>
      <c r="BL20" s="23">
        <f t="shared" ca="1" si="23"/>
        <v>0</v>
      </c>
      <c r="BM20" s="23">
        <f t="shared" ca="1" si="24"/>
        <v>0</v>
      </c>
      <c r="BN20" s="23">
        <f t="shared" ca="1" si="25"/>
        <v>0</v>
      </c>
      <c r="BO20" s="23">
        <f t="shared" ca="1" si="26"/>
        <v>0</v>
      </c>
      <c r="BP20" s="23">
        <f t="shared" ca="1" si="27"/>
        <v>0</v>
      </c>
      <c r="BQ20" s="24"/>
      <c r="BR20" s="23">
        <f t="shared" ca="1" si="28"/>
        <v>0</v>
      </c>
      <c r="BS20" s="23">
        <f t="shared" ca="1" si="29"/>
        <v>0</v>
      </c>
      <c r="BT20" s="23">
        <f ca="1">IF(A20="","",(AH20+AI20)*(MOD(O20*AC20+P20*(AC20+N20)+Q20*(AB20+AC20+N20),Prime)-AD20))</f>
        <v>0</v>
      </c>
      <c r="BU20" s="23">
        <f ca="1">IF(A20="","",(AH20+AI20)*MOD(I20*(AB20+S20)+(1-I20)*AD20-AE20,Prime))</f>
        <v>0</v>
      </c>
      <c r="BV20" s="23">
        <f t="shared" ca="1" si="30"/>
        <v>0</v>
      </c>
      <c r="BW20" s="23">
        <f t="shared" ca="1" si="31"/>
        <v>0</v>
      </c>
      <c r="BX20" s="23" cm="1">
        <f t="array" aca="1" ref="BX20" ca="1">IF(A20="","",AI20*MOD(MRef(AG$5,C20-1,Input_Output!$O$21)*MRef(AD$5,C20-1,Input_Output!$O$21)-(1-I20),Prime))</f>
        <v>0</v>
      </c>
      <c r="BY20" s="24"/>
      <c r="BZ20" s="23" cm="1">
        <f t="array" aca="1" ref="BZ20" ca="1">IF(A20="","",$AI20*((1-MRef(S$5,$C20-1,Input_Output!$O$21))*(MOD(MRef(E$5,$C20-1,Input_Output!$O$21)+1,Prime))+MRef(S$5,$C20-1,Input_Output!$O$21)*MRef($AF$5,$C20-1,Input_Output!$O$21)-E20))</f>
        <v>0</v>
      </c>
      <c r="CA20" s="23" cm="1">
        <f t="array" aca="1" ref="CA20" ca="1">IF(A20="","",$AI20*((1-MRef(T$5,$C20-1,Input_Output!$O$21))*MRef(F$5,$C20-1,Input_Output!$O$21)+MRef(T$5,$C20-1,Input_Output!$O$21)*MRef($AF$5,$C20-1,Input_Output!$O$21)-F20))</f>
        <v>0</v>
      </c>
      <c r="CB20" s="23" cm="1">
        <f t="array" aca="1" ref="CB20" ca="1">IF(A20="","",$AI20*((1-MRef(U$5,$C20-1,Input_Output!$O$21))*MRef(G$5,$C20-1,Input_Output!$O$21)+MRef(U$5,$C20-1,Input_Output!$O$21)*MRef($AF$5,$C20-1,Input_Output!$O$21)-G20))</f>
        <v>0</v>
      </c>
      <c r="CC20" s="23" cm="1">
        <f t="array" aca="1" ref="CC20" ca="1">IF(A20="","",$AI20*((1-MRef(V$5,$C20-1,Input_Output!$O$21))*MRef(H$5,$C20-1,Input_Output!$O$21)+MRef(V$5,$C20-1,Input_Output!$O$21)*MRef($AF$5,$C20-1,Input_Output!$O$21)-H20))</f>
        <v>0</v>
      </c>
      <c r="CD20" s="23" cm="1">
        <f t="array" aca="1" ref="CD20" ca="1">IF(A20="","",AI20*MRef(AD$5,C20-1,Input_Output!$O$21)*I20)</f>
        <v>0</v>
      </c>
      <c r="CE20" s="24"/>
      <c r="CF20" s="23">
        <f t="shared" ca="1" si="36"/>
        <v>0</v>
      </c>
      <c r="CG20" s="23">
        <f ca="1">IF($A20="","",MOD((F20-INPUT)*$AH20,Prime))</f>
        <v>0</v>
      </c>
      <c r="CH20" s="23">
        <f t="shared" ca="1" si="34"/>
        <v>0</v>
      </c>
      <c r="CI20" s="23">
        <f t="shared" ca="1" si="32"/>
        <v>0</v>
      </c>
      <c r="CJ20" s="23" cm="1">
        <f t="array" aca="1" ref="CJ20" ca="1">IF(A20="","",_xlfn.LET(_xlpm.r,C20-1,_xlpm.l,Input_Output!$O$21,MRef(AH$5,_xlpm.r,_xlpm.l)+MRef(AI$5,_xlpm.r,_xlpm.l)-MRef(AJ$5,_xlpm.r,_xlpm.l)-AI20))</f>
        <v>0</v>
      </c>
      <c r="CK20" s="7"/>
    </row>
    <row r="21" spans="1:89" x14ac:dyDescent="0.25">
      <c r="A21" s="41" t="str">
        <f>'Padded Trace'!A21</f>
        <v/>
      </c>
      <c r="B21" s="19">
        <f>'Padded Trace'!B21</f>
        <v>0</v>
      </c>
      <c r="C21" s="41" t="str">
        <f>'Padded Trace'!C21</f>
        <v/>
      </c>
      <c r="D21" s="41" t="str">
        <f>'Padded Trace'!D21</f>
        <v>N/A</v>
      </c>
      <c r="E21" s="23">
        <f>'Padded Trace'!E21</f>
        <v>0</v>
      </c>
      <c r="F21" s="23">
        <f>'Padded Trace'!F21</f>
        <v>0</v>
      </c>
      <c r="G21" s="23">
        <f>'Padded Trace'!G21</f>
        <v>0</v>
      </c>
      <c r="H21" s="23">
        <f>'Padded Trace'!H21</f>
        <v>0</v>
      </c>
      <c r="I21" s="23">
        <f>'Padded Trace'!I21</f>
        <v>0</v>
      </c>
      <c r="J21" s="23">
        <f>'Padded Trace'!J21</f>
        <v>0</v>
      </c>
      <c r="K21" s="23">
        <f>'Padded Trace'!K21</f>
        <v>0</v>
      </c>
      <c r="L21" s="23">
        <f>'Padded Trace'!L21</f>
        <v>0</v>
      </c>
      <c r="M21" s="23">
        <f>'Padded Trace'!M21</f>
        <v>0</v>
      </c>
      <c r="N21" s="23">
        <f>'Padded Trace'!N21</f>
        <v>0</v>
      </c>
      <c r="O21" s="23">
        <f>'Padded Trace'!O21</f>
        <v>0</v>
      </c>
      <c r="P21" s="23">
        <f>'Padded Trace'!P21</f>
        <v>0</v>
      </c>
      <c r="Q21" s="23">
        <f>'Padded Trace'!Q21</f>
        <v>0</v>
      </c>
      <c r="R21" s="23">
        <f>'Padded Trace'!R21</f>
        <v>0</v>
      </c>
      <c r="S21" s="23">
        <f>'Padded Trace'!S21</f>
        <v>0</v>
      </c>
      <c r="T21" s="23">
        <f>'Padded Trace'!T21</f>
        <v>0</v>
      </c>
      <c r="U21" s="23">
        <f>'Padded Trace'!U21</f>
        <v>0</v>
      </c>
      <c r="V21" s="23">
        <f>'Padded Trace'!V21</f>
        <v>0</v>
      </c>
      <c r="W21" s="23">
        <f>'Padded Trace'!W21</f>
        <v>0</v>
      </c>
      <c r="X21" s="23">
        <f>'Padded Trace'!X21</f>
        <v>0</v>
      </c>
      <c r="Y21" s="23">
        <f>'Padded Trace'!Y21</f>
        <v>0</v>
      </c>
      <c r="Z21" s="23">
        <f>'Padded Trace'!Z21</f>
        <v>0</v>
      </c>
      <c r="AA21" s="23">
        <f>'Padded Trace'!AA21</f>
        <v>0</v>
      </c>
      <c r="AB21" s="23">
        <f>'Padded Trace'!AB21</f>
        <v>0</v>
      </c>
      <c r="AC21" s="23">
        <f>'Padded Trace'!AC21</f>
        <v>0</v>
      </c>
      <c r="AD21" s="23">
        <f>'Padded Trace'!AD21</f>
        <v>0</v>
      </c>
      <c r="AE21" s="23">
        <f>'Padded Trace'!AE21</f>
        <v>0</v>
      </c>
      <c r="AF21" s="23">
        <f>'Padded Trace'!AF21</f>
        <v>0</v>
      </c>
      <c r="AG21" s="23">
        <f>'Padded Trace'!AG21</f>
        <v>0</v>
      </c>
      <c r="AH21" s="19"/>
      <c r="AI21" s="19">
        <f t="shared" ca="1" si="35"/>
        <v>0</v>
      </c>
      <c r="AJ21" s="19"/>
      <c r="AK21" s="7"/>
      <c r="AL21" s="23" t="str">
        <f t="shared" si="33"/>
        <v/>
      </c>
      <c r="AM21" s="23" t="str">
        <f t="shared" si="0"/>
        <v/>
      </c>
      <c r="AN21" s="23" t="str">
        <f t="shared" si="1"/>
        <v/>
      </c>
      <c r="AO21" s="23" t="str">
        <f t="shared" si="2"/>
        <v/>
      </c>
      <c r="AP21" s="23" t="str">
        <f t="shared" si="3"/>
        <v/>
      </c>
      <c r="AQ21" s="23" t="str">
        <f t="shared" si="4"/>
        <v/>
      </c>
      <c r="AR21" s="23" t="str">
        <f t="shared" si="5"/>
        <v/>
      </c>
      <c r="AS21" s="24"/>
      <c r="AT21" s="23" t="str">
        <f t="shared" si="6"/>
        <v/>
      </c>
      <c r="AU21" s="23" t="str">
        <f t="shared" si="7"/>
        <v/>
      </c>
      <c r="AV21" s="23" t="str">
        <f t="shared" si="8"/>
        <v/>
      </c>
      <c r="AW21" s="23" t="str">
        <f t="shared" si="9"/>
        <v/>
      </c>
      <c r="AX21" s="23" t="str">
        <f t="shared" si="10"/>
        <v/>
      </c>
      <c r="AY21" s="23" t="str">
        <f t="shared" si="11"/>
        <v/>
      </c>
      <c r="AZ21" s="23" t="str">
        <f t="shared" si="12"/>
        <v/>
      </c>
      <c r="BA21" s="23" t="str">
        <f t="shared" si="13"/>
        <v/>
      </c>
      <c r="BB21" s="23" t="str">
        <f t="shared" si="14"/>
        <v/>
      </c>
      <c r="BC21" s="23" t="str">
        <f t="shared" si="15"/>
        <v/>
      </c>
      <c r="BD21" s="23" t="str">
        <f t="shared" si="16"/>
        <v/>
      </c>
      <c r="BE21" s="24"/>
      <c r="BF21" s="23" t="str">
        <f t="shared" si="17"/>
        <v/>
      </c>
      <c r="BG21" s="23" t="str">
        <f t="shared" si="18"/>
        <v/>
      </c>
      <c r="BH21" s="23" t="str">
        <f t="shared" si="19"/>
        <v/>
      </c>
      <c r="BI21" s="23" t="str">
        <f t="shared" si="20"/>
        <v/>
      </c>
      <c r="BJ21" s="23" t="str">
        <f t="shared" si="21"/>
        <v/>
      </c>
      <c r="BK21" s="23" t="str">
        <f t="shared" si="22"/>
        <v/>
      </c>
      <c r="BL21" s="23" t="str">
        <f t="shared" si="23"/>
        <v/>
      </c>
      <c r="BM21" s="23" t="str">
        <f t="shared" si="24"/>
        <v/>
      </c>
      <c r="BN21" s="23" t="str">
        <f t="shared" si="25"/>
        <v/>
      </c>
      <c r="BO21" s="23" t="str">
        <f t="shared" si="26"/>
        <v/>
      </c>
      <c r="BP21" s="23" t="str">
        <f t="shared" si="27"/>
        <v/>
      </c>
      <c r="BQ21" s="24"/>
      <c r="BR21" s="23" t="str">
        <f t="shared" si="28"/>
        <v/>
      </c>
      <c r="BS21" s="23" t="str">
        <f t="shared" si="29"/>
        <v/>
      </c>
      <c r="BT21" s="23" t="str">
        <f>IF(A21="","",(AH21+AI21)*(MOD(O21*AC21+P21*(AC21+N21)+Q21*(AB21+AC21+N21),Prime)-AD21))</f>
        <v/>
      </c>
      <c r="BU21" s="23" t="str">
        <f>IF(A21="","",(AH21+AI21)*MOD(I21*(AB21+S21)+(1-I21)*AD21-AE21,Prime))</f>
        <v/>
      </c>
      <c r="BV21" s="23" t="str">
        <f t="shared" si="30"/>
        <v/>
      </c>
      <c r="BW21" s="23" t="str">
        <f t="shared" si="31"/>
        <v/>
      </c>
      <c r="BX21" s="23" t="str" cm="1">
        <f t="array" ref="BX21">IF(A21="","",AI21*MOD(MRef(AG$5,C21-1,Input_Output!$O$21)*MRef(AD$5,C21-1,Input_Output!$O$21)-(1-I21),Prime))</f>
        <v/>
      </c>
      <c r="BY21" s="24"/>
      <c r="BZ21" s="23" t="str" cm="1">
        <f t="array" ref="BZ21">IF(A21="","",$AI21*((1-MRef(S$5,$C21-1,Input_Output!$O$21))*(MOD(MRef(E$5,$C21-1,Input_Output!$O$21)+1,Prime))+MRef(S$5,$C21-1,Input_Output!$O$21)*MRef($AF$5,$C21-1,Input_Output!$O$21)-E21))</f>
        <v/>
      </c>
      <c r="CA21" s="23" t="str" cm="1">
        <f t="array" ref="CA21">IF(A21="","",$AI21*((1-MRef(T$5,$C21-1,Input_Output!$O$21))*MRef(F$5,$C21-1,Input_Output!$O$21)+MRef(T$5,$C21-1,Input_Output!$O$21)*MRef($AF$5,$C21-1,Input_Output!$O$21)-F21))</f>
        <v/>
      </c>
      <c r="CB21" s="23" t="str" cm="1">
        <f t="array" ref="CB21">IF(A21="","",$AI21*((1-MRef(U$5,$C21-1,Input_Output!$O$21))*MRef(G$5,$C21-1,Input_Output!$O$21)+MRef(U$5,$C21-1,Input_Output!$O$21)*MRef($AF$5,$C21-1,Input_Output!$O$21)-G21))</f>
        <v/>
      </c>
      <c r="CC21" s="23" t="str" cm="1">
        <f t="array" ref="CC21">IF(A21="","",$AI21*((1-MRef(V$5,$C21-1,Input_Output!$O$21))*MRef(H$5,$C21-1,Input_Output!$O$21)+MRef(V$5,$C21-1,Input_Output!$O$21)*MRef($AF$5,$C21-1,Input_Output!$O$21)-H21))</f>
        <v/>
      </c>
      <c r="CD21" s="23" t="str" cm="1">
        <f t="array" ref="CD21">IF(A21="","",AI21*MRef(AD$5,C21-1,Input_Output!$O$21)*I21)</f>
        <v/>
      </c>
      <c r="CE21" s="24"/>
      <c r="CF21" s="23" t="str">
        <f t="shared" si="36"/>
        <v/>
      </c>
      <c r="CG21" s="23" t="str">
        <f>IF($A21="","",MOD((F21-INPUT)*$AH21,Prime))</f>
        <v/>
      </c>
      <c r="CH21" s="23" t="str">
        <f t="shared" si="34"/>
        <v/>
      </c>
      <c r="CI21" s="23" t="str">
        <f t="shared" si="32"/>
        <v/>
      </c>
      <c r="CJ21" s="23" t="str" cm="1">
        <f t="array" ref="CJ21">IF(A21="","",_xlfn.LET(_xlpm.r,C21-1,_xlpm.l,Input_Output!$O$21,MRef(AH$5,_xlpm.r,_xlpm.l)+MRef(AI$5,_xlpm.r,_xlpm.l)-MRef(AJ$5,_xlpm.r,_xlpm.l)-AI21))</f>
        <v/>
      </c>
      <c r="CK21" s="7"/>
    </row>
    <row r="22" spans="1:89" x14ac:dyDescent="0.25">
      <c r="A22" s="41" t="str">
        <f>'Padded Trace'!A22</f>
        <v/>
      </c>
      <c r="B22" s="19">
        <f>'Padded Trace'!B22</f>
        <v>0</v>
      </c>
      <c r="C22" s="41" t="str">
        <f>'Padded Trace'!C22</f>
        <v/>
      </c>
      <c r="D22" s="41" t="str">
        <f>'Padded Trace'!D22</f>
        <v>N/A</v>
      </c>
      <c r="E22" s="23">
        <f>'Padded Trace'!E22</f>
        <v>0</v>
      </c>
      <c r="F22" s="23">
        <f>'Padded Trace'!F22</f>
        <v>0</v>
      </c>
      <c r="G22" s="23">
        <f>'Padded Trace'!G22</f>
        <v>0</v>
      </c>
      <c r="H22" s="23">
        <f>'Padded Trace'!H22</f>
        <v>0</v>
      </c>
      <c r="I22" s="23">
        <f>'Padded Trace'!I22</f>
        <v>0</v>
      </c>
      <c r="J22" s="23">
        <f>'Padded Trace'!J22</f>
        <v>0</v>
      </c>
      <c r="K22" s="23">
        <f>'Padded Trace'!K22</f>
        <v>0</v>
      </c>
      <c r="L22" s="23">
        <f>'Padded Trace'!L22</f>
        <v>0</v>
      </c>
      <c r="M22" s="23">
        <f>'Padded Trace'!M22</f>
        <v>0</v>
      </c>
      <c r="N22" s="23">
        <f>'Padded Trace'!N22</f>
        <v>0</v>
      </c>
      <c r="O22" s="23">
        <f>'Padded Trace'!O22</f>
        <v>0</v>
      </c>
      <c r="P22" s="23">
        <f>'Padded Trace'!P22</f>
        <v>0</v>
      </c>
      <c r="Q22" s="23">
        <f>'Padded Trace'!Q22</f>
        <v>0</v>
      </c>
      <c r="R22" s="23">
        <f>'Padded Trace'!R22</f>
        <v>0</v>
      </c>
      <c r="S22" s="23">
        <f>'Padded Trace'!S22</f>
        <v>0</v>
      </c>
      <c r="T22" s="23">
        <f>'Padded Trace'!T22</f>
        <v>0</v>
      </c>
      <c r="U22" s="23">
        <f>'Padded Trace'!U22</f>
        <v>0</v>
      </c>
      <c r="V22" s="23">
        <f>'Padded Trace'!V22</f>
        <v>0</v>
      </c>
      <c r="W22" s="23">
        <f>'Padded Trace'!W22</f>
        <v>0</v>
      </c>
      <c r="X22" s="23">
        <f>'Padded Trace'!X22</f>
        <v>0</v>
      </c>
      <c r="Y22" s="23">
        <f>'Padded Trace'!Y22</f>
        <v>0</v>
      </c>
      <c r="Z22" s="23">
        <f>'Padded Trace'!Z22</f>
        <v>0</v>
      </c>
      <c r="AA22" s="23">
        <f>'Padded Trace'!AA22</f>
        <v>0</v>
      </c>
      <c r="AB22" s="23">
        <f>'Padded Trace'!AB22</f>
        <v>0</v>
      </c>
      <c r="AC22" s="23">
        <f>'Padded Trace'!AC22</f>
        <v>0</v>
      </c>
      <c r="AD22" s="23">
        <f>'Padded Trace'!AD22</f>
        <v>0</v>
      </c>
      <c r="AE22" s="23">
        <f>'Padded Trace'!AE22</f>
        <v>0</v>
      </c>
      <c r="AF22" s="23">
        <f>'Padded Trace'!AF22</f>
        <v>0</v>
      </c>
      <c r="AG22" s="23">
        <f>'Padded Trace'!AG22</f>
        <v>0</v>
      </c>
      <c r="AH22" s="19"/>
      <c r="AI22" s="19">
        <f t="shared" ca="1" si="35"/>
        <v>0</v>
      </c>
      <c r="AJ22" s="19"/>
      <c r="AK22" s="7"/>
      <c r="AL22" s="23" t="str">
        <f t="shared" si="33"/>
        <v/>
      </c>
      <c r="AM22" s="23" t="str">
        <f t="shared" si="0"/>
        <v/>
      </c>
      <c r="AN22" s="23" t="str">
        <f t="shared" si="1"/>
        <v/>
      </c>
      <c r="AO22" s="23" t="str">
        <f t="shared" si="2"/>
        <v/>
      </c>
      <c r="AP22" s="23" t="str">
        <f t="shared" si="3"/>
        <v/>
      </c>
      <c r="AQ22" s="23" t="str">
        <f t="shared" si="4"/>
        <v/>
      </c>
      <c r="AR22" s="23" t="str">
        <f t="shared" si="5"/>
        <v/>
      </c>
      <c r="AS22" s="24"/>
      <c r="AT22" s="23" t="str">
        <f t="shared" si="6"/>
        <v/>
      </c>
      <c r="AU22" s="23" t="str">
        <f t="shared" si="7"/>
        <v/>
      </c>
      <c r="AV22" s="23" t="str">
        <f t="shared" si="8"/>
        <v/>
      </c>
      <c r="AW22" s="23" t="str">
        <f t="shared" si="9"/>
        <v/>
      </c>
      <c r="AX22" s="23" t="str">
        <f t="shared" si="10"/>
        <v/>
      </c>
      <c r="AY22" s="23" t="str">
        <f t="shared" si="11"/>
        <v/>
      </c>
      <c r="AZ22" s="23" t="str">
        <f t="shared" si="12"/>
        <v/>
      </c>
      <c r="BA22" s="23" t="str">
        <f t="shared" si="13"/>
        <v/>
      </c>
      <c r="BB22" s="23" t="str">
        <f t="shared" si="14"/>
        <v/>
      </c>
      <c r="BC22" s="23" t="str">
        <f t="shared" si="15"/>
        <v/>
      </c>
      <c r="BD22" s="23" t="str">
        <f t="shared" si="16"/>
        <v/>
      </c>
      <c r="BE22" s="24"/>
      <c r="BF22" s="23" t="str">
        <f t="shared" si="17"/>
        <v/>
      </c>
      <c r="BG22" s="23" t="str">
        <f t="shared" si="18"/>
        <v/>
      </c>
      <c r="BH22" s="23" t="str">
        <f t="shared" si="19"/>
        <v/>
      </c>
      <c r="BI22" s="23" t="str">
        <f t="shared" si="20"/>
        <v/>
      </c>
      <c r="BJ22" s="23" t="str">
        <f t="shared" si="21"/>
        <v/>
      </c>
      <c r="BK22" s="23" t="str">
        <f t="shared" si="22"/>
        <v/>
      </c>
      <c r="BL22" s="23" t="str">
        <f t="shared" si="23"/>
        <v/>
      </c>
      <c r="BM22" s="23" t="str">
        <f t="shared" si="24"/>
        <v/>
      </c>
      <c r="BN22" s="23" t="str">
        <f t="shared" si="25"/>
        <v/>
      </c>
      <c r="BO22" s="23" t="str">
        <f t="shared" si="26"/>
        <v/>
      </c>
      <c r="BP22" s="23" t="str">
        <f t="shared" si="27"/>
        <v/>
      </c>
      <c r="BQ22" s="24"/>
      <c r="BR22" s="23" t="str">
        <f t="shared" si="28"/>
        <v/>
      </c>
      <c r="BS22" s="23" t="str">
        <f t="shared" si="29"/>
        <v/>
      </c>
      <c r="BT22" s="23" t="str">
        <f>IF(A22="","",(AH22+AI22)*(MOD(O22*AC22+P22*(AC22+N22)+Q22*(AB22+AC22+N22),Prime)-AD22))</f>
        <v/>
      </c>
      <c r="BU22" s="23" t="str">
        <f>IF(A22="","",(AH22+AI22)*MOD(I22*(AB22+S22)+(1-I22)*AD22-AE22,Prime))</f>
        <v/>
      </c>
      <c r="BV22" s="23" t="str">
        <f t="shared" si="30"/>
        <v/>
      </c>
      <c r="BW22" s="23" t="str">
        <f t="shared" si="31"/>
        <v/>
      </c>
      <c r="BX22" s="23" t="str" cm="1">
        <f t="array" ref="BX22">IF(A22="","",AI22*MOD(MRef(AG$5,C22-1,Input_Output!$O$21)*MRef(AD$5,C22-1,Input_Output!$O$21)-(1-I22),Prime))</f>
        <v/>
      </c>
      <c r="BY22" s="24"/>
      <c r="BZ22" s="23" t="str" cm="1">
        <f t="array" ref="BZ22">IF(A22="","",$AI22*((1-MRef(S$5,$C22-1,Input_Output!$O$21))*(MOD(MRef(E$5,$C22-1,Input_Output!$O$21)+1,Prime))+MRef(S$5,$C22-1,Input_Output!$O$21)*MRef($AF$5,$C22-1,Input_Output!$O$21)-E22))</f>
        <v/>
      </c>
      <c r="CA22" s="23" t="str" cm="1">
        <f t="array" ref="CA22">IF(A22="","",$AI22*((1-MRef(T$5,$C22-1,Input_Output!$O$21))*MRef(F$5,$C22-1,Input_Output!$O$21)+MRef(T$5,$C22-1,Input_Output!$O$21)*MRef($AF$5,$C22-1,Input_Output!$O$21)-F22))</f>
        <v/>
      </c>
      <c r="CB22" s="23" t="str" cm="1">
        <f t="array" ref="CB22">IF(A22="","",$AI22*((1-MRef(U$5,$C22-1,Input_Output!$O$21))*MRef(G$5,$C22-1,Input_Output!$O$21)+MRef(U$5,$C22-1,Input_Output!$O$21)*MRef($AF$5,$C22-1,Input_Output!$O$21)-G22))</f>
        <v/>
      </c>
      <c r="CC22" s="23" t="str" cm="1">
        <f t="array" ref="CC22">IF(A22="","",$AI22*((1-MRef(V$5,$C22-1,Input_Output!$O$21))*MRef(H$5,$C22-1,Input_Output!$O$21)+MRef(V$5,$C22-1,Input_Output!$O$21)*MRef($AF$5,$C22-1,Input_Output!$O$21)-H22))</f>
        <v/>
      </c>
      <c r="CD22" s="23" t="str" cm="1">
        <f t="array" ref="CD22">IF(A22="","",AI22*MRef(AD$5,C22-1,Input_Output!$O$21)*I22)</f>
        <v/>
      </c>
      <c r="CE22" s="24"/>
      <c r="CF22" s="23" t="str">
        <f t="shared" si="36"/>
        <v/>
      </c>
      <c r="CG22" s="23" t="str">
        <f>IF($A22="","",MOD((F22-INPUT)*$AH22,Prime))</f>
        <v/>
      </c>
      <c r="CH22" s="23" t="str">
        <f t="shared" si="34"/>
        <v/>
      </c>
      <c r="CI22" s="23" t="str">
        <f t="shared" si="32"/>
        <v/>
      </c>
      <c r="CJ22" s="23" t="str" cm="1">
        <f t="array" ref="CJ22">IF(A22="","",_xlfn.LET(_xlpm.r,C22-1,_xlpm.l,Input_Output!$O$21,MRef(AH$5,_xlpm.r,_xlpm.l)+MRef(AI$5,_xlpm.r,_xlpm.l)-MRef(AJ$5,_xlpm.r,_xlpm.l)-AI22))</f>
        <v/>
      </c>
      <c r="CK22" s="7"/>
    </row>
    <row r="23" spans="1:89" x14ac:dyDescent="0.25">
      <c r="A23" s="41" t="str">
        <f>'Padded Trace'!A23</f>
        <v/>
      </c>
      <c r="B23" s="19">
        <f>'Padded Trace'!B23</f>
        <v>0</v>
      </c>
      <c r="C23" s="41" t="str">
        <f>'Padded Trace'!C23</f>
        <v/>
      </c>
      <c r="D23" s="41" t="str">
        <f>'Padded Trace'!D23</f>
        <v>N/A</v>
      </c>
      <c r="E23" s="23">
        <f>'Padded Trace'!E23</f>
        <v>0</v>
      </c>
      <c r="F23" s="23">
        <f>'Padded Trace'!F23</f>
        <v>0</v>
      </c>
      <c r="G23" s="23">
        <f>'Padded Trace'!G23</f>
        <v>0</v>
      </c>
      <c r="H23" s="23">
        <f>'Padded Trace'!H23</f>
        <v>0</v>
      </c>
      <c r="I23" s="23">
        <f>'Padded Trace'!I23</f>
        <v>0</v>
      </c>
      <c r="J23" s="23">
        <f>'Padded Trace'!J23</f>
        <v>0</v>
      </c>
      <c r="K23" s="23">
        <f>'Padded Trace'!K23</f>
        <v>0</v>
      </c>
      <c r="L23" s="23">
        <f>'Padded Trace'!L23</f>
        <v>0</v>
      </c>
      <c r="M23" s="23">
        <f>'Padded Trace'!M23</f>
        <v>0</v>
      </c>
      <c r="N23" s="23">
        <f>'Padded Trace'!N23</f>
        <v>0</v>
      </c>
      <c r="O23" s="23">
        <f>'Padded Trace'!O23</f>
        <v>0</v>
      </c>
      <c r="P23" s="23">
        <f>'Padded Trace'!P23</f>
        <v>0</v>
      </c>
      <c r="Q23" s="23">
        <f>'Padded Trace'!Q23</f>
        <v>0</v>
      </c>
      <c r="R23" s="23">
        <f>'Padded Trace'!R23</f>
        <v>0</v>
      </c>
      <c r="S23" s="23">
        <f>'Padded Trace'!S23</f>
        <v>0</v>
      </c>
      <c r="T23" s="23">
        <f>'Padded Trace'!T23</f>
        <v>0</v>
      </c>
      <c r="U23" s="23">
        <f>'Padded Trace'!U23</f>
        <v>0</v>
      </c>
      <c r="V23" s="23">
        <f>'Padded Trace'!V23</f>
        <v>0</v>
      </c>
      <c r="W23" s="23">
        <f>'Padded Trace'!W23</f>
        <v>0</v>
      </c>
      <c r="X23" s="23">
        <f>'Padded Trace'!X23</f>
        <v>0</v>
      </c>
      <c r="Y23" s="23">
        <f>'Padded Trace'!Y23</f>
        <v>0</v>
      </c>
      <c r="Z23" s="23">
        <f>'Padded Trace'!Z23</f>
        <v>0</v>
      </c>
      <c r="AA23" s="23">
        <f>'Padded Trace'!AA23</f>
        <v>0</v>
      </c>
      <c r="AB23" s="23">
        <f>'Padded Trace'!AB23</f>
        <v>0</v>
      </c>
      <c r="AC23" s="23">
        <f>'Padded Trace'!AC23</f>
        <v>0</v>
      </c>
      <c r="AD23" s="23">
        <f>'Padded Trace'!AD23</f>
        <v>0</v>
      </c>
      <c r="AE23" s="23">
        <f>'Padded Trace'!AE23</f>
        <v>0</v>
      </c>
      <c r="AF23" s="23">
        <f>'Padded Trace'!AF23</f>
        <v>0</v>
      </c>
      <c r="AG23" s="23">
        <f>'Padded Trace'!AG23</f>
        <v>0</v>
      </c>
      <c r="AH23" s="19"/>
      <c r="AI23" s="19">
        <f t="shared" ca="1" si="35"/>
        <v>0</v>
      </c>
      <c r="AJ23" s="19"/>
      <c r="AK23" s="7"/>
      <c r="AL23" s="23" t="str">
        <f t="shared" si="33"/>
        <v/>
      </c>
      <c r="AM23" s="23" t="str">
        <f t="shared" si="0"/>
        <v/>
      </c>
      <c r="AN23" s="23" t="str">
        <f t="shared" si="1"/>
        <v/>
      </c>
      <c r="AO23" s="23" t="str">
        <f t="shared" si="2"/>
        <v/>
      </c>
      <c r="AP23" s="23" t="str">
        <f t="shared" si="3"/>
        <v/>
      </c>
      <c r="AQ23" s="23" t="str">
        <f t="shared" si="4"/>
        <v/>
      </c>
      <c r="AR23" s="23" t="str">
        <f t="shared" si="5"/>
        <v/>
      </c>
      <c r="AS23" s="24"/>
      <c r="AT23" s="23" t="str">
        <f t="shared" si="6"/>
        <v/>
      </c>
      <c r="AU23" s="23" t="str">
        <f t="shared" si="7"/>
        <v/>
      </c>
      <c r="AV23" s="23" t="str">
        <f t="shared" si="8"/>
        <v/>
      </c>
      <c r="AW23" s="23" t="str">
        <f t="shared" si="9"/>
        <v/>
      </c>
      <c r="AX23" s="23" t="str">
        <f t="shared" si="10"/>
        <v/>
      </c>
      <c r="AY23" s="23" t="str">
        <f t="shared" si="11"/>
        <v/>
      </c>
      <c r="AZ23" s="23" t="str">
        <f t="shared" si="12"/>
        <v/>
      </c>
      <c r="BA23" s="23" t="str">
        <f t="shared" si="13"/>
        <v/>
      </c>
      <c r="BB23" s="23" t="str">
        <f t="shared" si="14"/>
        <v/>
      </c>
      <c r="BC23" s="23" t="str">
        <f t="shared" si="15"/>
        <v/>
      </c>
      <c r="BD23" s="23" t="str">
        <f t="shared" si="16"/>
        <v/>
      </c>
      <c r="BE23" s="24"/>
      <c r="BF23" s="23" t="str">
        <f t="shared" si="17"/>
        <v/>
      </c>
      <c r="BG23" s="23" t="str">
        <f t="shared" si="18"/>
        <v/>
      </c>
      <c r="BH23" s="23" t="str">
        <f t="shared" si="19"/>
        <v/>
      </c>
      <c r="BI23" s="23" t="str">
        <f t="shared" si="20"/>
        <v/>
      </c>
      <c r="BJ23" s="23" t="str">
        <f t="shared" si="21"/>
        <v/>
      </c>
      <c r="BK23" s="23" t="str">
        <f t="shared" si="22"/>
        <v/>
      </c>
      <c r="BL23" s="23" t="str">
        <f t="shared" si="23"/>
        <v/>
      </c>
      <c r="BM23" s="23" t="str">
        <f t="shared" si="24"/>
        <v/>
      </c>
      <c r="BN23" s="23" t="str">
        <f t="shared" si="25"/>
        <v/>
      </c>
      <c r="BO23" s="23" t="str">
        <f t="shared" si="26"/>
        <v/>
      </c>
      <c r="BP23" s="23" t="str">
        <f t="shared" si="27"/>
        <v/>
      </c>
      <c r="BQ23" s="24"/>
      <c r="BR23" s="23" t="str">
        <f t="shared" si="28"/>
        <v/>
      </c>
      <c r="BS23" s="23" t="str">
        <f t="shared" si="29"/>
        <v/>
      </c>
      <c r="BT23" s="23" t="str">
        <f>IF(A23="","",(AH23+AI23)*(MOD(O23*AC23+P23*(AC23+N23)+Q23*(AB23+AC23+N23),Prime)-AD23))</f>
        <v/>
      </c>
      <c r="BU23" s="23" t="str">
        <f>IF(A23="","",(AH23+AI23)*MOD(I23*(AB23+S23)+(1-I23)*AD23-AE23,Prime))</f>
        <v/>
      </c>
      <c r="BV23" s="23" t="str">
        <f t="shared" si="30"/>
        <v/>
      </c>
      <c r="BW23" s="23" t="str">
        <f t="shared" si="31"/>
        <v/>
      </c>
      <c r="BX23" s="23" t="str" cm="1">
        <f t="array" ref="BX23">IF(A23="","",AI23*MOD(MRef(AG$5,C23-1,Input_Output!$O$21)*MRef(AD$5,C23-1,Input_Output!$O$21)-(1-I23),Prime))</f>
        <v/>
      </c>
      <c r="BY23" s="24"/>
      <c r="BZ23" s="23" t="str" cm="1">
        <f t="array" ref="BZ23">IF(A23="","",$AI23*((1-MRef(S$5,$C23-1,Input_Output!$O$21))*(MOD(MRef(E$5,$C23-1,Input_Output!$O$21)+1,Prime))+MRef(S$5,$C23-1,Input_Output!$O$21)*MRef($AF$5,$C23-1,Input_Output!$O$21)-E23))</f>
        <v/>
      </c>
      <c r="CA23" s="23" t="str" cm="1">
        <f t="array" ref="CA23">IF(A23="","",$AI23*((1-MRef(T$5,$C23-1,Input_Output!$O$21))*MRef(F$5,$C23-1,Input_Output!$O$21)+MRef(T$5,$C23-1,Input_Output!$O$21)*MRef($AF$5,$C23-1,Input_Output!$O$21)-F23))</f>
        <v/>
      </c>
      <c r="CB23" s="23" t="str" cm="1">
        <f t="array" ref="CB23">IF(A23="","",$AI23*((1-MRef(U$5,$C23-1,Input_Output!$O$21))*MRef(G$5,$C23-1,Input_Output!$O$21)+MRef(U$5,$C23-1,Input_Output!$O$21)*MRef($AF$5,$C23-1,Input_Output!$O$21)-G23))</f>
        <v/>
      </c>
      <c r="CC23" s="23" t="str" cm="1">
        <f t="array" ref="CC23">IF(A23="","",$AI23*((1-MRef(V$5,$C23-1,Input_Output!$O$21))*MRef(H$5,$C23-1,Input_Output!$O$21)+MRef(V$5,$C23-1,Input_Output!$O$21)*MRef($AF$5,$C23-1,Input_Output!$O$21)-H23))</f>
        <v/>
      </c>
      <c r="CD23" s="23" t="str" cm="1">
        <f t="array" ref="CD23">IF(A23="","",AI23*MRef(AD$5,C23-1,Input_Output!$O$21)*I23)</f>
        <v/>
      </c>
      <c r="CE23" s="24"/>
      <c r="CF23" s="23" t="str">
        <f t="shared" si="36"/>
        <v/>
      </c>
      <c r="CG23" s="23" t="str">
        <f>IF($A23="","",MOD((F23-INPUT)*$AH23,Prime))</f>
        <v/>
      </c>
      <c r="CH23" s="23" t="str">
        <f t="shared" si="34"/>
        <v/>
      </c>
      <c r="CI23" s="23" t="str">
        <f t="shared" si="32"/>
        <v/>
      </c>
      <c r="CJ23" s="23" t="str" cm="1">
        <f t="array" ref="CJ23">IF(A23="","",_xlfn.LET(_xlpm.r,C23-1,_xlpm.l,Input_Output!$O$21,MRef(AH$5,_xlpm.r,_xlpm.l)+MRef(AI$5,_xlpm.r,_xlpm.l)-MRef(AJ$5,_xlpm.r,_xlpm.l)-AI23))</f>
        <v/>
      </c>
      <c r="CK23" s="7"/>
    </row>
    <row r="24" spans="1:89" x14ac:dyDescent="0.25">
      <c r="A24" s="41" t="str">
        <f>'Padded Trace'!A24</f>
        <v/>
      </c>
      <c r="B24" s="19">
        <f>'Padded Trace'!B24</f>
        <v>0</v>
      </c>
      <c r="C24" s="41" t="str">
        <f>'Padded Trace'!C24</f>
        <v/>
      </c>
      <c r="D24" s="41" t="str">
        <f>'Padded Trace'!D24</f>
        <v>N/A</v>
      </c>
      <c r="E24" s="23">
        <f>'Padded Trace'!E24</f>
        <v>0</v>
      </c>
      <c r="F24" s="23">
        <f>'Padded Trace'!F24</f>
        <v>0</v>
      </c>
      <c r="G24" s="23">
        <f>'Padded Trace'!G24</f>
        <v>0</v>
      </c>
      <c r="H24" s="23">
        <f>'Padded Trace'!H24</f>
        <v>0</v>
      </c>
      <c r="I24" s="23">
        <f>'Padded Trace'!I24</f>
        <v>0</v>
      </c>
      <c r="J24" s="23">
        <f>'Padded Trace'!J24</f>
        <v>0</v>
      </c>
      <c r="K24" s="23">
        <f>'Padded Trace'!K24</f>
        <v>0</v>
      </c>
      <c r="L24" s="23">
        <f>'Padded Trace'!L24</f>
        <v>0</v>
      </c>
      <c r="M24" s="23">
        <f>'Padded Trace'!M24</f>
        <v>0</v>
      </c>
      <c r="N24" s="23">
        <f>'Padded Trace'!N24</f>
        <v>0</v>
      </c>
      <c r="O24" s="23">
        <f>'Padded Trace'!O24</f>
        <v>0</v>
      </c>
      <c r="P24" s="23">
        <f>'Padded Trace'!P24</f>
        <v>0</v>
      </c>
      <c r="Q24" s="23">
        <f>'Padded Trace'!Q24</f>
        <v>0</v>
      </c>
      <c r="R24" s="23">
        <f>'Padded Trace'!R24</f>
        <v>0</v>
      </c>
      <c r="S24" s="23">
        <f>'Padded Trace'!S24</f>
        <v>0</v>
      </c>
      <c r="T24" s="23">
        <f>'Padded Trace'!T24</f>
        <v>0</v>
      </c>
      <c r="U24" s="23">
        <f>'Padded Trace'!U24</f>
        <v>0</v>
      </c>
      <c r="V24" s="23">
        <f>'Padded Trace'!V24</f>
        <v>0</v>
      </c>
      <c r="W24" s="23">
        <f>'Padded Trace'!W24</f>
        <v>0</v>
      </c>
      <c r="X24" s="23">
        <f>'Padded Trace'!X24</f>
        <v>0</v>
      </c>
      <c r="Y24" s="23">
        <f>'Padded Trace'!Y24</f>
        <v>0</v>
      </c>
      <c r="Z24" s="23">
        <f>'Padded Trace'!Z24</f>
        <v>0</v>
      </c>
      <c r="AA24" s="23">
        <f>'Padded Trace'!AA24</f>
        <v>0</v>
      </c>
      <c r="AB24" s="23">
        <f>'Padded Trace'!AB24</f>
        <v>0</v>
      </c>
      <c r="AC24" s="23">
        <f>'Padded Trace'!AC24</f>
        <v>0</v>
      </c>
      <c r="AD24" s="23">
        <f>'Padded Trace'!AD24</f>
        <v>0</v>
      </c>
      <c r="AE24" s="23">
        <f>'Padded Trace'!AE24</f>
        <v>0</v>
      </c>
      <c r="AF24" s="23">
        <f>'Padded Trace'!AF24</f>
        <v>0</v>
      </c>
      <c r="AG24" s="23">
        <f>'Padded Trace'!AG24</f>
        <v>0</v>
      </c>
      <c r="AH24" s="19"/>
      <c r="AI24" s="19">
        <f t="shared" ca="1" si="35"/>
        <v>0</v>
      </c>
      <c r="AJ24" s="19"/>
      <c r="AK24" s="7"/>
      <c r="AL24" s="23" t="str">
        <f t="shared" si="33"/>
        <v/>
      </c>
      <c r="AM24" s="23" t="str">
        <f t="shared" si="0"/>
        <v/>
      </c>
      <c r="AN24" s="23" t="str">
        <f t="shared" si="1"/>
        <v/>
      </c>
      <c r="AO24" s="23" t="str">
        <f t="shared" si="2"/>
        <v/>
      </c>
      <c r="AP24" s="23" t="str">
        <f t="shared" si="3"/>
        <v/>
      </c>
      <c r="AQ24" s="23" t="str">
        <f t="shared" si="4"/>
        <v/>
      </c>
      <c r="AR24" s="23" t="str">
        <f t="shared" si="5"/>
        <v/>
      </c>
      <c r="AS24" s="24"/>
      <c r="AT24" s="23" t="str">
        <f t="shared" si="6"/>
        <v/>
      </c>
      <c r="AU24" s="23" t="str">
        <f t="shared" si="7"/>
        <v/>
      </c>
      <c r="AV24" s="23" t="str">
        <f t="shared" si="8"/>
        <v/>
      </c>
      <c r="AW24" s="23" t="str">
        <f t="shared" si="9"/>
        <v/>
      </c>
      <c r="AX24" s="23" t="str">
        <f t="shared" si="10"/>
        <v/>
      </c>
      <c r="AY24" s="23" t="str">
        <f t="shared" si="11"/>
        <v/>
      </c>
      <c r="AZ24" s="23" t="str">
        <f t="shared" si="12"/>
        <v/>
      </c>
      <c r="BA24" s="23" t="str">
        <f t="shared" si="13"/>
        <v/>
      </c>
      <c r="BB24" s="23" t="str">
        <f t="shared" si="14"/>
        <v/>
      </c>
      <c r="BC24" s="23" t="str">
        <f t="shared" si="15"/>
        <v/>
      </c>
      <c r="BD24" s="23" t="str">
        <f t="shared" si="16"/>
        <v/>
      </c>
      <c r="BE24" s="24"/>
      <c r="BF24" s="23" t="str">
        <f t="shared" si="17"/>
        <v/>
      </c>
      <c r="BG24" s="23" t="str">
        <f t="shared" si="18"/>
        <v/>
      </c>
      <c r="BH24" s="23" t="str">
        <f t="shared" si="19"/>
        <v/>
      </c>
      <c r="BI24" s="23" t="str">
        <f t="shared" si="20"/>
        <v/>
      </c>
      <c r="BJ24" s="23" t="str">
        <f t="shared" si="21"/>
        <v/>
      </c>
      <c r="BK24" s="23" t="str">
        <f t="shared" si="22"/>
        <v/>
      </c>
      <c r="BL24" s="23" t="str">
        <f t="shared" si="23"/>
        <v/>
      </c>
      <c r="BM24" s="23" t="str">
        <f t="shared" si="24"/>
        <v/>
      </c>
      <c r="BN24" s="23" t="str">
        <f t="shared" si="25"/>
        <v/>
      </c>
      <c r="BO24" s="23" t="str">
        <f t="shared" si="26"/>
        <v/>
      </c>
      <c r="BP24" s="23" t="str">
        <f t="shared" si="27"/>
        <v/>
      </c>
      <c r="BQ24" s="24"/>
      <c r="BR24" s="23" t="str">
        <f t="shared" si="28"/>
        <v/>
      </c>
      <c r="BS24" s="23" t="str">
        <f t="shared" si="29"/>
        <v/>
      </c>
      <c r="BT24" s="23" t="str">
        <f>IF(A24="","",(AH24+AI24)*(MOD(O24*AC24+P24*(AC24+N24)+Q24*(AB24+AC24+N24),Prime)-AD24))</f>
        <v/>
      </c>
      <c r="BU24" s="23" t="str">
        <f>IF(A24="","",(AH24+AI24)*MOD(I24*(AB24+S24)+(1-I24)*AD24-AE24,Prime))</f>
        <v/>
      </c>
      <c r="BV24" s="23" t="str">
        <f t="shared" si="30"/>
        <v/>
      </c>
      <c r="BW24" s="23" t="str">
        <f t="shared" si="31"/>
        <v/>
      </c>
      <c r="BX24" s="23" t="str" cm="1">
        <f t="array" ref="BX24">IF(A24="","",AI24*MOD(MRef(AG$5,C24-1,Input_Output!$O$21)*MRef(AD$5,C24-1,Input_Output!$O$21)-(1-I24),Prime))</f>
        <v/>
      </c>
      <c r="BY24" s="24"/>
      <c r="BZ24" s="23" t="str" cm="1">
        <f t="array" ref="BZ24">IF(A24="","",$AI24*((1-MRef(S$5,$C24-1,Input_Output!$O$21))*(MOD(MRef(E$5,$C24-1,Input_Output!$O$21)+1,Prime))+MRef(S$5,$C24-1,Input_Output!$O$21)*MRef($AF$5,$C24-1,Input_Output!$O$21)-E24))</f>
        <v/>
      </c>
      <c r="CA24" s="23" t="str" cm="1">
        <f t="array" ref="CA24">IF(A24="","",$AI24*((1-MRef(T$5,$C24-1,Input_Output!$O$21))*MRef(F$5,$C24-1,Input_Output!$O$21)+MRef(T$5,$C24-1,Input_Output!$O$21)*MRef($AF$5,$C24-1,Input_Output!$O$21)-F24))</f>
        <v/>
      </c>
      <c r="CB24" s="23" t="str" cm="1">
        <f t="array" ref="CB24">IF(A24="","",$AI24*((1-MRef(U$5,$C24-1,Input_Output!$O$21))*MRef(G$5,$C24-1,Input_Output!$O$21)+MRef(U$5,$C24-1,Input_Output!$O$21)*MRef($AF$5,$C24-1,Input_Output!$O$21)-G24))</f>
        <v/>
      </c>
      <c r="CC24" s="23" t="str" cm="1">
        <f t="array" ref="CC24">IF(A24="","",$AI24*((1-MRef(V$5,$C24-1,Input_Output!$O$21))*MRef(H$5,$C24-1,Input_Output!$O$21)+MRef(V$5,$C24-1,Input_Output!$O$21)*MRef($AF$5,$C24-1,Input_Output!$O$21)-H24))</f>
        <v/>
      </c>
      <c r="CD24" s="23" t="str" cm="1">
        <f t="array" ref="CD24">IF(A24="","",AI24*MRef(AD$5,C24-1,Input_Output!$O$21)*I24)</f>
        <v/>
      </c>
      <c r="CE24" s="24"/>
      <c r="CF24" s="23" t="str">
        <f t="shared" si="36"/>
        <v/>
      </c>
      <c r="CG24" s="23" t="str">
        <f>IF($A24="","",MOD((F24-INPUT)*$AH24,Prime))</f>
        <v/>
      </c>
      <c r="CH24" s="23" t="str">
        <f t="shared" si="34"/>
        <v/>
      </c>
      <c r="CI24" s="23" t="str">
        <f t="shared" si="32"/>
        <v/>
      </c>
      <c r="CJ24" s="23" t="str" cm="1">
        <f t="array" ref="CJ24">IF(A24="","",_xlfn.LET(_xlpm.r,C24-1,_xlpm.l,Input_Output!$O$21,MRef(AH$5,_xlpm.r,_xlpm.l)+MRef(AI$5,_xlpm.r,_xlpm.l)-MRef(AJ$5,_xlpm.r,_xlpm.l)-AI24))</f>
        <v/>
      </c>
      <c r="CK24" s="7"/>
    </row>
    <row r="25" spans="1:89" x14ac:dyDescent="0.25">
      <c r="A25" s="41" t="str">
        <f>'Padded Trace'!A25</f>
        <v/>
      </c>
      <c r="B25" s="19">
        <f>'Padded Trace'!B25</f>
        <v>0</v>
      </c>
      <c r="C25" s="41" t="str">
        <f>'Padded Trace'!C25</f>
        <v/>
      </c>
      <c r="D25" s="41" t="str">
        <f>'Padded Trace'!D25</f>
        <v>N/A</v>
      </c>
      <c r="E25" s="23">
        <f>'Padded Trace'!E25</f>
        <v>0</v>
      </c>
      <c r="F25" s="23">
        <f>'Padded Trace'!F25</f>
        <v>0</v>
      </c>
      <c r="G25" s="23">
        <f>'Padded Trace'!G25</f>
        <v>0</v>
      </c>
      <c r="H25" s="23">
        <f>'Padded Trace'!H25</f>
        <v>0</v>
      </c>
      <c r="I25" s="23">
        <f>'Padded Trace'!I25</f>
        <v>0</v>
      </c>
      <c r="J25" s="23">
        <f>'Padded Trace'!J25</f>
        <v>0</v>
      </c>
      <c r="K25" s="23">
        <f>'Padded Trace'!K25</f>
        <v>0</v>
      </c>
      <c r="L25" s="23">
        <f>'Padded Trace'!L25</f>
        <v>0</v>
      </c>
      <c r="M25" s="23">
        <f>'Padded Trace'!M25</f>
        <v>0</v>
      </c>
      <c r="N25" s="23">
        <f>'Padded Trace'!N25</f>
        <v>0</v>
      </c>
      <c r="O25" s="23">
        <f>'Padded Trace'!O25</f>
        <v>0</v>
      </c>
      <c r="P25" s="23">
        <f>'Padded Trace'!P25</f>
        <v>0</v>
      </c>
      <c r="Q25" s="23">
        <f>'Padded Trace'!Q25</f>
        <v>0</v>
      </c>
      <c r="R25" s="23">
        <f>'Padded Trace'!R25</f>
        <v>0</v>
      </c>
      <c r="S25" s="23">
        <f>'Padded Trace'!S25</f>
        <v>0</v>
      </c>
      <c r="T25" s="23">
        <f>'Padded Trace'!T25</f>
        <v>0</v>
      </c>
      <c r="U25" s="23">
        <f>'Padded Trace'!U25</f>
        <v>0</v>
      </c>
      <c r="V25" s="23">
        <f>'Padded Trace'!V25</f>
        <v>0</v>
      </c>
      <c r="W25" s="23">
        <f>'Padded Trace'!W25</f>
        <v>0</v>
      </c>
      <c r="X25" s="23">
        <f>'Padded Trace'!X25</f>
        <v>0</v>
      </c>
      <c r="Y25" s="23">
        <f>'Padded Trace'!Y25</f>
        <v>0</v>
      </c>
      <c r="Z25" s="23">
        <f>'Padded Trace'!Z25</f>
        <v>0</v>
      </c>
      <c r="AA25" s="23">
        <f>'Padded Trace'!AA25</f>
        <v>0</v>
      </c>
      <c r="AB25" s="23">
        <f>'Padded Trace'!AB25</f>
        <v>0</v>
      </c>
      <c r="AC25" s="23">
        <f>'Padded Trace'!AC25</f>
        <v>0</v>
      </c>
      <c r="AD25" s="23">
        <f>'Padded Trace'!AD25</f>
        <v>0</v>
      </c>
      <c r="AE25" s="23">
        <f>'Padded Trace'!AE25</f>
        <v>0</v>
      </c>
      <c r="AF25" s="23">
        <f>'Padded Trace'!AF25</f>
        <v>0</v>
      </c>
      <c r="AG25" s="23">
        <f>'Padded Trace'!AG25</f>
        <v>0</v>
      </c>
      <c r="AH25" s="19"/>
      <c r="AI25" s="19">
        <f t="shared" ca="1" si="35"/>
        <v>0</v>
      </c>
      <c r="AJ25" s="19"/>
      <c r="AK25" s="7"/>
      <c r="AL25" s="23" t="str">
        <f t="shared" si="33"/>
        <v/>
      </c>
      <c r="AM25" s="23" t="str">
        <f t="shared" si="0"/>
        <v/>
      </c>
      <c r="AN25" s="23" t="str">
        <f t="shared" si="1"/>
        <v/>
      </c>
      <c r="AO25" s="23" t="str">
        <f t="shared" si="2"/>
        <v/>
      </c>
      <c r="AP25" s="23" t="str">
        <f t="shared" si="3"/>
        <v/>
      </c>
      <c r="AQ25" s="23" t="str">
        <f t="shared" si="4"/>
        <v/>
      </c>
      <c r="AR25" s="23" t="str">
        <f t="shared" si="5"/>
        <v/>
      </c>
      <c r="AS25" s="24"/>
      <c r="AT25" s="23" t="str">
        <f t="shared" si="6"/>
        <v/>
      </c>
      <c r="AU25" s="23" t="str">
        <f t="shared" si="7"/>
        <v/>
      </c>
      <c r="AV25" s="23" t="str">
        <f t="shared" si="8"/>
        <v/>
      </c>
      <c r="AW25" s="23" t="str">
        <f t="shared" si="9"/>
        <v/>
      </c>
      <c r="AX25" s="23" t="str">
        <f t="shared" si="10"/>
        <v/>
      </c>
      <c r="AY25" s="23" t="str">
        <f t="shared" si="11"/>
        <v/>
      </c>
      <c r="AZ25" s="23" t="str">
        <f t="shared" si="12"/>
        <v/>
      </c>
      <c r="BA25" s="23" t="str">
        <f t="shared" si="13"/>
        <v/>
      </c>
      <c r="BB25" s="23" t="str">
        <f t="shared" si="14"/>
        <v/>
      </c>
      <c r="BC25" s="23" t="str">
        <f t="shared" si="15"/>
        <v/>
      </c>
      <c r="BD25" s="23" t="str">
        <f t="shared" si="16"/>
        <v/>
      </c>
      <c r="BE25" s="24"/>
      <c r="BF25" s="23" t="str">
        <f t="shared" si="17"/>
        <v/>
      </c>
      <c r="BG25" s="23" t="str">
        <f t="shared" si="18"/>
        <v/>
      </c>
      <c r="BH25" s="23" t="str">
        <f t="shared" si="19"/>
        <v/>
      </c>
      <c r="BI25" s="23" t="str">
        <f t="shared" si="20"/>
        <v/>
      </c>
      <c r="BJ25" s="23" t="str">
        <f t="shared" si="21"/>
        <v/>
      </c>
      <c r="BK25" s="23" t="str">
        <f t="shared" si="22"/>
        <v/>
      </c>
      <c r="BL25" s="23" t="str">
        <f t="shared" si="23"/>
        <v/>
      </c>
      <c r="BM25" s="23" t="str">
        <f t="shared" si="24"/>
        <v/>
      </c>
      <c r="BN25" s="23" t="str">
        <f t="shared" si="25"/>
        <v/>
      </c>
      <c r="BO25" s="23" t="str">
        <f t="shared" si="26"/>
        <v/>
      </c>
      <c r="BP25" s="23" t="str">
        <f t="shared" si="27"/>
        <v/>
      </c>
      <c r="BQ25" s="24"/>
      <c r="BR25" s="23" t="str">
        <f t="shared" si="28"/>
        <v/>
      </c>
      <c r="BS25" s="23" t="str">
        <f t="shared" si="29"/>
        <v/>
      </c>
      <c r="BT25" s="23" t="str">
        <f>IF(A25="","",(AH25+AI25)*(MOD(O25*AC25+P25*(AC25+N25)+Q25*(AB25+AC25+N25),Prime)-AD25))</f>
        <v/>
      </c>
      <c r="BU25" s="23" t="str">
        <f>IF(A25="","",(AH25+AI25)*MOD(I25*(AB25+S25)+(1-I25)*AD25-AE25,Prime))</f>
        <v/>
      </c>
      <c r="BV25" s="23" t="str">
        <f t="shared" si="30"/>
        <v/>
      </c>
      <c r="BW25" s="23" t="str">
        <f t="shared" si="31"/>
        <v/>
      </c>
      <c r="BX25" s="23" t="str" cm="1">
        <f t="array" ref="BX25">IF(A25="","",AI25*MOD(MRef(AG$5,C25-1,Input_Output!$O$21)*MRef(AD$5,C25-1,Input_Output!$O$21)-(1-I25),Prime))</f>
        <v/>
      </c>
      <c r="BY25" s="24"/>
      <c r="BZ25" s="23" t="str" cm="1">
        <f t="array" ref="BZ25">IF(A25="","",$AI25*((1-MRef(S$5,$C25-1,Input_Output!$O$21))*(MOD(MRef(E$5,$C25-1,Input_Output!$O$21)+1,Prime))+MRef(S$5,$C25-1,Input_Output!$O$21)*MRef($AF$5,$C25-1,Input_Output!$O$21)-E25))</f>
        <v/>
      </c>
      <c r="CA25" s="23" t="str" cm="1">
        <f t="array" ref="CA25">IF(A25="","",$AI25*((1-MRef(T$5,$C25-1,Input_Output!$O$21))*MRef(F$5,$C25-1,Input_Output!$O$21)+MRef(T$5,$C25-1,Input_Output!$O$21)*MRef($AF$5,$C25-1,Input_Output!$O$21)-F25))</f>
        <v/>
      </c>
      <c r="CB25" s="23" t="str" cm="1">
        <f t="array" ref="CB25">IF(A25="","",$AI25*((1-MRef(U$5,$C25-1,Input_Output!$O$21))*MRef(G$5,$C25-1,Input_Output!$O$21)+MRef(U$5,$C25-1,Input_Output!$O$21)*MRef($AF$5,$C25-1,Input_Output!$O$21)-G25))</f>
        <v/>
      </c>
      <c r="CC25" s="23" t="str" cm="1">
        <f t="array" ref="CC25">IF(A25="","",$AI25*((1-MRef(V$5,$C25-1,Input_Output!$O$21))*MRef(H$5,$C25-1,Input_Output!$O$21)+MRef(V$5,$C25-1,Input_Output!$O$21)*MRef($AF$5,$C25-1,Input_Output!$O$21)-H25))</f>
        <v/>
      </c>
      <c r="CD25" s="23" t="str" cm="1">
        <f t="array" ref="CD25">IF(A25="","",AI25*MRef(AD$5,C25-1,Input_Output!$O$21)*I25)</f>
        <v/>
      </c>
      <c r="CE25" s="24"/>
      <c r="CF25" s="23" t="str">
        <f t="shared" si="36"/>
        <v/>
      </c>
      <c r="CG25" s="23" t="str">
        <f>IF($A25="","",MOD((F25-INPUT)*$AH25,Prime))</f>
        <v/>
      </c>
      <c r="CH25" s="23" t="str">
        <f t="shared" si="34"/>
        <v/>
      </c>
      <c r="CI25" s="23" t="str">
        <f t="shared" si="32"/>
        <v/>
      </c>
      <c r="CJ25" s="23" t="str" cm="1">
        <f t="array" ref="CJ25">IF(A25="","",_xlfn.LET(_xlpm.r,C25-1,_xlpm.l,Input_Output!$O$21,MRef(AH$5,_xlpm.r,_xlpm.l)+MRef(AI$5,_xlpm.r,_xlpm.l)-MRef(AJ$5,_xlpm.r,_xlpm.l)-AI25))</f>
        <v/>
      </c>
      <c r="CK25" s="7"/>
    </row>
    <row r="26" spans="1:89" x14ac:dyDescent="0.25">
      <c r="A26" s="41" t="str">
        <f>'Padded Trace'!A26</f>
        <v/>
      </c>
      <c r="B26" s="19">
        <f>'Padded Trace'!B26</f>
        <v>0</v>
      </c>
      <c r="C26" s="41" t="str">
        <f>'Padded Trace'!C26</f>
        <v/>
      </c>
      <c r="D26" s="41" t="str">
        <f>'Padded Trace'!D26</f>
        <v>N/A</v>
      </c>
      <c r="E26" s="23">
        <f>'Padded Trace'!E26</f>
        <v>0</v>
      </c>
      <c r="F26" s="23">
        <f>'Padded Trace'!F26</f>
        <v>0</v>
      </c>
      <c r="G26" s="23">
        <f>'Padded Trace'!G26</f>
        <v>0</v>
      </c>
      <c r="H26" s="23">
        <f>'Padded Trace'!H26</f>
        <v>0</v>
      </c>
      <c r="I26" s="23">
        <f>'Padded Trace'!I26</f>
        <v>0</v>
      </c>
      <c r="J26" s="23">
        <f>'Padded Trace'!J26</f>
        <v>0</v>
      </c>
      <c r="K26" s="23">
        <f>'Padded Trace'!K26</f>
        <v>0</v>
      </c>
      <c r="L26" s="23">
        <f>'Padded Trace'!L26</f>
        <v>0</v>
      </c>
      <c r="M26" s="23">
        <f>'Padded Trace'!M26</f>
        <v>0</v>
      </c>
      <c r="N26" s="23">
        <f>'Padded Trace'!N26</f>
        <v>0</v>
      </c>
      <c r="O26" s="23">
        <f>'Padded Trace'!O26</f>
        <v>0</v>
      </c>
      <c r="P26" s="23">
        <f>'Padded Trace'!P26</f>
        <v>0</v>
      </c>
      <c r="Q26" s="23">
        <f>'Padded Trace'!Q26</f>
        <v>0</v>
      </c>
      <c r="R26" s="23">
        <f>'Padded Trace'!R26</f>
        <v>0</v>
      </c>
      <c r="S26" s="23">
        <f>'Padded Trace'!S26</f>
        <v>0</v>
      </c>
      <c r="T26" s="23">
        <f>'Padded Trace'!T26</f>
        <v>0</v>
      </c>
      <c r="U26" s="23">
        <f>'Padded Trace'!U26</f>
        <v>0</v>
      </c>
      <c r="V26" s="23">
        <f>'Padded Trace'!V26</f>
        <v>0</v>
      </c>
      <c r="W26" s="23">
        <f>'Padded Trace'!W26</f>
        <v>0</v>
      </c>
      <c r="X26" s="23">
        <f>'Padded Trace'!X26</f>
        <v>0</v>
      </c>
      <c r="Y26" s="23">
        <f>'Padded Trace'!Y26</f>
        <v>0</v>
      </c>
      <c r="Z26" s="23">
        <f>'Padded Trace'!Z26</f>
        <v>0</v>
      </c>
      <c r="AA26" s="23">
        <f>'Padded Trace'!AA26</f>
        <v>0</v>
      </c>
      <c r="AB26" s="23">
        <f>'Padded Trace'!AB26</f>
        <v>0</v>
      </c>
      <c r="AC26" s="23">
        <f>'Padded Trace'!AC26</f>
        <v>0</v>
      </c>
      <c r="AD26" s="23">
        <f>'Padded Trace'!AD26</f>
        <v>0</v>
      </c>
      <c r="AE26" s="23">
        <f>'Padded Trace'!AE26</f>
        <v>0</v>
      </c>
      <c r="AF26" s="23">
        <f>'Padded Trace'!AF26</f>
        <v>0</v>
      </c>
      <c r="AG26" s="23">
        <f>'Padded Trace'!AG26</f>
        <v>0</v>
      </c>
      <c r="AH26" s="19"/>
      <c r="AI26" s="19">
        <f t="shared" ca="1" si="35"/>
        <v>0</v>
      </c>
      <c r="AJ26" s="19"/>
      <c r="AK26" s="7"/>
      <c r="AL26" s="23" t="str">
        <f t="shared" si="33"/>
        <v/>
      </c>
      <c r="AM26" s="23" t="str">
        <f t="shared" si="0"/>
        <v/>
      </c>
      <c r="AN26" s="23" t="str">
        <f t="shared" si="1"/>
        <v/>
      </c>
      <c r="AO26" s="23" t="str">
        <f t="shared" si="2"/>
        <v/>
      </c>
      <c r="AP26" s="23" t="str">
        <f t="shared" si="3"/>
        <v/>
      </c>
      <c r="AQ26" s="23" t="str">
        <f t="shared" si="4"/>
        <v/>
      </c>
      <c r="AR26" s="23" t="str">
        <f t="shared" si="5"/>
        <v/>
      </c>
      <c r="AS26" s="24"/>
      <c r="AT26" s="23" t="str">
        <f t="shared" si="6"/>
        <v/>
      </c>
      <c r="AU26" s="23" t="str">
        <f t="shared" si="7"/>
        <v/>
      </c>
      <c r="AV26" s="23" t="str">
        <f t="shared" si="8"/>
        <v/>
      </c>
      <c r="AW26" s="23" t="str">
        <f t="shared" si="9"/>
        <v/>
      </c>
      <c r="AX26" s="23" t="str">
        <f t="shared" si="10"/>
        <v/>
      </c>
      <c r="AY26" s="23" t="str">
        <f t="shared" si="11"/>
        <v/>
      </c>
      <c r="AZ26" s="23" t="str">
        <f t="shared" si="12"/>
        <v/>
      </c>
      <c r="BA26" s="23" t="str">
        <f t="shared" si="13"/>
        <v/>
      </c>
      <c r="BB26" s="23" t="str">
        <f t="shared" si="14"/>
        <v/>
      </c>
      <c r="BC26" s="23" t="str">
        <f t="shared" si="15"/>
        <v/>
      </c>
      <c r="BD26" s="23" t="str">
        <f t="shared" si="16"/>
        <v/>
      </c>
      <c r="BE26" s="24"/>
      <c r="BF26" s="23" t="str">
        <f t="shared" si="17"/>
        <v/>
      </c>
      <c r="BG26" s="23" t="str">
        <f t="shared" si="18"/>
        <v/>
      </c>
      <c r="BH26" s="23" t="str">
        <f t="shared" si="19"/>
        <v/>
      </c>
      <c r="BI26" s="23" t="str">
        <f t="shared" si="20"/>
        <v/>
      </c>
      <c r="BJ26" s="23" t="str">
        <f t="shared" si="21"/>
        <v/>
      </c>
      <c r="BK26" s="23" t="str">
        <f t="shared" si="22"/>
        <v/>
      </c>
      <c r="BL26" s="23" t="str">
        <f t="shared" si="23"/>
        <v/>
      </c>
      <c r="BM26" s="23" t="str">
        <f t="shared" si="24"/>
        <v/>
      </c>
      <c r="BN26" s="23" t="str">
        <f t="shared" si="25"/>
        <v/>
      </c>
      <c r="BO26" s="23" t="str">
        <f t="shared" si="26"/>
        <v/>
      </c>
      <c r="BP26" s="23" t="str">
        <f t="shared" si="27"/>
        <v/>
      </c>
      <c r="BQ26" s="24"/>
      <c r="BR26" s="23" t="str">
        <f t="shared" si="28"/>
        <v/>
      </c>
      <c r="BS26" s="23" t="str">
        <f t="shared" si="29"/>
        <v/>
      </c>
      <c r="BT26" s="23" t="str">
        <f>IF(A26="","",(AH26+AI26)*(MOD(O26*AC26+P26*(AC26+N26)+Q26*(AB26+AC26+N26),Prime)-AD26))</f>
        <v/>
      </c>
      <c r="BU26" s="23" t="str">
        <f>IF(A26="","",(AH26+AI26)*MOD(I26*(AB26+S26)+(1-I26)*AD26-AE26,Prime))</f>
        <v/>
      </c>
      <c r="BV26" s="23" t="str">
        <f t="shared" si="30"/>
        <v/>
      </c>
      <c r="BW26" s="23" t="str">
        <f t="shared" si="31"/>
        <v/>
      </c>
      <c r="BX26" s="23" t="str" cm="1">
        <f t="array" ref="BX26">IF(A26="","",AI26*MOD(MRef(AG$5,C26-1,Input_Output!$O$21)*MRef(AD$5,C26-1,Input_Output!$O$21)-(1-I26),Prime))</f>
        <v/>
      </c>
      <c r="BY26" s="24"/>
      <c r="BZ26" s="23" t="str" cm="1">
        <f t="array" ref="BZ26">IF(A26="","",$AI26*((1-MRef(S$5,$C26-1,Input_Output!$O$21))*(MOD(MRef(E$5,$C26-1,Input_Output!$O$21)+1,Prime))+MRef(S$5,$C26-1,Input_Output!$O$21)*MRef($AF$5,$C26-1,Input_Output!$O$21)-E26))</f>
        <v/>
      </c>
      <c r="CA26" s="23" t="str" cm="1">
        <f t="array" ref="CA26">IF(A26="","",$AI26*((1-MRef(T$5,$C26-1,Input_Output!$O$21))*MRef(F$5,$C26-1,Input_Output!$O$21)+MRef(T$5,$C26-1,Input_Output!$O$21)*MRef($AF$5,$C26-1,Input_Output!$O$21)-F26))</f>
        <v/>
      </c>
      <c r="CB26" s="23" t="str" cm="1">
        <f t="array" ref="CB26">IF(A26="","",$AI26*((1-MRef(U$5,$C26-1,Input_Output!$O$21))*MRef(G$5,$C26-1,Input_Output!$O$21)+MRef(U$5,$C26-1,Input_Output!$O$21)*MRef($AF$5,$C26-1,Input_Output!$O$21)-G26))</f>
        <v/>
      </c>
      <c r="CC26" s="23" t="str" cm="1">
        <f t="array" ref="CC26">IF(A26="","",$AI26*((1-MRef(V$5,$C26-1,Input_Output!$O$21))*MRef(H$5,$C26-1,Input_Output!$O$21)+MRef(V$5,$C26-1,Input_Output!$O$21)*MRef($AF$5,$C26-1,Input_Output!$O$21)-H26))</f>
        <v/>
      </c>
      <c r="CD26" s="23" t="str" cm="1">
        <f t="array" ref="CD26">IF(A26="","",AI26*MRef(AD$5,C26-1,Input_Output!$O$21)*I26)</f>
        <v/>
      </c>
      <c r="CE26" s="24"/>
      <c r="CF26" s="23" t="str">
        <f t="shared" si="36"/>
        <v/>
      </c>
      <c r="CG26" s="23" t="str">
        <f>IF($A26="","",MOD((F26-INPUT)*$AH26,Prime))</f>
        <v/>
      </c>
      <c r="CH26" s="23" t="str">
        <f t="shared" si="34"/>
        <v/>
      </c>
      <c r="CI26" s="23" t="str">
        <f t="shared" si="32"/>
        <v/>
      </c>
      <c r="CJ26" s="23" t="str" cm="1">
        <f t="array" ref="CJ26">IF(A26="","",_xlfn.LET(_xlpm.r,C26-1,_xlpm.l,Input_Output!$O$21,MRef(AH$5,_xlpm.r,_xlpm.l)+MRef(AI$5,_xlpm.r,_xlpm.l)-MRef(AJ$5,_xlpm.r,_xlpm.l)-AI26))</f>
        <v/>
      </c>
      <c r="CK26" s="7"/>
    </row>
    <row r="27" spans="1:89" x14ac:dyDescent="0.25">
      <c r="A27" s="41" t="str">
        <f>'Padded Trace'!A27</f>
        <v/>
      </c>
      <c r="B27" s="19">
        <f>'Padded Trace'!B27</f>
        <v>0</v>
      </c>
      <c r="C27" s="41" t="str">
        <f>'Padded Trace'!C27</f>
        <v/>
      </c>
      <c r="D27" s="41" t="str">
        <f>'Padded Trace'!D27</f>
        <v>N/A</v>
      </c>
      <c r="E27" s="23">
        <f>'Padded Trace'!E27</f>
        <v>0</v>
      </c>
      <c r="F27" s="23">
        <f>'Padded Trace'!F27</f>
        <v>0</v>
      </c>
      <c r="G27" s="23">
        <f>'Padded Trace'!G27</f>
        <v>0</v>
      </c>
      <c r="H27" s="23">
        <f>'Padded Trace'!H27</f>
        <v>0</v>
      </c>
      <c r="I27" s="23">
        <f>'Padded Trace'!I27</f>
        <v>0</v>
      </c>
      <c r="J27" s="23">
        <f>'Padded Trace'!J27</f>
        <v>0</v>
      </c>
      <c r="K27" s="23">
        <f>'Padded Trace'!K27</f>
        <v>0</v>
      </c>
      <c r="L27" s="23">
        <f>'Padded Trace'!L27</f>
        <v>0</v>
      </c>
      <c r="M27" s="23">
        <f>'Padded Trace'!M27</f>
        <v>0</v>
      </c>
      <c r="N27" s="23">
        <f>'Padded Trace'!N27</f>
        <v>0</v>
      </c>
      <c r="O27" s="23">
        <f>'Padded Trace'!O27</f>
        <v>0</v>
      </c>
      <c r="P27" s="23">
        <f>'Padded Trace'!P27</f>
        <v>0</v>
      </c>
      <c r="Q27" s="23">
        <f>'Padded Trace'!Q27</f>
        <v>0</v>
      </c>
      <c r="R27" s="23">
        <f>'Padded Trace'!R27</f>
        <v>0</v>
      </c>
      <c r="S27" s="23">
        <f>'Padded Trace'!S27</f>
        <v>0</v>
      </c>
      <c r="T27" s="23">
        <f>'Padded Trace'!T27</f>
        <v>0</v>
      </c>
      <c r="U27" s="23">
        <f>'Padded Trace'!U27</f>
        <v>0</v>
      </c>
      <c r="V27" s="23">
        <f>'Padded Trace'!V27</f>
        <v>0</v>
      </c>
      <c r="W27" s="23">
        <f>'Padded Trace'!W27</f>
        <v>0</v>
      </c>
      <c r="X27" s="23">
        <f>'Padded Trace'!X27</f>
        <v>0</v>
      </c>
      <c r="Y27" s="23">
        <f>'Padded Trace'!Y27</f>
        <v>0</v>
      </c>
      <c r="Z27" s="23">
        <f>'Padded Trace'!Z27</f>
        <v>0</v>
      </c>
      <c r="AA27" s="23">
        <f>'Padded Trace'!AA27</f>
        <v>0</v>
      </c>
      <c r="AB27" s="23">
        <f>'Padded Trace'!AB27</f>
        <v>0</v>
      </c>
      <c r="AC27" s="23">
        <f>'Padded Trace'!AC27</f>
        <v>0</v>
      </c>
      <c r="AD27" s="23">
        <f>'Padded Trace'!AD27</f>
        <v>0</v>
      </c>
      <c r="AE27" s="23">
        <f>'Padded Trace'!AE27</f>
        <v>0</v>
      </c>
      <c r="AF27" s="23">
        <f>'Padded Trace'!AF27</f>
        <v>0</v>
      </c>
      <c r="AG27" s="23">
        <f>'Padded Trace'!AG27</f>
        <v>0</v>
      </c>
      <c r="AH27" s="19"/>
      <c r="AI27" s="19">
        <f t="shared" ca="1" si="35"/>
        <v>0</v>
      </c>
      <c r="AJ27" s="19"/>
      <c r="AK27" s="7"/>
      <c r="AL27" s="23" t="str">
        <f t="shared" si="33"/>
        <v/>
      </c>
      <c r="AM27" s="23" t="str">
        <f t="shared" si="0"/>
        <v/>
      </c>
      <c r="AN27" s="23" t="str">
        <f t="shared" si="1"/>
        <v/>
      </c>
      <c r="AO27" s="23" t="str">
        <f t="shared" si="2"/>
        <v/>
      </c>
      <c r="AP27" s="23" t="str">
        <f t="shared" si="3"/>
        <v/>
      </c>
      <c r="AQ27" s="23" t="str">
        <f t="shared" si="4"/>
        <v/>
      </c>
      <c r="AR27" s="23" t="str">
        <f t="shared" si="5"/>
        <v/>
      </c>
      <c r="AS27" s="24"/>
      <c r="AT27" s="23" t="str">
        <f t="shared" si="6"/>
        <v/>
      </c>
      <c r="AU27" s="23" t="str">
        <f t="shared" si="7"/>
        <v/>
      </c>
      <c r="AV27" s="23" t="str">
        <f t="shared" si="8"/>
        <v/>
      </c>
      <c r="AW27" s="23" t="str">
        <f t="shared" si="9"/>
        <v/>
      </c>
      <c r="AX27" s="23" t="str">
        <f t="shared" si="10"/>
        <v/>
      </c>
      <c r="AY27" s="23" t="str">
        <f t="shared" si="11"/>
        <v/>
      </c>
      <c r="AZ27" s="23" t="str">
        <f t="shared" si="12"/>
        <v/>
      </c>
      <c r="BA27" s="23" t="str">
        <f t="shared" si="13"/>
        <v/>
      </c>
      <c r="BB27" s="23" t="str">
        <f t="shared" si="14"/>
        <v/>
      </c>
      <c r="BC27" s="23" t="str">
        <f t="shared" si="15"/>
        <v/>
      </c>
      <c r="BD27" s="23" t="str">
        <f t="shared" si="16"/>
        <v/>
      </c>
      <c r="BE27" s="24"/>
      <c r="BF27" s="23" t="str">
        <f t="shared" si="17"/>
        <v/>
      </c>
      <c r="BG27" s="23" t="str">
        <f t="shared" si="18"/>
        <v/>
      </c>
      <c r="BH27" s="23" t="str">
        <f t="shared" si="19"/>
        <v/>
      </c>
      <c r="BI27" s="23" t="str">
        <f t="shared" si="20"/>
        <v/>
      </c>
      <c r="BJ27" s="23" t="str">
        <f t="shared" si="21"/>
        <v/>
      </c>
      <c r="BK27" s="23" t="str">
        <f t="shared" si="22"/>
        <v/>
      </c>
      <c r="BL27" s="23" t="str">
        <f t="shared" si="23"/>
        <v/>
      </c>
      <c r="BM27" s="23" t="str">
        <f t="shared" si="24"/>
        <v/>
      </c>
      <c r="BN27" s="23" t="str">
        <f t="shared" si="25"/>
        <v/>
      </c>
      <c r="BO27" s="23" t="str">
        <f t="shared" si="26"/>
        <v/>
      </c>
      <c r="BP27" s="23" t="str">
        <f t="shared" si="27"/>
        <v/>
      </c>
      <c r="BQ27" s="24"/>
      <c r="BR27" s="23" t="str">
        <f t="shared" si="28"/>
        <v/>
      </c>
      <c r="BS27" s="23" t="str">
        <f t="shared" si="29"/>
        <v/>
      </c>
      <c r="BT27" s="23" t="str">
        <f>IF(A27="","",(AH27+AI27)*(MOD(O27*AC27+P27*(AC27+N27)+Q27*(AB27+AC27+N27),Prime)-AD27))</f>
        <v/>
      </c>
      <c r="BU27" s="23" t="str">
        <f>IF(A27="","",(AH27+AI27)*MOD(I27*(AB27+S27)+(1-I27)*AD27-AE27,Prime))</f>
        <v/>
      </c>
      <c r="BV27" s="23" t="str">
        <f t="shared" si="30"/>
        <v/>
      </c>
      <c r="BW27" s="23" t="str">
        <f t="shared" si="31"/>
        <v/>
      </c>
      <c r="BX27" s="23" t="str" cm="1">
        <f t="array" ref="BX27">IF(A27="","",AI27*MOD(MRef(AG$5,C27-1,Input_Output!$O$21)*MRef(AD$5,C27-1,Input_Output!$O$21)-(1-I27),Prime))</f>
        <v/>
      </c>
      <c r="BY27" s="24"/>
      <c r="BZ27" s="23" t="str" cm="1">
        <f t="array" ref="BZ27">IF(A27="","",$AI27*((1-MRef(S$5,$C27-1,Input_Output!$O$21))*(MOD(MRef(E$5,$C27-1,Input_Output!$O$21)+1,Prime))+MRef(S$5,$C27-1,Input_Output!$O$21)*MRef($AF$5,$C27-1,Input_Output!$O$21)-E27))</f>
        <v/>
      </c>
      <c r="CA27" s="23" t="str" cm="1">
        <f t="array" ref="CA27">IF(A27="","",$AI27*((1-MRef(T$5,$C27-1,Input_Output!$O$21))*MRef(F$5,$C27-1,Input_Output!$O$21)+MRef(T$5,$C27-1,Input_Output!$O$21)*MRef($AF$5,$C27-1,Input_Output!$O$21)-F27))</f>
        <v/>
      </c>
      <c r="CB27" s="23" t="str" cm="1">
        <f t="array" ref="CB27">IF(A27="","",$AI27*((1-MRef(U$5,$C27-1,Input_Output!$O$21))*MRef(G$5,$C27-1,Input_Output!$O$21)+MRef(U$5,$C27-1,Input_Output!$O$21)*MRef($AF$5,$C27-1,Input_Output!$O$21)-G27))</f>
        <v/>
      </c>
      <c r="CC27" s="23" t="str" cm="1">
        <f t="array" ref="CC27">IF(A27="","",$AI27*((1-MRef(V$5,$C27-1,Input_Output!$O$21))*MRef(H$5,$C27-1,Input_Output!$O$21)+MRef(V$5,$C27-1,Input_Output!$O$21)*MRef($AF$5,$C27-1,Input_Output!$O$21)-H27))</f>
        <v/>
      </c>
      <c r="CD27" s="23" t="str" cm="1">
        <f t="array" ref="CD27">IF(A27="","",AI27*MRef(AD$5,C27-1,Input_Output!$O$21)*I27)</f>
        <v/>
      </c>
      <c r="CE27" s="24"/>
      <c r="CF27" s="23" t="str">
        <f t="shared" si="36"/>
        <v/>
      </c>
      <c r="CG27" s="23" t="str">
        <f>IF($A27="","",MOD((F27-INPUT)*$AH27,Prime))</f>
        <v/>
      </c>
      <c r="CH27" s="23" t="str">
        <f t="shared" si="34"/>
        <v/>
      </c>
      <c r="CI27" s="23" t="str">
        <f t="shared" si="32"/>
        <v/>
      </c>
      <c r="CJ27" s="23" t="str" cm="1">
        <f t="array" ref="CJ27">IF(A27="","",_xlfn.LET(_xlpm.r,C27-1,_xlpm.l,Input_Output!$O$21,MRef(AH$5,_xlpm.r,_xlpm.l)+MRef(AI$5,_xlpm.r,_xlpm.l)-MRef(AJ$5,_xlpm.r,_xlpm.l)-AI27))</f>
        <v/>
      </c>
      <c r="CK27" s="7"/>
    </row>
    <row r="28" spans="1:89" x14ac:dyDescent="0.25">
      <c r="A28" s="41" t="str">
        <f>'Padded Trace'!A28</f>
        <v/>
      </c>
      <c r="B28" s="19">
        <f>'Padded Trace'!B28</f>
        <v>0</v>
      </c>
      <c r="C28" s="41" t="str">
        <f>'Padded Trace'!C28</f>
        <v/>
      </c>
      <c r="D28" s="41" t="str">
        <f>'Padded Trace'!D28</f>
        <v>N/A</v>
      </c>
      <c r="E28" s="23">
        <f>'Padded Trace'!E28</f>
        <v>0</v>
      </c>
      <c r="F28" s="23">
        <f>'Padded Trace'!F28</f>
        <v>0</v>
      </c>
      <c r="G28" s="23">
        <f>'Padded Trace'!G28</f>
        <v>0</v>
      </c>
      <c r="H28" s="23">
        <f>'Padded Trace'!H28</f>
        <v>0</v>
      </c>
      <c r="I28" s="23">
        <f>'Padded Trace'!I28</f>
        <v>0</v>
      </c>
      <c r="J28" s="23">
        <f>'Padded Trace'!J28</f>
        <v>0</v>
      </c>
      <c r="K28" s="23">
        <f>'Padded Trace'!K28</f>
        <v>0</v>
      </c>
      <c r="L28" s="23">
        <f>'Padded Trace'!L28</f>
        <v>0</v>
      </c>
      <c r="M28" s="23">
        <f>'Padded Trace'!M28</f>
        <v>0</v>
      </c>
      <c r="N28" s="23">
        <f>'Padded Trace'!N28</f>
        <v>0</v>
      </c>
      <c r="O28" s="23">
        <f>'Padded Trace'!O28</f>
        <v>0</v>
      </c>
      <c r="P28" s="23">
        <f>'Padded Trace'!P28</f>
        <v>0</v>
      </c>
      <c r="Q28" s="23">
        <f>'Padded Trace'!Q28</f>
        <v>0</v>
      </c>
      <c r="R28" s="23">
        <f>'Padded Trace'!R28</f>
        <v>0</v>
      </c>
      <c r="S28" s="23">
        <f>'Padded Trace'!S28</f>
        <v>0</v>
      </c>
      <c r="T28" s="23">
        <f>'Padded Trace'!T28</f>
        <v>0</v>
      </c>
      <c r="U28" s="23">
        <f>'Padded Trace'!U28</f>
        <v>0</v>
      </c>
      <c r="V28" s="23">
        <f>'Padded Trace'!V28</f>
        <v>0</v>
      </c>
      <c r="W28" s="23">
        <f>'Padded Trace'!W28</f>
        <v>0</v>
      </c>
      <c r="X28" s="23">
        <f>'Padded Trace'!X28</f>
        <v>0</v>
      </c>
      <c r="Y28" s="23">
        <f>'Padded Trace'!Y28</f>
        <v>0</v>
      </c>
      <c r="Z28" s="23">
        <f>'Padded Trace'!Z28</f>
        <v>0</v>
      </c>
      <c r="AA28" s="23">
        <f>'Padded Trace'!AA28</f>
        <v>0</v>
      </c>
      <c r="AB28" s="23">
        <f>'Padded Trace'!AB28</f>
        <v>0</v>
      </c>
      <c r="AC28" s="23">
        <f>'Padded Trace'!AC28</f>
        <v>0</v>
      </c>
      <c r="AD28" s="23">
        <f>'Padded Trace'!AD28</f>
        <v>0</v>
      </c>
      <c r="AE28" s="23">
        <f>'Padded Trace'!AE28</f>
        <v>0</v>
      </c>
      <c r="AF28" s="23">
        <f>'Padded Trace'!AF28</f>
        <v>0</v>
      </c>
      <c r="AG28" s="23">
        <f>'Padded Trace'!AG28</f>
        <v>0</v>
      </c>
      <c r="AH28" s="19"/>
      <c r="AI28" s="19">
        <f t="shared" ca="1" si="35"/>
        <v>0</v>
      </c>
      <c r="AJ28" s="19"/>
      <c r="AK28" s="7"/>
      <c r="AL28" s="23" t="str">
        <f t="shared" si="33"/>
        <v/>
      </c>
      <c r="AM28" s="23" t="str">
        <f t="shared" si="0"/>
        <v/>
      </c>
      <c r="AN28" s="23" t="str">
        <f t="shared" si="1"/>
        <v/>
      </c>
      <c r="AO28" s="23" t="str">
        <f t="shared" si="2"/>
        <v/>
      </c>
      <c r="AP28" s="23" t="str">
        <f t="shared" si="3"/>
        <v/>
      </c>
      <c r="AQ28" s="23" t="str">
        <f t="shared" si="4"/>
        <v/>
      </c>
      <c r="AR28" s="23" t="str">
        <f t="shared" si="5"/>
        <v/>
      </c>
      <c r="AS28" s="24"/>
      <c r="AT28" s="23" t="str">
        <f t="shared" si="6"/>
        <v/>
      </c>
      <c r="AU28" s="23" t="str">
        <f t="shared" si="7"/>
        <v/>
      </c>
      <c r="AV28" s="23" t="str">
        <f t="shared" si="8"/>
        <v/>
      </c>
      <c r="AW28" s="23" t="str">
        <f t="shared" si="9"/>
        <v/>
      </c>
      <c r="AX28" s="23" t="str">
        <f t="shared" si="10"/>
        <v/>
      </c>
      <c r="AY28" s="23" t="str">
        <f t="shared" si="11"/>
        <v/>
      </c>
      <c r="AZ28" s="23" t="str">
        <f t="shared" si="12"/>
        <v/>
      </c>
      <c r="BA28" s="23" t="str">
        <f t="shared" si="13"/>
        <v/>
      </c>
      <c r="BB28" s="23" t="str">
        <f t="shared" si="14"/>
        <v/>
      </c>
      <c r="BC28" s="23" t="str">
        <f t="shared" si="15"/>
        <v/>
      </c>
      <c r="BD28" s="23" t="str">
        <f t="shared" si="16"/>
        <v/>
      </c>
      <c r="BE28" s="24"/>
      <c r="BF28" s="23" t="str">
        <f t="shared" si="17"/>
        <v/>
      </c>
      <c r="BG28" s="23" t="str">
        <f t="shared" si="18"/>
        <v/>
      </c>
      <c r="BH28" s="23" t="str">
        <f t="shared" si="19"/>
        <v/>
      </c>
      <c r="BI28" s="23" t="str">
        <f t="shared" si="20"/>
        <v/>
      </c>
      <c r="BJ28" s="23" t="str">
        <f t="shared" si="21"/>
        <v/>
      </c>
      <c r="BK28" s="23" t="str">
        <f t="shared" si="22"/>
        <v/>
      </c>
      <c r="BL28" s="23" t="str">
        <f t="shared" si="23"/>
        <v/>
      </c>
      <c r="BM28" s="23" t="str">
        <f t="shared" si="24"/>
        <v/>
      </c>
      <c r="BN28" s="23" t="str">
        <f t="shared" si="25"/>
        <v/>
      </c>
      <c r="BO28" s="23" t="str">
        <f t="shared" si="26"/>
        <v/>
      </c>
      <c r="BP28" s="23" t="str">
        <f t="shared" si="27"/>
        <v/>
      </c>
      <c r="BQ28" s="24"/>
      <c r="BR28" s="23" t="str">
        <f t="shared" si="28"/>
        <v/>
      </c>
      <c r="BS28" s="23" t="str">
        <f t="shared" si="29"/>
        <v/>
      </c>
      <c r="BT28" s="23" t="str">
        <f>IF(A28="","",(AH28+AI28)*(MOD(O28*AC28+P28*(AC28+N28)+Q28*(AB28+AC28+N28),Prime)-AD28))</f>
        <v/>
      </c>
      <c r="BU28" s="23" t="str">
        <f>IF(A28="","",(AH28+AI28)*MOD(I28*(AB28+S28)+(1-I28)*AD28-AE28,Prime))</f>
        <v/>
      </c>
      <c r="BV28" s="23" t="str">
        <f t="shared" si="30"/>
        <v/>
      </c>
      <c r="BW28" s="23" t="str">
        <f t="shared" si="31"/>
        <v/>
      </c>
      <c r="BX28" s="23" t="str" cm="1">
        <f t="array" ref="BX28">IF(A28="","",AI28*MOD(MRef(AG$5,C28-1,Input_Output!$O$21)*MRef(AD$5,C28-1,Input_Output!$O$21)-(1-I28),Prime))</f>
        <v/>
      </c>
      <c r="BY28" s="24"/>
      <c r="BZ28" s="23" t="str" cm="1">
        <f t="array" ref="BZ28">IF(A28="","",$AI28*((1-MRef(S$5,$C28-1,Input_Output!$O$21))*(MOD(MRef(E$5,$C28-1,Input_Output!$O$21)+1,Prime))+MRef(S$5,$C28-1,Input_Output!$O$21)*MRef($AF$5,$C28-1,Input_Output!$O$21)-E28))</f>
        <v/>
      </c>
      <c r="CA28" s="23" t="str" cm="1">
        <f t="array" ref="CA28">IF(A28="","",$AI28*((1-MRef(T$5,$C28-1,Input_Output!$O$21))*MRef(F$5,$C28-1,Input_Output!$O$21)+MRef(T$5,$C28-1,Input_Output!$O$21)*MRef($AF$5,$C28-1,Input_Output!$O$21)-F28))</f>
        <v/>
      </c>
      <c r="CB28" s="23" t="str" cm="1">
        <f t="array" ref="CB28">IF(A28="","",$AI28*((1-MRef(U$5,$C28-1,Input_Output!$O$21))*MRef(G$5,$C28-1,Input_Output!$O$21)+MRef(U$5,$C28-1,Input_Output!$O$21)*MRef($AF$5,$C28-1,Input_Output!$O$21)-G28))</f>
        <v/>
      </c>
      <c r="CC28" s="23" t="str" cm="1">
        <f t="array" ref="CC28">IF(A28="","",$AI28*((1-MRef(V$5,$C28-1,Input_Output!$O$21))*MRef(H$5,$C28-1,Input_Output!$O$21)+MRef(V$5,$C28-1,Input_Output!$O$21)*MRef($AF$5,$C28-1,Input_Output!$O$21)-H28))</f>
        <v/>
      </c>
      <c r="CD28" s="23" t="str" cm="1">
        <f t="array" ref="CD28">IF(A28="","",AI28*MRef(AD$5,C28-1,Input_Output!$O$21)*I28)</f>
        <v/>
      </c>
      <c r="CE28" s="24"/>
      <c r="CF28" s="23" t="str">
        <f t="shared" si="36"/>
        <v/>
      </c>
      <c r="CG28" s="23" t="str">
        <f>IF($A28="","",MOD((F28-INPUT)*$AH28,Prime))</f>
        <v/>
      </c>
      <c r="CH28" s="23" t="str">
        <f t="shared" si="34"/>
        <v/>
      </c>
      <c r="CI28" s="23" t="str">
        <f t="shared" si="32"/>
        <v/>
      </c>
      <c r="CJ28" s="23" t="str" cm="1">
        <f t="array" ref="CJ28">IF(A28="","",_xlfn.LET(_xlpm.r,C28-1,_xlpm.l,Input_Output!$O$21,MRef(AH$5,_xlpm.r,_xlpm.l)+MRef(AI$5,_xlpm.r,_xlpm.l)-MRef(AJ$5,_xlpm.r,_xlpm.l)-AI28))</f>
        <v/>
      </c>
      <c r="CK28" s="7"/>
    </row>
    <row r="29" spans="1:89" x14ac:dyDescent="0.25">
      <c r="A29" s="41" t="str">
        <f>'Padded Trace'!A29</f>
        <v/>
      </c>
      <c r="B29" s="19">
        <f>'Padded Trace'!B29</f>
        <v>0</v>
      </c>
      <c r="C29" s="41" t="str">
        <f>'Padded Trace'!C29</f>
        <v/>
      </c>
      <c r="D29" s="41" t="str">
        <f>'Padded Trace'!D29</f>
        <v>N/A</v>
      </c>
      <c r="E29" s="23">
        <f>'Padded Trace'!E29</f>
        <v>0</v>
      </c>
      <c r="F29" s="23">
        <f>'Padded Trace'!F29</f>
        <v>0</v>
      </c>
      <c r="G29" s="23">
        <f>'Padded Trace'!G29</f>
        <v>0</v>
      </c>
      <c r="H29" s="23">
        <f>'Padded Trace'!H29</f>
        <v>0</v>
      </c>
      <c r="I29" s="23">
        <f>'Padded Trace'!I29</f>
        <v>0</v>
      </c>
      <c r="J29" s="23">
        <f>'Padded Trace'!J29</f>
        <v>0</v>
      </c>
      <c r="K29" s="23">
        <f>'Padded Trace'!K29</f>
        <v>0</v>
      </c>
      <c r="L29" s="23">
        <f>'Padded Trace'!L29</f>
        <v>0</v>
      </c>
      <c r="M29" s="23">
        <f>'Padded Trace'!M29</f>
        <v>0</v>
      </c>
      <c r="N29" s="23">
        <f>'Padded Trace'!N29</f>
        <v>0</v>
      </c>
      <c r="O29" s="23">
        <f>'Padded Trace'!O29</f>
        <v>0</v>
      </c>
      <c r="P29" s="23">
        <f>'Padded Trace'!P29</f>
        <v>0</v>
      </c>
      <c r="Q29" s="23">
        <f>'Padded Trace'!Q29</f>
        <v>0</v>
      </c>
      <c r="R29" s="23">
        <f>'Padded Trace'!R29</f>
        <v>0</v>
      </c>
      <c r="S29" s="23">
        <f>'Padded Trace'!S29</f>
        <v>0</v>
      </c>
      <c r="T29" s="23">
        <f>'Padded Trace'!T29</f>
        <v>0</v>
      </c>
      <c r="U29" s="23">
        <f>'Padded Trace'!U29</f>
        <v>0</v>
      </c>
      <c r="V29" s="23">
        <f>'Padded Trace'!V29</f>
        <v>0</v>
      </c>
      <c r="W29" s="23">
        <f>'Padded Trace'!W29</f>
        <v>0</v>
      </c>
      <c r="X29" s="23">
        <f>'Padded Trace'!X29</f>
        <v>0</v>
      </c>
      <c r="Y29" s="23">
        <f>'Padded Trace'!Y29</f>
        <v>0</v>
      </c>
      <c r="Z29" s="23">
        <f>'Padded Trace'!Z29</f>
        <v>0</v>
      </c>
      <c r="AA29" s="23">
        <f>'Padded Trace'!AA29</f>
        <v>0</v>
      </c>
      <c r="AB29" s="23">
        <f>'Padded Trace'!AB29</f>
        <v>0</v>
      </c>
      <c r="AC29" s="23">
        <f>'Padded Trace'!AC29</f>
        <v>0</v>
      </c>
      <c r="AD29" s="23">
        <f>'Padded Trace'!AD29</f>
        <v>0</v>
      </c>
      <c r="AE29" s="23">
        <f>'Padded Trace'!AE29</f>
        <v>0</v>
      </c>
      <c r="AF29" s="23">
        <f>'Padded Trace'!AF29</f>
        <v>0</v>
      </c>
      <c r="AG29" s="23">
        <f>'Padded Trace'!AG29</f>
        <v>0</v>
      </c>
      <c r="AH29" s="19"/>
      <c r="AI29" s="19">
        <f t="shared" ca="1" si="35"/>
        <v>0</v>
      </c>
      <c r="AJ29" s="19"/>
      <c r="AK29" s="7"/>
      <c r="AL29" s="23" t="str">
        <f t="shared" si="33"/>
        <v/>
      </c>
      <c r="AM29" s="23" t="str">
        <f t="shared" si="0"/>
        <v/>
      </c>
      <c r="AN29" s="23" t="str">
        <f t="shared" si="1"/>
        <v/>
      </c>
      <c r="AO29" s="23" t="str">
        <f t="shared" si="2"/>
        <v/>
      </c>
      <c r="AP29" s="23" t="str">
        <f t="shared" si="3"/>
        <v/>
      </c>
      <c r="AQ29" s="23" t="str">
        <f t="shared" si="4"/>
        <v/>
      </c>
      <c r="AR29" s="23" t="str">
        <f t="shared" si="5"/>
        <v/>
      </c>
      <c r="AS29" s="24"/>
      <c r="AT29" s="23" t="str">
        <f t="shared" si="6"/>
        <v/>
      </c>
      <c r="AU29" s="23" t="str">
        <f t="shared" si="7"/>
        <v/>
      </c>
      <c r="AV29" s="23" t="str">
        <f t="shared" si="8"/>
        <v/>
      </c>
      <c r="AW29" s="23" t="str">
        <f t="shared" si="9"/>
        <v/>
      </c>
      <c r="AX29" s="23" t="str">
        <f t="shared" si="10"/>
        <v/>
      </c>
      <c r="AY29" s="23" t="str">
        <f t="shared" si="11"/>
        <v/>
      </c>
      <c r="AZ29" s="23" t="str">
        <f t="shared" si="12"/>
        <v/>
      </c>
      <c r="BA29" s="23" t="str">
        <f t="shared" si="13"/>
        <v/>
      </c>
      <c r="BB29" s="23" t="str">
        <f t="shared" si="14"/>
        <v/>
      </c>
      <c r="BC29" s="23" t="str">
        <f t="shared" si="15"/>
        <v/>
      </c>
      <c r="BD29" s="23" t="str">
        <f t="shared" si="16"/>
        <v/>
      </c>
      <c r="BE29" s="24"/>
      <c r="BF29" s="23" t="str">
        <f t="shared" si="17"/>
        <v/>
      </c>
      <c r="BG29" s="23" t="str">
        <f t="shared" si="18"/>
        <v/>
      </c>
      <c r="BH29" s="23" t="str">
        <f t="shared" si="19"/>
        <v/>
      </c>
      <c r="BI29" s="23" t="str">
        <f t="shared" si="20"/>
        <v/>
      </c>
      <c r="BJ29" s="23" t="str">
        <f t="shared" si="21"/>
        <v/>
      </c>
      <c r="BK29" s="23" t="str">
        <f t="shared" si="22"/>
        <v/>
      </c>
      <c r="BL29" s="23" t="str">
        <f t="shared" si="23"/>
        <v/>
      </c>
      <c r="BM29" s="23" t="str">
        <f t="shared" si="24"/>
        <v/>
      </c>
      <c r="BN29" s="23" t="str">
        <f t="shared" si="25"/>
        <v/>
      </c>
      <c r="BO29" s="23" t="str">
        <f t="shared" si="26"/>
        <v/>
      </c>
      <c r="BP29" s="23" t="str">
        <f t="shared" si="27"/>
        <v/>
      </c>
      <c r="BQ29" s="24"/>
      <c r="BR29" s="23" t="str">
        <f t="shared" si="28"/>
        <v/>
      </c>
      <c r="BS29" s="23" t="str">
        <f t="shared" si="29"/>
        <v/>
      </c>
      <c r="BT29" s="23" t="str">
        <f>IF(A29="","",(AH29+AI29)*(MOD(O29*AC29+P29*(AC29+N29)+Q29*(AB29+AC29+N29),Prime)-AD29))</f>
        <v/>
      </c>
      <c r="BU29" s="23" t="str">
        <f>IF(A29="","",(AH29+AI29)*MOD(I29*(AB29+S29)+(1-I29)*AD29-AE29,Prime))</f>
        <v/>
      </c>
      <c r="BV29" s="23" t="str">
        <f t="shared" si="30"/>
        <v/>
      </c>
      <c r="BW29" s="23" t="str">
        <f t="shared" si="31"/>
        <v/>
      </c>
      <c r="BX29" s="23" t="str" cm="1">
        <f t="array" ref="BX29">IF(A29="","",AI29*MOD(MRef(AG$5,C29-1,Input_Output!$O$21)*MRef(AD$5,C29-1,Input_Output!$O$21)-(1-I29),Prime))</f>
        <v/>
      </c>
      <c r="BY29" s="24"/>
      <c r="BZ29" s="23" t="str" cm="1">
        <f t="array" ref="BZ29">IF(A29="","",$AI29*((1-MRef(S$5,$C29-1,Input_Output!$O$21))*(MOD(MRef(E$5,$C29-1,Input_Output!$O$21)+1,Prime))+MRef(S$5,$C29-1,Input_Output!$O$21)*MRef($AF$5,$C29-1,Input_Output!$O$21)-E29))</f>
        <v/>
      </c>
      <c r="CA29" s="23" t="str" cm="1">
        <f t="array" ref="CA29">IF(A29="","",$AI29*((1-MRef(T$5,$C29-1,Input_Output!$O$21))*MRef(F$5,$C29-1,Input_Output!$O$21)+MRef(T$5,$C29-1,Input_Output!$O$21)*MRef($AF$5,$C29-1,Input_Output!$O$21)-F29))</f>
        <v/>
      </c>
      <c r="CB29" s="23" t="str" cm="1">
        <f t="array" ref="CB29">IF(A29="","",$AI29*((1-MRef(U$5,$C29-1,Input_Output!$O$21))*MRef(G$5,$C29-1,Input_Output!$O$21)+MRef(U$5,$C29-1,Input_Output!$O$21)*MRef($AF$5,$C29-1,Input_Output!$O$21)-G29))</f>
        <v/>
      </c>
      <c r="CC29" s="23" t="str" cm="1">
        <f t="array" ref="CC29">IF(A29="","",$AI29*((1-MRef(V$5,$C29-1,Input_Output!$O$21))*MRef(H$5,$C29-1,Input_Output!$O$21)+MRef(V$5,$C29-1,Input_Output!$O$21)*MRef($AF$5,$C29-1,Input_Output!$O$21)-H29))</f>
        <v/>
      </c>
      <c r="CD29" s="23" t="str" cm="1">
        <f t="array" ref="CD29">IF(A29="","",AI29*MRef(AD$5,C29-1,Input_Output!$O$21)*I29)</f>
        <v/>
      </c>
      <c r="CE29" s="24"/>
      <c r="CF29" s="23" t="str">
        <f t="shared" si="36"/>
        <v/>
      </c>
      <c r="CG29" s="23" t="str">
        <f>IF($A29="","",MOD((F29-INPUT)*$AH29,Prime))</f>
        <v/>
      </c>
      <c r="CH29" s="23" t="str">
        <f t="shared" si="34"/>
        <v/>
      </c>
      <c r="CI29" s="23" t="str">
        <f t="shared" si="32"/>
        <v/>
      </c>
      <c r="CJ29" s="23" t="str" cm="1">
        <f t="array" ref="CJ29">IF(A29="","",_xlfn.LET(_xlpm.r,C29-1,_xlpm.l,Input_Output!$O$21,MRef(AH$5,_xlpm.r,_xlpm.l)+MRef(AI$5,_xlpm.r,_xlpm.l)-MRef(AJ$5,_xlpm.r,_xlpm.l)-AI29))</f>
        <v/>
      </c>
      <c r="CK29" s="7"/>
    </row>
    <row r="30" spans="1:89" x14ac:dyDescent="0.25">
      <c r="A30" s="41" t="str">
        <f>'Padded Trace'!A30</f>
        <v/>
      </c>
      <c r="B30" s="19">
        <f>'Padded Trace'!B30</f>
        <v>0</v>
      </c>
      <c r="C30" s="41" t="str">
        <f>'Padded Trace'!C30</f>
        <v/>
      </c>
      <c r="D30" s="41" t="str">
        <f>'Padded Trace'!D30</f>
        <v>N/A</v>
      </c>
      <c r="E30" s="23">
        <f>'Padded Trace'!E30</f>
        <v>0</v>
      </c>
      <c r="F30" s="23">
        <f>'Padded Trace'!F30</f>
        <v>0</v>
      </c>
      <c r="G30" s="23">
        <f>'Padded Trace'!G30</f>
        <v>0</v>
      </c>
      <c r="H30" s="23">
        <f>'Padded Trace'!H30</f>
        <v>0</v>
      </c>
      <c r="I30" s="23">
        <f>'Padded Trace'!I30</f>
        <v>0</v>
      </c>
      <c r="J30" s="23">
        <f>'Padded Trace'!J30</f>
        <v>0</v>
      </c>
      <c r="K30" s="23">
        <f>'Padded Trace'!K30</f>
        <v>0</v>
      </c>
      <c r="L30" s="23">
        <f>'Padded Trace'!L30</f>
        <v>0</v>
      </c>
      <c r="M30" s="23">
        <f>'Padded Trace'!M30</f>
        <v>0</v>
      </c>
      <c r="N30" s="23">
        <f>'Padded Trace'!N30</f>
        <v>0</v>
      </c>
      <c r="O30" s="23">
        <f>'Padded Trace'!O30</f>
        <v>0</v>
      </c>
      <c r="P30" s="23">
        <f>'Padded Trace'!P30</f>
        <v>0</v>
      </c>
      <c r="Q30" s="23">
        <f>'Padded Trace'!Q30</f>
        <v>0</v>
      </c>
      <c r="R30" s="23">
        <f>'Padded Trace'!R30</f>
        <v>0</v>
      </c>
      <c r="S30" s="23">
        <f>'Padded Trace'!S30</f>
        <v>0</v>
      </c>
      <c r="T30" s="23">
        <f>'Padded Trace'!T30</f>
        <v>0</v>
      </c>
      <c r="U30" s="23">
        <f>'Padded Trace'!U30</f>
        <v>0</v>
      </c>
      <c r="V30" s="23">
        <f>'Padded Trace'!V30</f>
        <v>0</v>
      </c>
      <c r="W30" s="23">
        <f>'Padded Trace'!W30</f>
        <v>0</v>
      </c>
      <c r="X30" s="23">
        <f>'Padded Trace'!X30</f>
        <v>0</v>
      </c>
      <c r="Y30" s="23">
        <f>'Padded Trace'!Y30</f>
        <v>0</v>
      </c>
      <c r="Z30" s="23">
        <f>'Padded Trace'!Z30</f>
        <v>0</v>
      </c>
      <c r="AA30" s="23">
        <f>'Padded Trace'!AA30</f>
        <v>0</v>
      </c>
      <c r="AB30" s="23">
        <f>'Padded Trace'!AB30</f>
        <v>0</v>
      </c>
      <c r="AC30" s="23">
        <f>'Padded Trace'!AC30</f>
        <v>0</v>
      </c>
      <c r="AD30" s="23">
        <f>'Padded Trace'!AD30</f>
        <v>0</v>
      </c>
      <c r="AE30" s="23">
        <f>'Padded Trace'!AE30</f>
        <v>0</v>
      </c>
      <c r="AF30" s="23">
        <f>'Padded Trace'!AF30</f>
        <v>0</v>
      </c>
      <c r="AG30" s="23">
        <f>'Padded Trace'!AG30</f>
        <v>0</v>
      </c>
      <c r="AH30" s="19"/>
      <c r="AI30" s="19">
        <f t="shared" ca="1" si="35"/>
        <v>0</v>
      </c>
      <c r="AJ30" s="19"/>
      <c r="AK30" s="7"/>
      <c r="AL30" s="23" t="str">
        <f t="shared" si="33"/>
        <v/>
      </c>
      <c r="AM30" s="23" t="str">
        <f t="shared" si="0"/>
        <v/>
      </c>
      <c r="AN30" s="23" t="str">
        <f t="shared" si="1"/>
        <v/>
      </c>
      <c r="AO30" s="23" t="str">
        <f t="shared" si="2"/>
        <v/>
      </c>
      <c r="AP30" s="23" t="str">
        <f t="shared" si="3"/>
        <v/>
      </c>
      <c r="AQ30" s="23" t="str">
        <f t="shared" si="4"/>
        <v/>
      </c>
      <c r="AR30" s="23" t="str">
        <f t="shared" si="5"/>
        <v/>
      </c>
      <c r="AS30" s="24"/>
      <c r="AT30" s="23" t="str">
        <f t="shared" si="6"/>
        <v/>
      </c>
      <c r="AU30" s="23" t="str">
        <f t="shared" si="7"/>
        <v/>
      </c>
      <c r="AV30" s="23" t="str">
        <f t="shared" si="8"/>
        <v/>
      </c>
      <c r="AW30" s="23" t="str">
        <f t="shared" si="9"/>
        <v/>
      </c>
      <c r="AX30" s="23" t="str">
        <f t="shared" si="10"/>
        <v/>
      </c>
      <c r="AY30" s="23" t="str">
        <f t="shared" si="11"/>
        <v/>
      </c>
      <c r="AZ30" s="23" t="str">
        <f t="shared" si="12"/>
        <v/>
      </c>
      <c r="BA30" s="23" t="str">
        <f t="shared" si="13"/>
        <v/>
      </c>
      <c r="BB30" s="23" t="str">
        <f t="shared" si="14"/>
        <v/>
      </c>
      <c r="BC30" s="23" t="str">
        <f t="shared" si="15"/>
        <v/>
      </c>
      <c r="BD30" s="23" t="str">
        <f t="shared" si="16"/>
        <v/>
      </c>
      <c r="BE30" s="24"/>
      <c r="BF30" s="23" t="str">
        <f t="shared" si="17"/>
        <v/>
      </c>
      <c r="BG30" s="23" t="str">
        <f t="shared" si="18"/>
        <v/>
      </c>
      <c r="BH30" s="23" t="str">
        <f t="shared" si="19"/>
        <v/>
      </c>
      <c r="BI30" s="23" t="str">
        <f t="shared" si="20"/>
        <v/>
      </c>
      <c r="BJ30" s="23" t="str">
        <f t="shared" si="21"/>
        <v/>
      </c>
      <c r="BK30" s="23" t="str">
        <f t="shared" si="22"/>
        <v/>
      </c>
      <c r="BL30" s="23" t="str">
        <f t="shared" si="23"/>
        <v/>
      </c>
      <c r="BM30" s="23" t="str">
        <f t="shared" si="24"/>
        <v/>
      </c>
      <c r="BN30" s="23" t="str">
        <f t="shared" si="25"/>
        <v/>
      </c>
      <c r="BO30" s="23" t="str">
        <f t="shared" si="26"/>
        <v/>
      </c>
      <c r="BP30" s="23" t="str">
        <f t="shared" si="27"/>
        <v/>
      </c>
      <c r="BQ30" s="24"/>
      <c r="BR30" s="23" t="str">
        <f t="shared" si="28"/>
        <v/>
      </c>
      <c r="BS30" s="23" t="str">
        <f t="shared" si="29"/>
        <v/>
      </c>
      <c r="BT30" s="23" t="str">
        <f>IF(A30="","",(AH30+AI30)*(MOD(O30*AC30+P30*(AC30+N30)+Q30*(AB30+AC30+N30),Prime)-AD30))</f>
        <v/>
      </c>
      <c r="BU30" s="23" t="str">
        <f>IF(A30="","",(AH30+AI30)*MOD(I30*(AB30+S30)+(1-I30)*AD30-AE30,Prime))</f>
        <v/>
      </c>
      <c r="BV30" s="23" t="str">
        <f t="shared" si="30"/>
        <v/>
      </c>
      <c r="BW30" s="23" t="str">
        <f t="shared" si="31"/>
        <v/>
      </c>
      <c r="BX30" s="23" t="str" cm="1">
        <f t="array" ref="BX30">IF(A30="","",AI30*MOD(MRef(AG$5,C30-1,Input_Output!$O$21)*MRef(AD$5,C30-1,Input_Output!$O$21)-(1-I30),Prime))</f>
        <v/>
      </c>
      <c r="BY30" s="24"/>
      <c r="BZ30" s="23" t="str" cm="1">
        <f t="array" ref="BZ30">IF(A30="","",$AI30*((1-MRef(S$5,$C30-1,Input_Output!$O$21))*(MOD(MRef(E$5,$C30-1,Input_Output!$O$21)+1,Prime))+MRef(S$5,$C30-1,Input_Output!$O$21)*MRef($AF$5,$C30-1,Input_Output!$O$21)-E30))</f>
        <v/>
      </c>
      <c r="CA30" s="23" t="str" cm="1">
        <f t="array" ref="CA30">IF(A30="","",$AI30*((1-MRef(T$5,$C30-1,Input_Output!$O$21))*MRef(F$5,$C30-1,Input_Output!$O$21)+MRef(T$5,$C30-1,Input_Output!$O$21)*MRef($AF$5,$C30-1,Input_Output!$O$21)-F30))</f>
        <v/>
      </c>
      <c r="CB30" s="23" t="str" cm="1">
        <f t="array" ref="CB30">IF(A30="","",$AI30*((1-MRef(U$5,$C30-1,Input_Output!$O$21))*MRef(G$5,$C30-1,Input_Output!$O$21)+MRef(U$5,$C30-1,Input_Output!$O$21)*MRef($AF$5,$C30-1,Input_Output!$O$21)-G30))</f>
        <v/>
      </c>
      <c r="CC30" s="23" t="str" cm="1">
        <f t="array" ref="CC30">IF(A30="","",$AI30*((1-MRef(V$5,$C30-1,Input_Output!$O$21))*MRef(H$5,$C30-1,Input_Output!$O$21)+MRef(V$5,$C30-1,Input_Output!$O$21)*MRef($AF$5,$C30-1,Input_Output!$O$21)-H30))</f>
        <v/>
      </c>
      <c r="CD30" s="23" t="str" cm="1">
        <f t="array" ref="CD30">IF(A30="","",AI30*MRef(AD$5,C30-1,Input_Output!$O$21)*I30)</f>
        <v/>
      </c>
      <c r="CE30" s="24"/>
      <c r="CF30" s="23" t="str">
        <f t="shared" si="36"/>
        <v/>
      </c>
      <c r="CG30" s="23" t="str">
        <f>IF($A30="","",MOD((F30-INPUT)*$AH30,Prime))</f>
        <v/>
      </c>
      <c r="CH30" s="23" t="str">
        <f t="shared" si="34"/>
        <v/>
      </c>
      <c r="CI30" s="23" t="str">
        <f t="shared" si="32"/>
        <v/>
      </c>
      <c r="CJ30" s="23" t="str" cm="1">
        <f t="array" ref="CJ30">IF(A30="","",_xlfn.LET(_xlpm.r,C30-1,_xlpm.l,Input_Output!$O$21,MRef(AH$5,_xlpm.r,_xlpm.l)+MRef(AI$5,_xlpm.r,_xlpm.l)-MRef(AJ$5,_xlpm.r,_xlpm.l)-AI30))</f>
        <v/>
      </c>
      <c r="CK30" s="7"/>
    </row>
    <row r="31" spans="1:89" x14ac:dyDescent="0.25">
      <c r="A31" s="41" t="str">
        <f>'Padded Trace'!A31</f>
        <v/>
      </c>
      <c r="B31" s="19">
        <f>'Padded Trace'!B31</f>
        <v>0</v>
      </c>
      <c r="C31" s="41" t="str">
        <f>'Padded Trace'!C31</f>
        <v/>
      </c>
      <c r="D31" s="41" t="str">
        <f>'Padded Trace'!D31</f>
        <v>N/A</v>
      </c>
      <c r="E31" s="23">
        <f>'Padded Trace'!E31</f>
        <v>0</v>
      </c>
      <c r="F31" s="23">
        <f>'Padded Trace'!F31</f>
        <v>0</v>
      </c>
      <c r="G31" s="23">
        <f>'Padded Trace'!G31</f>
        <v>0</v>
      </c>
      <c r="H31" s="23">
        <f>'Padded Trace'!H31</f>
        <v>0</v>
      </c>
      <c r="I31" s="23">
        <f>'Padded Trace'!I31</f>
        <v>0</v>
      </c>
      <c r="J31" s="23">
        <f>'Padded Trace'!J31</f>
        <v>0</v>
      </c>
      <c r="K31" s="23">
        <f>'Padded Trace'!K31</f>
        <v>0</v>
      </c>
      <c r="L31" s="23">
        <f>'Padded Trace'!L31</f>
        <v>0</v>
      </c>
      <c r="M31" s="23">
        <f>'Padded Trace'!M31</f>
        <v>0</v>
      </c>
      <c r="N31" s="23">
        <f>'Padded Trace'!N31</f>
        <v>0</v>
      </c>
      <c r="O31" s="23">
        <f>'Padded Trace'!O31</f>
        <v>0</v>
      </c>
      <c r="P31" s="23">
        <f>'Padded Trace'!P31</f>
        <v>0</v>
      </c>
      <c r="Q31" s="23">
        <f>'Padded Trace'!Q31</f>
        <v>0</v>
      </c>
      <c r="R31" s="23">
        <f>'Padded Trace'!R31</f>
        <v>0</v>
      </c>
      <c r="S31" s="23">
        <f>'Padded Trace'!S31</f>
        <v>0</v>
      </c>
      <c r="T31" s="23">
        <f>'Padded Trace'!T31</f>
        <v>0</v>
      </c>
      <c r="U31" s="23">
        <f>'Padded Trace'!U31</f>
        <v>0</v>
      </c>
      <c r="V31" s="23">
        <f>'Padded Trace'!V31</f>
        <v>0</v>
      </c>
      <c r="W31" s="23">
        <f>'Padded Trace'!W31</f>
        <v>0</v>
      </c>
      <c r="X31" s="23">
        <f>'Padded Trace'!X31</f>
        <v>0</v>
      </c>
      <c r="Y31" s="23">
        <f>'Padded Trace'!Y31</f>
        <v>0</v>
      </c>
      <c r="Z31" s="23">
        <f>'Padded Trace'!Z31</f>
        <v>0</v>
      </c>
      <c r="AA31" s="23">
        <f>'Padded Trace'!AA31</f>
        <v>0</v>
      </c>
      <c r="AB31" s="23">
        <f>'Padded Trace'!AB31</f>
        <v>0</v>
      </c>
      <c r="AC31" s="23">
        <f>'Padded Trace'!AC31</f>
        <v>0</v>
      </c>
      <c r="AD31" s="23">
        <f>'Padded Trace'!AD31</f>
        <v>0</v>
      </c>
      <c r="AE31" s="23">
        <f>'Padded Trace'!AE31</f>
        <v>0</v>
      </c>
      <c r="AF31" s="23">
        <f>'Padded Trace'!AF31</f>
        <v>0</v>
      </c>
      <c r="AG31" s="23">
        <f>'Padded Trace'!AG31</f>
        <v>0</v>
      </c>
      <c r="AH31" s="19"/>
      <c r="AI31" s="19">
        <f t="shared" ca="1" si="35"/>
        <v>0</v>
      </c>
      <c r="AJ31" s="19"/>
      <c r="AK31" s="7"/>
      <c r="AL31" s="23" t="str">
        <f t="shared" si="33"/>
        <v/>
      </c>
      <c r="AM31" s="23" t="str">
        <f t="shared" si="0"/>
        <v/>
      </c>
      <c r="AN31" s="23" t="str">
        <f t="shared" si="1"/>
        <v/>
      </c>
      <c r="AO31" s="23" t="str">
        <f t="shared" si="2"/>
        <v/>
      </c>
      <c r="AP31" s="23" t="str">
        <f t="shared" si="3"/>
        <v/>
      </c>
      <c r="AQ31" s="23" t="str">
        <f t="shared" si="4"/>
        <v/>
      </c>
      <c r="AR31" s="23" t="str">
        <f t="shared" si="5"/>
        <v/>
      </c>
      <c r="AS31" s="24"/>
      <c r="AT31" s="23" t="str">
        <f t="shared" si="6"/>
        <v/>
      </c>
      <c r="AU31" s="23" t="str">
        <f t="shared" si="7"/>
        <v/>
      </c>
      <c r="AV31" s="23" t="str">
        <f t="shared" si="8"/>
        <v/>
      </c>
      <c r="AW31" s="23" t="str">
        <f t="shared" si="9"/>
        <v/>
      </c>
      <c r="AX31" s="23" t="str">
        <f t="shared" si="10"/>
        <v/>
      </c>
      <c r="AY31" s="23" t="str">
        <f t="shared" si="11"/>
        <v/>
      </c>
      <c r="AZ31" s="23" t="str">
        <f t="shared" si="12"/>
        <v/>
      </c>
      <c r="BA31" s="23" t="str">
        <f t="shared" si="13"/>
        <v/>
      </c>
      <c r="BB31" s="23" t="str">
        <f t="shared" si="14"/>
        <v/>
      </c>
      <c r="BC31" s="23" t="str">
        <f t="shared" si="15"/>
        <v/>
      </c>
      <c r="BD31" s="23" t="str">
        <f t="shared" si="16"/>
        <v/>
      </c>
      <c r="BE31" s="24"/>
      <c r="BF31" s="23" t="str">
        <f t="shared" si="17"/>
        <v/>
      </c>
      <c r="BG31" s="23" t="str">
        <f t="shared" si="18"/>
        <v/>
      </c>
      <c r="BH31" s="23" t="str">
        <f t="shared" si="19"/>
        <v/>
      </c>
      <c r="BI31" s="23" t="str">
        <f t="shared" si="20"/>
        <v/>
      </c>
      <c r="BJ31" s="23" t="str">
        <f t="shared" si="21"/>
        <v/>
      </c>
      <c r="BK31" s="23" t="str">
        <f t="shared" si="22"/>
        <v/>
      </c>
      <c r="BL31" s="23" t="str">
        <f t="shared" si="23"/>
        <v/>
      </c>
      <c r="BM31" s="23" t="str">
        <f t="shared" si="24"/>
        <v/>
      </c>
      <c r="BN31" s="23" t="str">
        <f t="shared" si="25"/>
        <v/>
      </c>
      <c r="BO31" s="23" t="str">
        <f t="shared" si="26"/>
        <v/>
      </c>
      <c r="BP31" s="23" t="str">
        <f t="shared" si="27"/>
        <v/>
      </c>
      <c r="BQ31" s="24"/>
      <c r="BR31" s="23" t="str">
        <f t="shared" si="28"/>
        <v/>
      </c>
      <c r="BS31" s="23" t="str">
        <f t="shared" si="29"/>
        <v/>
      </c>
      <c r="BT31" s="23" t="str">
        <f>IF(A31="","",(AH31+AI31)*(MOD(O31*AC31+P31*(AC31+N31)+Q31*(AB31+AC31+N31),Prime)-AD31))</f>
        <v/>
      </c>
      <c r="BU31" s="23" t="str">
        <f>IF(A31="","",(AH31+AI31)*MOD(I31*(AB31+S31)+(1-I31)*AD31-AE31,Prime))</f>
        <v/>
      </c>
      <c r="BV31" s="23" t="str">
        <f t="shared" si="30"/>
        <v/>
      </c>
      <c r="BW31" s="23" t="str">
        <f t="shared" si="31"/>
        <v/>
      </c>
      <c r="BX31" s="23" t="str" cm="1">
        <f t="array" ref="BX31">IF(A31="","",AI31*MOD(MRef(AG$5,C31-1,Input_Output!$O$21)*MRef(AD$5,C31-1,Input_Output!$O$21)-(1-I31),Prime))</f>
        <v/>
      </c>
      <c r="BY31" s="24"/>
      <c r="BZ31" s="23" t="str" cm="1">
        <f t="array" ref="BZ31">IF(A31="","",$AI31*((1-MRef(S$5,$C31-1,Input_Output!$O$21))*(MOD(MRef(E$5,$C31-1,Input_Output!$O$21)+1,Prime))+MRef(S$5,$C31-1,Input_Output!$O$21)*MRef($AF$5,$C31-1,Input_Output!$O$21)-E31))</f>
        <v/>
      </c>
      <c r="CA31" s="23" t="str" cm="1">
        <f t="array" ref="CA31">IF(A31="","",$AI31*((1-MRef(T$5,$C31-1,Input_Output!$O$21))*MRef(F$5,$C31-1,Input_Output!$O$21)+MRef(T$5,$C31-1,Input_Output!$O$21)*MRef($AF$5,$C31-1,Input_Output!$O$21)-F31))</f>
        <v/>
      </c>
      <c r="CB31" s="23" t="str" cm="1">
        <f t="array" ref="CB31">IF(A31="","",$AI31*((1-MRef(U$5,$C31-1,Input_Output!$O$21))*MRef(G$5,$C31-1,Input_Output!$O$21)+MRef(U$5,$C31-1,Input_Output!$O$21)*MRef($AF$5,$C31-1,Input_Output!$O$21)-G31))</f>
        <v/>
      </c>
      <c r="CC31" s="23" t="str" cm="1">
        <f t="array" ref="CC31">IF(A31="","",$AI31*((1-MRef(V$5,$C31-1,Input_Output!$O$21))*MRef(H$5,$C31-1,Input_Output!$O$21)+MRef(V$5,$C31-1,Input_Output!$O$21)*MRef($AF$5,$C31-1,Input_Output!$O$21)-H31))</f>
        <v/>
      </c>
      <c r="CD31" s="23" t="str" cm="1">
        <f t="array" ref="CD31">IF(A31="","",AI31*MRef(AD$5,C31-1,Input_Output!$O$21)*I31)</f>
        <v/>
      </c>
      <c r="CE31" s="24"/>
      <c r="CF31" s="23" t="str">
        <f t="shared" si="36"/>
        <v/>
      </c>
      <c r="CG31" s="23" t="str">
        <f>IF($A31="","",MOD((F31-INPUT)*$AH31,Prime))</f>
        <v/>
      </c>
      <c r="CH31" s="23" t="str">
        <f t="shared" si="34"/>
        <v/>
      </c>
      <c r="CI31" s="23" t="str">
        <f t="shared" si="32"/>
        <v/>
      </c>
      <c r="CJ31" s="23" t="str" cm="1">
        <f t="array" ref="CJ31">IF(A31="","",_xlfn.LET(_xlpm.r,C31-1,_xlpm.l,Input_Output!$O$21,MRef(AH$5,_xlpm.r,_xlpm.l)+MRef(AI$5,_xlpm.r,_xlpm.l)-MRef(AJ$5,_xlpm.r,_xlpm.l)-AI31))</f>
        <v/>
      </c>
      <c r="CK31" s="7"/>
    </row>
    <row r="32" spans="1:89" x14ac:dyDescent="0.25">
      <c r="A32" s="41" t="str">
        <f>'Padded Trace'!A32</f>
        <v/>
      </c>
      <c r="B32" s="19">
        <f>'Padded Trace'!B32</f>
        <v>0</v>
      </c>
      <c r="C32" s="41" t="str">
        <f>'Padded Trace'!C32</f>
        <v/>
      </c>
      <c r="D32" s="41" t="str">
        <f>'Padded Trace'!D32</f>
        <v>N/A</v>
      </c>
      <c r="E32" s="23">
        <f>'Padded Trace'!E32</f>
        <v>0</v>
      </c>
      <c r="F32" s="23">
        <f>'Padded Trace'!F32</f>
        <v>0</v>
      </c>
      <c r="G32" s="23">
        <f>'Padded Trace'!G32</f>
        <v>0</v>
      </c>
      <c r="H32" s="23">
        <f>'Padded Trace'!H32</f>
        <v>0</v>
      </c>
      <c r="I32" s="23">
        <f>'Padded Trace'!I32</f>
        <v>0</v>
      </c>
      <c r="J32" s="23">
        <f>'Padded Trace'!J32</f>
        <v>0</v>
      </c>
      <c r="K32" s="23">
        <f>'Padded Trace'!K32</f>
        <v>0</v>
      </c>
      <c r="L32" s="23">
        <f>'Padded Trace'!L32</f>
        <v>0</v>
      </c>
      <c r="M32" s="23">
        <f>'Padded Trace'!M32</f>
        <v>0</v>
      </c>
      <c r="N32" s="23">
        <f>'Padded Trace'!N32</f>
        <v>0</v>
      </c>
      <c r="O32" s="23">
        <f>'Padded Trace'!O32</f>
        <v>0</v>
      </c>
      <c r="P32" s="23">
        <f>'Padded Trace'!P32</f>
        <v>0</v>
      </c>
      <c r="Q32" s="23">
        <f>'Padded Trace'!Q32</f>
        <v>0</v>
      </c>
      <c r="R32" s="23">
        <f>'Padded Trace'!R32</f>
        <v>0</v>
      </c>
      <c r="S32" s="23">
        <f>'Padded Trace'!S32</f>
        <v>0</v>
      </c>
      <c r="T32" s="23">
        <f>'Padded Trace'!T32</f>
        <v>0</v>
      </c>
      <c r="U32" s="23">
        <f>'Padded Trace'!U32</f>
        <v>0</v>
      </c>
      <c r="V32" s="23">
        <f>'Padded Trace'!V32</f>
        <v>0</v>
      </c>
      <c r="W32" s="23">
        <f>'Padded Trace'!W32</f>
        <v>0</v>
      </c>
      <c r="X32" s="23">
        <f>'Padded Trace'!X32</f>
        <v>0</v>
      </c>
      <c r="Y32" s="23">
        <f>'Padded Trace'!Y32</f>
        <v>0</v>
      </c>
      <c r="Z32" s="23">
        <f>'Padded Trace'!Z32</f>
        <v>0</v>
      </c>
      <c r="AA32" s="23">
        <f>'Padded Trace'!AA32</f>
        <v>0</v>
      </c>
      <c r="AB32" s="23">
        <f>'Padded Trace'!AB32</f>
        <v>0</v>
      </c>
      <c r="AC32" s="23">
        <f>'Padded Trace'!AC32</f>
        <v>0</v>
      </c>
      <c r="AD32" s="23">
        <f>'Padded Trace'!AD32</f>
        <v>0</v>
      </c>
      <c r="AE32" s="23">
        <f>'Padded Trace'!AE32</f>
        <v>0</v>
      </c>
      <c r="AF32" s="23">
        <f>'Padded Trace'!AF32</f>
        <v>0</v>
      </c>
      <c r="AG32" s="23">
        <f>'Padded Trace'!AG32</f>
        <v>0</v>
      </c>
      <c r="AH32" s="19"/>
      <c r="AI32" s="19">
        <f t="shared" ca="1" si="35"/>
        <v>0</v>
      </c>
      <c r="AJ32" s="19"/>
      <c r="AK32" s="7"/>
      <c r="AL32" s="23" t="str">
        <f t="shared" si="33"/>
        <v/>
      </c>
      <c r="AM32" s="23" t="str">
        <f t="shared" si="0"/>
        <v/>
      </c>
      <c r="AN32" s="23" t="str">
        <f t="shared" si="1"/>
        <v/>
      </c>
      <c r="AO32" s="23" t="str">
        <f t="shared" si="2"/>
        <v/>
      </c>
      <c r="AP32" s="23" t="str">
        <f t="shared" si="3"/>
        <v/>
      </c>
      <c r="AQ32" s="23" t="str">
        <f t="shared" si="4"/>
        <v/>
      </c>
      <c r="AR32" s="23" t="str">
        <f t="shared" si="5"/>
        <v/>
      </c>
      <c r="AS32" s="24"/>
      <c r="AT32" s="23" t="str">
        <f t="shared" si="6"/>
        <v/>
      </c>
      <c r="AU32" s="23" t="str">
        <f t="shared" si="7"/>
        <v/>
      </c>
      <c r="AV32" s="23" t="str">
        <f t="shared" si="8"/>
        <v/>
      </c>
      <c r="AW32" s="23" t="str">
        <f t="shared" si="9"/>
        <v/>
      </c>
      <c r="AX32" s="23" t="str">
        <f t="shared" si="10"/>
        <v/>
      </c>
      <c r="AY32" s="23" t="str">
        <f t="shared" si="11"/>
        <v/>
      </c>
      <c r="AZ32" s="23" t="str">
        <f t="shared" si="12"/>
        <v/>
      </c>
      <c r="BA32" s="23" t="str">
        <f t="shared" si="13"/>
        <v/>
      </c>
      <c r="BB32" s="23" t="str">
        <f t="shared" si="14"/>
        <v/>
      </c>
      <c r="BC32" s="23" t="str">
        <f t="shared" si="15"/>
        <v/>
      </c>
      <c r="BD32" s="23" t="str">
        <f t="shared" si="16"/>
        <v/>
      </c>
      <c r="BE32" s="24"/>
      <c r="BF32" s="23" t="str">
        <f t="shared" si="17"/>
        <v/>
      </c>
      <c r="BG32" s="23" t="str">
        <f t="shared" si="18"/>
        <v/>
      </c>
      <c r="BH32" s="23" t="str">
        <f t="shared" si="19"/>
        <v/>
      </c>
      <c r="BI32" s="23" t="str">
        <f t="shared" si="20"/>
        <v/>
      </c>
      <c r="BJ32" s="23" t="str">
        <f t="shared" si="21"/>
        <v/>
      </c>
      <c r="BK32" s="23" t="str">
        <f t="shared" si="22"/>
        <v/>
      </c>
      <c r="BL32" s="23" t="str">
        <f t="shared" si="23"/>
        <v/>
      </c>
      <c r="BM32" s="23" t="str">
        <f t="shared" si="24"/>
        <v/>
      </c>
      <c r="BN32" s="23" t="str">
        <f t="shared" si="25"/>
        <v/>
      </c>
      <c r="BO32" s="23" t="str">
        <f t="shared" si="26"/>
        <v/>
      </c>
      <c r="BP32" s="23" t="str">
        <f t="shared" si="27"/>
        <v/>
      </c>
      <c r="BQ32" s="24"/>
      <c r="BR32" s="23" t="str">
        <f t="shared" si="28"/>
        <v/>
      </c>
      <c r="BS32" s="23" t="str">
        <f t="shared" si="29"/>
        <v/>
      </c>
      <c r="BT32" s="23" t="str">
        <f>IF(A32="","",(AH32+AI32)*(MOD(O32*AC32+P32*(AC32+N32)+Q32*(AB32+AC32+N32),Prime)-AD32))</f>
        <v/>
      </c>
      <c r="BU32" s="23" t="str">
        <f>IF(A32="","",(AH32+AI32)*MOD(I32*(AB32+S32)+(1-I32)*AD32-AE32,Prime))</f>
        <v/>
      </c>
      <c r="BV32" s="23" t="str">
        <f t="shared" si="30"/>
        <v/>
      </c>
      <c r="BW32" s="23" t="str">
        <f t="shared" si="31"/>
        <v/>
      </c>
      <c r="BX32" s="23" t="str" cm="1">
        <f t="array" ref="BX32">IF(A32="","",AI32*MOD(MRef(AG$5,C32-1,Input_Output!$O$21)*MRef(AD$5,C32-1,Input_Output!$O$21)-(1-I32),Prime))</f>
        <v/>
      </c>
      <c r="BY32" s="24"/>
      <c r="BZ32" s="23" t="str" cm="1">
        <f t="array" ref="BZ32">IF(A32="","",$AI32*((1-MRef(S$5,$C32-1,Input_Output!$O$21))*(MOD(MRef(E$5,$C32-1,Input_Output!$O$21)+1,Prime))+MRef(S$5,$C32-1,Input_Output!$O$21)*MRef($AF$5,$C32-1,Input_Output!$O$21)-E32))</f>
        <v/>
      </c>
      <c r="CA32" s="23" t="str" cm="1">
        <f t="array" ref="CA32">IF(A32="","",$AI32*((1-MRef(T$5,$C32-1,Input_Output!$O$21))*MRef(F$5,$C32-1,Input_Output!$O$21)+MRef(T$5,$C32-1,Input_Output!$O$21)*MRef($AF$5,$C32-1,Input_Output!$O$21)-F32))</f>
        <v/>
      </c>
      <c r="CB32" s="23" t="str" cm="1">
        <f t="array" ref="CB32">IF(A32="","",$AI32*((1-MRef(U$5,$C32-1,Input_Output!$O$21))*MRef(G$5,$C32-1,Input_Output!$O$21)+MRef(U$5,$C32-1,Input_Output!$O$21)*MRef($AF$5,$C32-1,Input_Output!$O$21)-G32))</f>
        <v/>
      </c>
      <c r="CC32" s="23" t="str" cm="1">
        <f t="array" ref="CC32">IF(A32="","",$AI32*((1-MRef(V$5,$C32-1,Input_Output!$O$21))*MRef(H$5,$C32-1,Input_Output!$O$21)+MRef(V$5,$C32-1,Input_Output!$O$21)*MRef($AF$5,$C32-1,Input_Output!$O$21)-H32))</f>
        <v/>
      </c>
      <c r="CD32" s="23" t="str" cm="1">
        <f t="array" ref="CD32">IF(A32="","",AI32*MRef(AD$5,C32-1,Input_Output!$O$21)*I32)</f>
        <v/>
      </c>
      <c r="CE32" s="24"/>
      <c r="CF32" s="23" t="str">
        <f t="shared" si="36"/>
        <v/>
      </c>
      <c r="CG32" s="23" t="str">
        <f>IF($A32="","",MOD((F32-INPUT)*$AH32,Prime))</f>
        <v/>
      </c>
      <c r="CH32" s="23" t="str">
        <f t="shared" si="34"/>
        <v/>
      </c>
      <c r="CI32" s="23" t="str">
        <f t="shared" si="32"/>
        <v/>
      </c>
      <c r="CJ32" s="23" t="str" cm="1">
        <f t="array" ref="CJ32">IF(A32="","",_xlfn.LET(_xlpm.r,C32-1,_xlpm.l,Input_Output!$O$21,MRef(AH$5,_xlpm.r,_xlpm.l)+MRef(AI$5,_xlpm.r,_xlpm.l)-MRef(AJ$5,_xlpm.r,_xlpm.l)-AI32))</f>
        <v/>
      </c>
      <c r="CK32" s="7"/>
    </row>
    <row r="33" spans="1:89" x14ac:dyDescent="0.25">
      <c r="A33" s="41" t="str">
        <f>'Padded Trace'!A33</f>
        <v/>
      </c>
      <c r="B33" s="19">
        <f>'Padded Trace'!B33</f>
        <v>0</v>
      </c>
      <c r="C33" s="41" t="str">
        <f>'Padded Trace'!C33</f>
        <v/>
      </c>
      <c r="D33" s="41" t="str">
        <f>'Padded Trace'!D33</f>
        <v>N/A</v>
      </c>
      <c r="E33" s="23">
        <f>'Padded Trace'!E33</f>
        <v>0</v>
      </c>
      <c r="F33" s="23">
        <f>'Padded Trace'!F33</f>
        <v>0</v>
      </c>
      <c r="G33" s="23">
        <f>'Padded Trace'!G33</f>
        <v>0</v>
      </c>
      <c r="H33" s="23">
        <f>'Padded Trace'!H33</f>
        <v>0</v>
      </c>
      <c r="I33" s="23">
        <f>'Padded Trace'!I33</f>
        <v>0</v>
      </c>
      <c r="J33" s="23">
        <f>'Padded Trace'!J33</f>
        <v>0</v>
      </c>
      <c r="K33" s="23">
        <f>'Padded Trace'!K33</f>
        <v>0</v>
      </c>
      <c r="L33" s="23">
        <f>'Padded Trace'!L33</f>
        <v>0</v>
      </c>
      <c r="M33" s="23">
        <f>'Padded Trace'!M33</f>
        <v>0</v>
      </c>
      <c r="N33" s="23">
        <f>'Padded Trace'!N33</f>
        <v>0</v>
      </c>
      <c r="O33" s="23">
        <f>'Padded Trace'!O33</f>
        <v>0</v>
      </c>
      <c r="P33" s="23">
        <f>'Padded Trace'!P33</f>
        <v>0</v>
      </c>
      <c r="Q33" s="23">
        <f>'Padded Trace'!Q33</f>
        <v>0</v>
      </c>
      <c r="R33" s="23">
        <f>'Padded Trace'!R33</f>
        <v>0</v>
      </c>
      <c r="S33" s="23">
        <f>'Padded Trace'!S33</f>
        <v>0</v>
      </c>
      <c r="T33" s="23">
        <f>'Padded Trace'!T33</f>
        <v>0</v>
      </c>
      <c r="U33" s="23">
        <f>'Padded Trace'!U33</f>
        <v>0</v>
      </c>
      <c r="V33" s="23">
        <f>'Padded Trace'!V33</f>
        <v>0</v>
      </c>
      <c r="W33" s="23">
        <f>'Padded Trace'!W33</f>
        <v>0</v>
      </c>
      <c r="X33" s="23">
        <f>'Padded Trace'!X33</f>
        <v>0</v>
      </c>
      <c r="Y33" s="23">
        <f>'Padded Trace'!Y33</f>
        <v>0</v>
      </c>
      <c r="Z33" s="23">
        <f>'Padded Trace'!Z33</f>
        <v>0</v>
      </c>
      <c r="AA33" s="23">
        <f>'Padded Trace'!AA33</f>
        <v>0</v>
      </c>
      <c r="AB33" s="23">
        <f>'Padded Trace'!AB33</f>
        <v>0</v>
      </c>
      <c r="AC33" s="23">
        <f>'Padded Trace'!AC33</f>
        <v>0</v>
      </c>
      <c r="AD33" s="23">
        <f>'Padded Trace'!AD33</f>
        <v>0</v>
      </c>
      <c r="AE33" s="23">
        <f>'Padded Trace'!AE33</f>
        <v>0</v>
      </c>
      <c r="AF33" s="23">
        <f>'Padded Trace'!AF33</f>
        <v>0</v>
      </c>
      <c r="AG33" s="23">
        <f>'Padded Trace'!AG33</f>
        <v>0</v>
      </c>
      <c r="AH33" s="19"/>
      <c r="AI33" s="19">
        <f t="shared" ca="1" si="35"/>
        <v>0</v>
      </c>
      <c r="AJ33" s="19"/>
      <c r="AK33" s="7"/>
      <c r="AL33" s="23" t="str">
        <f t="shared" si="33"/>
        <v/>
      </c>
      <c r="AM33" s="23" t="str">
        <f t="shared" si="0"/>
        <v/>
      </c>
      <c r="AN33" s="23" t="str">
        <f t="shared" si="1"/>
        <v/>
      </c>
      <c r="AO33" s="23" t="str">
        <f t="shared" si="2"/>
        <v/>
      </c>
      <c r="AP33" s="23" t="str">
        <f t="shared" si="3"/>
        <v/>
      </c>
      <c r="AQ33" s="23" t="str">
        <f t="shared" si="4"/>
        <v/>
      </c>
      <c r="AR33" s="23" t="str">
        <f t="shared" si="5"/>
        <v/>
      </c>
      <c r="AS33" s="24"/>
      <c r="AT33" s="23" t="str">
        <f t="shared" si="6"/>
        <v/>
      </c>
      <c r="AU33" s="23" t="str">
        <f t="shared" si="7"/>
        <v/>
      </c>
      <c r="AV33" s="23" t="str">
        <f t="shared" si="8"/>
        <v/>
      </c>
      <c r="AW33" s="23" t="str">
        <f t="shared" si="9"/>
        <v/>
      </c>
      <c r="AX33" s="23" t="str">
        <f t="shared" si="10"/>
        <v/>
      </c>
      <c r="AY33" s="23" t="str">
        <f t="shared" si="11"/>
        <v/>
      </c>
      <c r="AZ33" s="23" t="str">
        <f t="shared" si="12"/>
        <v/>
      </c>
      <c r="BA33" s="23" t="str">
        <f t="shared" si="13"/>
        <v/>
      </c>
      <c r="BB33" s="23" t="str">
        <f t="shared" si="14"/>
        <v/>
      </c>
      <c r="BC33" s="23" t="str">
        <f t="shared" si="15"/>
        <v/>
      </c>
      <c r="BD33" s="23" t="str">
        <f t="shared" si="16"/>
        <v/>
      </c>
      <c r="BE33" s="24"/>
      <c r="BF33" s="23" t="str">
        <f t="shared" si="17"/>
        <v/>
      </c>
      <c r="BG33" s="23" t="str">
        <f t="shared" si="18"/>
        <v/>
      </c>
      <c r="BH33" s="23" t="str">
        <f t="shared" si="19"/>
        <v/>
      </c>
      <c r="BI33" s="23" t="str">
        <f t="shared" si="20"/>
        <v/>
      </c>
      <c r="BJ33" s="23" t="str">
        <f t="shared" si="21"/>
        <v/>
      </c>
      <c r="BK33" s="23" t="str">
        <f t="shared" si="22"/>
        <v/>
      </c>
      <c r="BL33" s="23" t="str">
        <f t="shared" si="23"/>
        <v/>
      </c>
      <c r="BM33" s="23" t="str">
        <f t="shared" si="24"/>
        <v/>
      </c>
      <c r="BN33" s="23" t="str">
        <f t="shared" si="25"/>
        <v/>
      </c>
      <c r="BO33" s="23" t="str">
        <f t="shared" si="26"/>
        <v/>
      </c>
      <c r="BP33" s="23" t="str">
        <f t="shared" si="27"/>
        <v/>
      </c>
      <c r="BQ33" s="24"/>
      <c r="BR33" s="23" t="str">
        <f t="shared" si="28"/>
        <v/>
      </c>
      <c r="BS33" s="23" t="str">
        <f t="shared" si="29"/>
        <v/>
      </c>
      <c r="BT33" s="23" t="str">
        <f>IF(A33="","",(AH33+AI33)*(MOD(O33*AC33+P33*(AC33+N33)+Q33*(AB33+AC33+N33),Prime)-AD33))</f>
        <v/>
      </c>
      <c r="BU33" s="23" t="str">
        <f>IF(A33="","",(AH33+AI33)*MOD(I33*(AB33+S33)+(1-I33)*AD33-AE33,Prime))</f>
        <v/>
      </c>
      <c r="BV33" s="23" t="str">
        <f t="shared" si="30"/>
        <v/>
      </c>
      <c r="BW33" s="23" t="str">
        <f t="shared" si="31"/>
        <v/>
      </c>
      <c r="BX33" s="23" t="str" cm="1">
        <f t="array" ref="BX33">IF(A33="","",AI33*MOD(MRef(AG$5,C33-1,Input_Output!$O$21)*MRef(AD$5,C33-1,Input_Output!$O$21)-(1-I33),Prime))</f>
        <v/>
      </c>
      <c r="BY33" s="24"/>
      <c r="BZ33" s="23" t="str" cm="1">
        <f t="array" ref="BZ33">IF(A33="","",$AI33*((1-MRef(S$5,$C33-1,Input_Output!$O$21))*(MOD(MRef(E$5,$C33-1,Input_Output!$O$21)+1,Prime))+MRef(S$5,$C33-1,Input_Output!$O$21)*MRef($AF$5,$C33-1,Input_Output!$O$21)-E33))</f>
        <v/>
      </c>
      <c r="CA33" s="23" t="str" cm="1">
        <f t="array" ref="CA33">IF(A33="","",$AI33*((1-MRef(T$5,$C33-1,Input_Output!$O$21))*MRef(F$5,$C33-1,Input_Output!$O$21)+MRef(T$5,$C33-1,Input_Output!$O$21)*MRef($AF$5,$C33-1,Input_Output!$O$21)-F33))</f>
        <v/>
      </c>
      <c r="CB33" s="23" t="str" cm="1">
        <f t="array" ref="CB33">IF(A33="","",$AI33*((1-MRef(U$5,$C33-1,Input_Output!$O$21))*MRef(G$5,$C33-1,Input_Output!$O$21)+MRef(U$5,$C33-1,Input_Output!$O$21)*MRef($AF$5,$C33-1,Input_Output!$O$21)-G33))</f>
        <v/>
      </c>
      <c r="CC33" s="23" t="str" cm="1">
        <f t="array" ref="CC33">IF(A33="","",$AI33*((1-MRef(V$5,$C33-1,Input_Output!$O$21))*MRef(H$5,$C33-1,Input_Output!$O$21)+MRef(V$5,$C33-1,Input_Output!$O$21)*MRef($AF$5,$C33-1,Input_Output!$O$21)-H33))</f>
        <v/>
      </c>
      <c r="CD33" s="23" t="str" cm="1">
        <f t="array" ref="CD33">IF(A33="","",AI33*MRef(AD$5,C33-1,Input_Output!$O$21)*I33)</f>
        <v/>
      </c>
      <c r="CE33" s="24"/>
      <c r="CF33" s="23" t="str">
        <f t="shared" si="36"/>
        <v/>
      </c>
      <c r="CG33" s="23" t="str">
        <f>IF($A33="","",MOD((F33-INPUT)*$AH33,Prime))</f>
        <v/>
      </c>
      <c r="CH33" s="23" t="str">
        <f t="shared" si="34"/>
        <v/>
      </c>
      <c r="CI33" s="23" t="str">
        <f t="shared" si="32"/>
        <v/>
      </c>
      <c r="CJ33" s="23" t="str" cm="1">
        <f t="array" ref="CJ33">IF(A33="","",_xlfn.LET(_xlpm.r,C33-1,_xlpm.l,Input_Output!$O$21,MRef(AH$5,_xlpm.r,_xlpm.l)+MRef(AI$5,_xlpm.r,_xlpm.l)-MRef(AJ$5,_xlpm.r,_xlpm.l)-AI33))</f>
        <v/>
      </c>
      <c r="CK33" s="7"/>
    </row>
    <row r="34" spans="1:89" x14ac:dyDescent="0.25">
      <c r="A34" s="41" t="str">
        <f>'Padded Trace'!A34</f>
        <v/>
      </c>
      <c r="B34" s="19">
        <f>'Padded Trace'!B34</f>
        <v>0</v>
      </c>
      <c r="C34" s="41" t="str">
        <f>'Padded Trace'!C34</f>
        <v/>
      </c>
      <c r="D34" s="41" t="str">
        <f>'Padded Trace'!D34</f>
        <v>N/A</v>
      </c>
      <c r="E34" s="23">
        <f>'Padded Trace'!E34</f>
        <v>0</v>
      </c>
      <c r="F34" s="23">
        <f>'Padded Trace'!F34</f>
        <v>0</v>
      </c>
      <c r="G34" s="23">
        <f>'Padded Trace'!G34</f>
        <v>0</v>
      </c>
      <c r="H34" s="23">
        <f>'Padded Trace'!H34</f>
        <v>0</v>
      </c>
      <c r="I34" s="23">
        <f>'Padded Trace'!I34</f>
        <v>0</v>
      </c>
      <c r="J34" s="23">
        <f>'Padded Trace'!J34</f>
        <v>0</v>
      </c>
      <c r="K34" s="23">
        <f>'Padded Trace'!K34</f>
        <v>0</v>
      </c>
      <c r="L34" s="23">
        <f>'Padded Trace'!L34</f>
        <v>0</v>
      </c>
      <c r="M34" s="23">
        <f>'Padded Trace'!M34</f>
        <v>0</v>
      </c>
      <c r="N34" s="23">
        <f>'Padded Trace'!N34</f>
        <v>0</v>
      </c>
      <c r="O34" s="23">
        <f>'Padded Trace'!O34</f>
        <v>0</v>
      </c>
      <c r="P34" s="23">
        <f>'Padded Trace'!P34</f>
        <v>0</v>
      </c>
      <c r="Q34" s="23">
        <f>'Padded Trace'!Q34</f>
        <v>0</v>
      </c>
      <c r="R34" s="23">
        <f>'Padded Trace'!R34</f>
        <v>0</v>
      </c>
      <c r="S34" s="23">
        <f>'Padded Trace'!S34</f>
        <v>0</v>
      </c>
      <c r="T34" s="23">
        <f>'Padded Trace'!T34</f>
        <v>0</v>
      </c>
      <c r="U34" s="23">
        <f>'Padded Trace'!U34</f>
        <v>0</v>
      </c>
      <c r="V34" s="23">
        <f>'Padded Trace'!V34</f>
        <v>0</v>
      </c>
      <c r="W34" s="23">
        <f>'Padded Trace'!W34</f>
        <v>0</v>
      </c>
      <c r="X34" s="23">
        <f>'Padded Trace'!X34</f>
        <v>0</v>
      </c>
      <c r="Y34" s="23">
        <f>'Padded Trace'!Y34</f>
        <v>0</v>
      </c>
      <c r="Z34" s="23">
        <f>'Padded Trace'!Z34</f>
        <v>0</v>
      </c>
      <c r="AA34" s="23">
        <f>'Padded Trace'!AA34</f>
        <v>0</v>
      </c>
      <c r="AB34" s="23">
        <f>'Padded Trace'!AB34</f>
        <v>0</v>
      </c>
      <c r="AC34" s="23">
        <f>'Padded Trace'!AC34</f>
        <v>0</v>
      </c>
      <c r="AD34" s="23">
        <f>'Padded Trace'!AD34</f>
        <v>0</v>
      </c>
      <c r="AE34" s="23">
        <f>'Padded Trace'!AE34</f>
        <v>0</v>
      </c>
      <c r="AF34" s="23">
        <f>'Padded Trace'!AF34</f>
        <v>0</v>
      </c>
      <c r="AG34" s="23">
        <f>'Padded Trace'!AG34</f>
        <v>0</v>
      </c>
      <c r="AH34" s="19"/>
      <c r="AI34" s="19">
        <f t="shared" ca="1" si="35"/>
        <v>0</v>
      </c>
      <c r="AJ34" s="19"/>
      <c r="AK34" s="7"/>
      <c r="AL34" s="23" t="str">
        <f t="shared" si="33"/>
        <v/>
      </c>
      <c r="AM34" s="23" t="str">
        <f t="shared" si="0"/>
        <v/>
      </c>
      <c r="AN34" s="23" t="str">
        <f t="shared" si="1"/>
        <v/>
      </c>
      <c r="AO34" s="23" t="str">
        <f t="shared" si="2"/>
        <v/>
      </c>
      <c r="AP34" s="23" t="str">
        <f t="shared" si="3"/>
        <v/>
      </c>
      <c r="AQ34" s="23" t="str">
        <f t="shared" si="4"/>
        <v/>
      </c>
      <c r="AR34" s="23" t="str">
        <f t="shared" si="5"/>
        <v/>
      </c>
      <c r="AS34" s="24"/>
      <c r="AT34" s="23" t="str">
        <f t="shared" si="6"/>
        <v/>
      </c>
      <c r="AU34" s="23" t="str">
        <f t="shared" si="7"/>
        <v/>
      </c>
      <c r="AV34" s="23" t="str">
        <f t="shared" si="8"/>
        <v/>
      </c>
      <c r="AW34" s="23" t="str">
        <f t="shared" si="9"/>
        <v/>
      </c>
      <c r="AX34" s="23" t="str">
        <f t="shared" si="10"/>
        <v/>
      </c>
      <c r="AY34" s="23" t="str">
        <f t="shared" si="11"/>
        <v/>
      </c>
      <c r="AZ34" s="23" t="str">
        <f t="shared" si="12"/>
        <v/>
      </c>
      <c r="BA34" s="23" t="str">
        <f t="shared" si="13"/>
        <v/>
      </c>
      <c r="BB34" s="23" t="str">
        <f t="shared" si="14"/>
        <v/>
      </c>
      <c r="BC34" s="23" t="str">
        <f t="shared" si="15"/>
        <v/>
      </c>
      <c r="BD34" s="23" t="str">
        <f t="shared" si="16"/>
        <v/>
      </c>
      <c r="BE34" s="24"/>
      <c r="BF34" s="23" t="str">
        <f t="shared" si="17"/>
        <v/>
      </c>
      <c r="BG34" s="23" t="str">
        <f t="shared" si="18"/>
        <v/>
      </c>
      <c r="BH34" s="23" t="str">
        <f t="shared" si="19"/>
        <v/>
      </c>
      <c r="BI34" s="23" t="str">
        <f t="shared" si="20"/>
        <v/>
      </c>
      <c r="BJ34" s="23" t="str">
        <f t="shared" si="21"/>
        <v/>
      </c>
      <c r="BK34" s="23" t="str">
        <f t="shared" si="22"/>
        <v/>
      </c>
      <c r="BL34" s="23" t="str">
        <f t="shared" si="23"/>
        <v/>
      </c>
      <c r="BM34" s="23" t="str">
        <f t="shared" si="24"/>
        <v/>
      </c>
      <c r="BN34" s="23" t="str">
        <f t="shared" si="25"/>
        <v/>
      </c>
      <c r="BO34" s="23" t="str">
        <f t="shared" si="26"/>
        <v/>
      </c>
      <c r="BP34" s="23" t="str">
        <f t="shared" si="27"/>
        <v/>
      </c>
      <c r="BQ34" s="24"/>
      <c r="BR34" s="23" t="str">
        <f t="shared" si="28"/>
        <v/>
      </c>
      <c r="BS34" s="23" t="str">
        <f t="shared" si="29"/>
        <v/>
      </c>
      <c r="BT34" s="23" t="str">
        <f>IF(A34="","",(AH34+AI34)*(MOD(O34*AC34+P34*(AC34+N34)+Q34*(AB34+AC34+N34),Prime)-AD34))</f>
        <v/>
      </c>
      <c r="BU34" s="23" t="str">
        <f>IF(A34="","",(AH34+AI34)*MOD(I34*(AB34+S34)+(1-I34)*AD34-AE34,Prime))</f>
        <v/>
      </c>
      <c r="BV34" s="23" t="str">
        <f t="shared" si="30"/>
        <v/>
      </c>
      <c r="BW34" s="23" t="str">
        <f t="shared" si="31"/>
        <v/>
      </c>
      <c r="BX34" s="23" t="str" cm="1">
        <f t="array" ref="BX34">IF(A34="","",AI34*MOD(MRef(AG$5,C34-1,Input_Output!$O$21)*MRef(AD$5,C34-1,Input_Output!$O$21)-(1-I34),Prime))</f>
        <v/>
      </c>
      <c r="BY34" s="24"/>
      <c r="BZ34" s="23" t="str" cm="1">
        <f t="array" ref="BZ34">IF(A34="","",$AI34*((1-MRef(S$5,$C34-1,Input_Output!$O$21))*(MOD(MRef(E$5,$C34-1,Input_Output!$O$21)+1,Prime))+MRef(S$5,$C34-1,Input_Output!$O$21)*MRef($AF$5,$C34-1,Input_Output!$O$21)-E34))</f>
        <v/>
      </c>
      <c r="CA34" s="23" t="str" cm="1">
        <f t="array" ref="CA34">IF(A34="","",$AI34*((1-MRef(T$5,$C34-1,Input_Output!$O$21))*MRef(F$5,$C34-1,Input_Output!$O$21)+MRef(T$5,$C34-1,Input_Output!$O$21)*MRef($AF$5,$C34-1,Input_Output!$O$21)-F34))</f>
        <v/>
      </c>
      <c r="CB34" s="23" t="str" cm="1">
        <f t="array" ref="CB34">IF(A34="","",$AI34*((1-MRef(U$5,$C34-1,Input_Output!$O$21))*MRef(G$5,$C34-1,Input_Output!$O$21)+MRef(U$5,$C34-1,Input_Output!$O$21)*MRef($AF$5,$C34-1,Input_Output!$O$21)-G34))</f>
        <v/>
      </c>
      <c r="CC34" s="23" t="str" cm="1">
        <f t="array" ref="CC34">IF(A34="","",$AI34*((1-MRef(V$5,$C34-1,Input_Output!$O$21))*MRef(H$5,$C34-1,Input_Output!$O$21)+MRef(V$5,$C34-1,Input_Output!$O$21)*MRef($AF$5,$C34-1,Input_Output!$O$21)-H34))</f>
        <v/>
      </c>
      <c r="CD34" s="23" t="str" cm="1">
        <f t="array" ref="CD34">IF(A34="","",AI34*MRef(AD$5,C34-1,Input_Output!$O$21)*I34)</f>
        <v/>
      </c>
      <c r="CE34" s="24"/>
      <c r="CF34" s="23" t="str">
        <f t="shared" si="36"/>
        <v/>
      </c>
      <c r="CG34" s="23" t="str">
        <f>IF($A34="","",MOD((F34-INPUT)*$AH34,Prime))</f>
        <v/>
      </c>
      <c r="CH34" s="23" t="str">
        <f t="shared" si="34"/>
        <v/>
      </c>
      <c r="CI34" s="23" t="str">
        <f t="shared" si="32"/>
        <v/>
      </c>
      <c r="CJ34" s="23" t="str" cm="1">
        <f t="array" ref="CJ34">IF(A34="","",_xlfn.LET(_xlpm.r,C34-1,_xlpm.l,Input_Output!$O$21,MRef(AH$5,_xlpm.r,_xlpm.l)+MRef(AI$5,_xlpm.r,_xlpm.l)-MRef(AJ$5,_xlpm.r,_xlpm.l)-AI34))</f>
        <v/>
      </c>
      <c r="CK34" s="7"/>
    </row>
    <row r="35" spans="1:89" x14ac:dyDescent="0.25">
      <c r="A35" s="41" t="str">
        <f>'Padded Trace'!A35</f>
        <v/>
      </c>
      <c r="B35" s="19">
        <f>'Padded Trace'!B35</f>
        <v>0</v>
      </c>
      <c r="C35" s="41" t="str">
        <f>'Padded Trace'!C35</f>
        <v/>
      </c>
      <c r="D35" s="41" t="str">
        <f>'Padded Trace'!D35</f>
        <v>N/A</v>
      </c>
      <c r="E35" s="23">
        <f>'Padded Trace'!E35</f>
        <v>0</v>
      </c>
      <c r="F35" s="23">
        <f>'Padded Trace'!F35</f>
        <v>0</v>
      </c>
      <c r="G35" s="23">
        <f>'Padded Trace'!G35</f>
        <v>0</v>
      </c>
      <c r="H35" s="23">
        <f>'Padded Trace'!H35</f>
        <v>0</v>
      </c>
      <c r="I35" s="23">
        <f>'Padded Trace'!I35</f>
        <v>0</v>
      </c>
      <c r="J35" s="23">
        <f>'Padded Trace'!J35</f>
        <v>0</v>
      </c>
      <c r="K35" s="23">
        <f>'Padded Trace'!K35</f>
        <v>0</v>
      </c>
      <c r="L35" s="23">
        <f>'Padded Trace'!L35</f>
        <v>0</v>
      </c>
      <c r="M35" s="23">
        <f>'Padded Trace'!M35</f>
        <v>0</v>
      </c>
      <c r="N35" s="23">
        <f>'Padded Trace'!N35</f>
        <v>0</v>
      </c>
      <c r="O35" s="23">
        <f>'Padded Trace'!O35</f>
        <v>0</v>
      </c>
      <c r="P35" s="23">
        <f>'Padded Trace'!P35</f>
        <v>0</v>
      </c>
      <c r="Q35" s="23">
        <f>'Padded Trace'!Q35</f>
        <v>0</v>
      </c>
      <c r="R35" s="23">
        <f>'Padded Trace'!R35</f>
        <v>0</v>
      </c>
      <c r="S35" s="23">
        <f>'Padded Trace'!S35</f>
        <v>0</v>
      </c>
      <c r="T35" s="23">
        <f>'Padded Trace'!T35</f>
        <v>0</v>
      </c>
      <c r="U35" s="23">
        <f>'Padded Trace'!U35</f>
        <v>0</v>
      </c>
      <c r="V35" s="23">
        <f>'Padded Trace'!V35</f>
        <v>0</v>
      </c>
      <c r="W35" s="23">
        <f>'Padded Trace'!W35</f>
        <v>0</v>
      </c>
      <c r="X35" s="23">
        <f>'Padded Trace'!X35</f>
        <v>0</v>
      </c>
      <c r="Y35" s="23">
        <f>'Padded Trace'!Y35</f>
        <v>0</v>
      </c>
      <c r="Z35" s="23">
        <f>'Padded Trace'!Z35</f>
        <v>0</v>
      </c>
      <c r="AA35" s="23">
        <f>'Padded Trace'!AA35</f>
        <v>0</v>
      </c>
      <c r="AB35" s="23">
        <f>'Padded Trace'!AB35</f>
        <v>0</v>
      </c>
      <c r="AC35" s="23">
        <f>'Padded Trace'!AC35</f>
        <v>0</v>
      </c>
      <c r="AD35" s="23">
        <f>'Padded Trace'!AD35</f>
        <v>0</v>
      </c>
      <c r="AE35" s="23">
        <f>'Padded Trace'!AE35</f>
        <v>0</v>
      </c>
      <c r="AF35" s="23">
        <f>'Padded Trace'!AF35</f>
        <v>0</v>
      </c>
      <c r="AG35" s="23">
        <f>'Padded Trace'!AG35</f>
        <v>0</v>
      </c>
      <c r="AH35" s="19"/>
      <c r="AI35" s="19">
        <f t="shared" ca="1" si="35"/>
        <v>0</v>
      </c>
      <c r="AJ35" s="19"/>
      <c r="AK35" s="7"/>
      <c r="AL35" s="23" t="str">
        <f t="shared" si="33"/>
        <v/>
      </c>
      <c r="AM35" s="23" t="str">
        <f t="shared" si="0"/>
        <v/>
      </c>
      <c r="AN35" s="23" t="str">
        <f t="shared" si="1"/>
        <v/>
      </c>
      <c r="AO35" s="23" t="str">
        <f t="shared" si="2"/>
        <v/>
      </c>
      <c r="AP35" s="23" t="str">
        <f t="shared" si="3"/>
        <v/>
      </c>
      <c r="AQ35" s="23" t="str">
        <f t="shared" si="4"/>
        <v/>
      </c>
      <c r="AR35" s="23" t="str">
        <f t="shared" si="5"/>
        <v/>
      </c>
      <c r="AS35" s="24"/>
      <c r="AT35" s="23" t="str">
        <f t="shared" si="6"/>
        <v/>
      </c>
      <c r="AU35" s="23" t="str">
        <f t="shared" si="7"/>
        <v/>
      </c>
      <c r="AV35" s="23" t="str">
        <f t="shared" si="8"/>
        <v/>
      </c>
      <c r="AW35" s="23" t="str">
        <f t="shared" si="9"/>
        <v/>
      </c>
      <c r="AX35" s="23" t="str">
        <f t="shared" si="10"/>
        <v/>
      </c>
      <c r="AY35" s="23" t="str">
        <f t="shared" si="11"/>
        <v/>
      </c>
      <c r="AZ35" s="23" t="str">
        <f t="shared" si="12"/>
        <v/>
      </c>
      <c r="BA35" s="23" t="str">
        <f t="shared" si="13"/>
        <v/>
      </c>
      <c r="BB35" s="23" t="str">
        <f t="shared" si="14"/>
        <v/>
      </c>
      <c r="BC35" s="23" t="str">
        <f t="shared" si="15"/>
        <v/>
      </c>
      <c r="BD35" s="23" t="str">
        <f t="shared" si="16"/>
        <v/>
      </c>
      <c r="BE35" s="24"/>
      <c r="BF35" s="23" t="str">
        <f t="shared" si="17"/>
        <v/>
      </c>
      <c r="BG35" s="23" t="str">
        <f t="shared" si="18"/>
        <v/>
      </c>
      <c r="BH35" s="23" t="str">
        <f t="shared" si="19"/>
        <v/>
      </c>
      <c r="BI35" s="23" t="str">
        <f t="shared" si="20"/>
        <v/>
      </c>
      <c r="BJ35" s="23" t="str">
        <f t="shared" si="21"/>
        <v/>
      </c>
      <c r="BK35" s="23" t="str">
        <f t="shared" si="22"/>
        <v/>
      </c>
      <c r="BL35" s="23" t="str">
        <f t="shared" si="23"/>
        <v/>
      </c>
      <c r="BM35" s="23" t="str">
        <f t="shared" si="24"/>
        <v/>
      </c>
      <c r="BN35" s="23" t="str">
        <f t="shared" si="25"/>
        <v/>
      </c>
      <c r="BO35" s="23" t="str">
        <f t="shared" si="26"/>
        <v/>
      </c>
      <c r="BP35" s="23" t="str">
        <f t="shared" si="27"/>
        <v/>
      </c>
      <c r="BQ35" s="24"/>
      <c r="BR35" s="23" t="str">
        <f t="shared" si="28"/>
        <v/>
      </c>
      <c r="BS35" s="23" t="str">
        <f t="shared" si="29"/>
        <v/>
      </c>
      <c r="BT35" s="23" t="str">
        <f>IF(A35="","",(AH35+AI35)*(MOD(O35*AC35+P35*(AC35+N35)+Q35*(AB35+AC35+N35),Prime)-AD35))</f>
        <v/>
      </c>
      <c r="BU35" s="23" t="str">
        <f>IF(A35="","",(AH35+AI35)*MOD(I35*(AB35+S35)+(1-I35)*AD35-AE35,Prime))</f>
        <v/>
      </c>
      <c r="BV35" s="23" t="str">
        <f t="shared" si="30"/>
        <v/>
      </c>
      <c r="BW35" s="23" t="str">
        <f t="shared" si="31"/>
        <v/>
      </c>
      <c r="BX35" s="23" t="str" cm="1">
        <f t="array" ref="BX35">IF(A35="","",AI35*MOD(MRef(AG$5,C35-1,Input_Output!$O$21)*MRef(AD$5,C35-1,Input_Output!$O$21)-(1-I35),Prime))</f>
        <v/>
      </c>
      <c r="BY35" s="24"/>
      <c r="BZ35" s="23" t="str" cm="1">
        <f t="array" ref="BZ35">IF(A35="","",$AI35*((1-MRef(S$5,$C35-1,Input_Output!$O$21))*(MOD(MRef(E$5,$C35-1,Input_Output!$O$21)+1,Prime))+MRef(S$5,$C35-1,Input_Output!$O$21)*MRef($AF$5,$C35-1,Input_Output!$O$21)-E35))</f>
        <v/>
      </c>
      <c r="CA35" s="23" t="str" cm="1">
        <f t="array" ref="CA35">IF(A35="","",$AI35*((1-MRef(T$5,$C35-1,Input_Output!$O$21))*MRef(F$5,$C35-1,Input_Output!$O$21)+MRef(T$5,$C35-1,Input_Output!$O$21)*MRef($AF$5,$C35-1,Input_Output!$O$21)-F35))</f>
        <v/>
      </c>
      <c r="CB35" s="23" t="str" cm="1">
        <f t="array" ref="CB35">IF(A35="","",$AI35*((1-MRef(U$5,$C35-1,Input_Output!$O$21))*MRef(G$5,$C35-1,Input_Output!$O$21)+MRef(U$5,$C35-1,Input_Output!$O$21)*MRef($AF$5,$C35-1,Input_Output!$O$21)-G35))</f>
        <v/>
      </c>
      <c r="CC35" s="23" t="str" cm="1">
        <f t="array" ref="CC35">IF(A35="","",$AI35*((1-MRef(V$5,$C35-1,Input_Output!$O$21))*MRef(H$5,$C35-1,Input_Output!$O$21)+MRef(V$5,$C35-1,Input_Output!$O$21)*MRef($AF$5,$C35-1,Input_Output!$O$21)-H35))</f>
        <v/>
      </c>
      <c r="CD35" s="23" t="str" cm="1">
        <f t="array" ref="CD35">IF(A35="","",AI35*MRef(AD$5,C35-1,Input_Output!$O$21)*I35)</f>
        <v/>
      </c>
      <c r="CE35" s="24"/>
      <c r="CF35" s="23" t="str">
        <f t="shared" si="36"/>
        <v/>
      </c>
      <c r="CG35" s="23" t="str">
        <f>IF($A35="","",MOD((F35-INPUT)*$AH35,Prime))</f>
        <v/>
      </c>
      <c r="CH35" s="23" t="str">
        <f t="shared" si="34"/>
        <v/>
      </c>
      <c r="CI35" s="23" t="str">
        <f t="shared" si="32"/>
        <v/>
      </c>
      <c r="CJ35" s="23" t="str" cm="1">
        <f t="array" ref="CJ35">IF(A35="","",_xlfn.LET(_xlpm.r,C35-1,_xlpm.l,Input_Output!$O$21,MRef(AH$5,_xlpm.r,_xlpm.l)+MRef(AI$5,_xlpm.r,_xlpm.l)-MRef(AJ$5,_xlpm.r,_xlpm.l)-AI35))</f>
        <v/>
      </c>
      <c r="CK35" s="7"/>
    </row>
    <row r="36" spans="1:89" x14ac:dyDescent="0.25">
      <c r="A36" s="41" t="str">
        <f>'Padded Trace'!A36</f>
        <v/>
      </c>
      <c r="B36" s="19">
        <f>'Padded Trace'!B36</f>
        <v>0</v>
      </c>
      <c r="C36" s="41" t="str">
        <f>'Padded Trace'!C36</f>
        <v/>
      </c>
      <c r="D36" s="41" t="str">
        <f>'Padded Trace'!D36</f>
        <v>N/A</v>
      </c>
      <c r="E36" s="23">
        <f>'Padded Trace'!E36</f>
        <v>0</v>
      </c>
      <c r="F36" s="23">
        <f>'Padded Trace'!F36</f>
        <v>0</v>
      </c>
      <c r="G36" s="23">
        <f>'Padded Trace'!G36</f>
        <v>0</v>
      </c>
      <c r="H36" s="23">
        <f>'Padded Trace'!H36</f>
        <v>0</v>
      </c>
      <c r="I36" s="23">
        <f>'Padded Trace'!I36</f>
        <v>0</v>
      </c>
      <c r="J36" s="23">
        <f>'Padded Trace'!J36</f>
        <v>0</v>
      </c>
      <c r="K36" s="23">
        <f>'Padded Trace'!K36</f>
        <v>0</v>
      </c>
      <c r="L36" s="23">
        <f>'Padded Trace'!L36</f>
        <v>0</v>
      </c>
      <c r="M36" s="23">
        <f>'Padded Trace'!M36</f>
        <v>0</v>
      </c>
      <c r="N36" s="23">
        <f>'Padded Trace'!N36</f>
        <v>0</v>
      </c>
      <c r="O36" s="23">
        <f>'Padded Trace'!O36</f>
        <v>0</v>
      </c>
      <c r="P36" s="23">
        <f>'Padded Trace'!P36</f>
        <v>0</v>
      </c>
      <c r="Q36" s="23">
        <f>'Padded Trace'!Q36</f>
        <v>0</v>
      </c>
      <c r="R36" s="23">
        <f>'Padded Trace'!R36</f>
        <v>0</v>
      </c>
      <c r="S36" s="23">
        <f>'Padded Trace'!S36</f>
        <v>0</v>
      </c>
      <c r="T36" s="23">
        <f>'Padded Trace'!T36</f>
        <v>0</v>
      </c>
      <c r="U36" s="23">
        <f>'Padded Trace'!U36</f>
        <v>0</v>
      </c>
      <c r="V36" s="23">
        <f>'Padded Trace'!V36</f>
        <v>0</v>
      </c>
      <c r="W36" s="23">
        <f>'Padded Trace'!W36</f>
        <v>0</v>
      </c>
      <c r="X36" s="23">
        <f>'Padded Trace'!X36</f>
        <v>0</v>
      </c>
      <c r="Y36" s="23">
        <f>'Padded Trace'!Y36</f>
        <v>0</v>
      </c>
      <c r="Z36" s="23">
        <f>'Padded Trace'!Z36</f>
        <v>0</v>
      </c>
      <c r="AA36" s="23">
        <f>'Padded Trace'!AA36</f>
        <v>0</v>
      </c>
      <c r="AB36" s="23">
        <f>'Padded Trace'!AB36</f>
        <v>0</v>
      </c>
      <c r="AC36" s="23">
        <f>'Padded Trace'!AC36</f>
        <v>0</v>
      </c>
      <c r="AD36" s="23">
        <f>'Padded Trace'!AD36</f>
        <v>0</v>
      </c>
      <c r="AE36" s="23">
        <f>'Padded Trace'!AE36</f>
        <v>0</v>
      </c>
      <c r="AF36" s="23">
        <f>'Padded Trace'!AF36</f>
        <v>0</v>
      </c>
      <c r="AG36" s="23">
        <f>'Padded Trace'!AG36</f>
        <v>0</v>
      </c>
      <c r="AH36" s="19"/>
      <c r="AI36" s="19">
        <f t="shared" ca="1" si="35"/>
        <v>0</v>
      </c>
      <c r="AJ36" s="19"/>
      <c r="AK36" s="7"/>
      <c r="AL36" s="23" t="str">
        <f t="shared" si="33"/>
        <v/>
      </c>
      <c r="AM36" s="23" t="str">
        <f t="shared" si="0"/>
        <v/>
      </c>
      <c r="AN36" s="23" t="str">
        <f t="shared" si="1"/>
        <v/>
      </c>
      <c r="AO36" s="23" t="str">
        <f t="shared" si="2"/>
        <v/>
      </c>
      <c r="AP36" s="23" t="str">
        <f t="shared" si="3"/>
        <v/>
      </c>
      <c r="AQ36" s="23" t="str">
        <f t="shared" si="4"/>
        <v/>
      </c>
      <c r="AR36" s="23" t="str">
        <f t="shared" si="5"/>
        <v/>
      </c>
      <c r="AS36" s="24"/>
      <c r="AT36" s="23" t="str">
        <f t="shared" si="6"/>
        <v/>
      </c>
      <c r="AU36" s="23" t="str">
        <f t="shared" si="7"/>
        <v/>
      </c>
      <c r="AV36" s="23" t="str">
        <f t="shared" si="8"/>
        <v/>
      </c>
      <c r="AW36" s="23" t="str">
        <f t="shared" si="9"/>
        <v/>
      </c>
      <c r="AX36" s="23" t="str">
        <f t="shared" si="10"/>
        <v/>
      </c>
      <c r="AY36" s="23" t="str">
        <f t="shared" si="11"/>
        <v/>
      </c>
      <c r="AZ36" s="23" t="str">
        <f t="shared" si="12"/>
        <v/>
      </c>
      <c r="BA36" s="23" t="str">
        <f t="shared" si="13"/>
        <v/>
      </c>
      <c r="BB36" s="23" t="str">
        <f t="shared" si="14"/>
        <v/>
      </c>
      <c r="BC36" s="23" t="str">
        <f t="shared" si="15"/>
        <v/>
      </c>
      <c r="BD36" s="23" t="str">
        <f t="shared" si="16"/>
        <v/>
      </c>
      <c r="BE36" s="24"/>
      <c r="BF36" s="23" t="str">
        <f t="shared" si="17"/>
        <v/>
      </c>
      <c r="BG36" s="23" t="str">
        <f t="shared" si="18"/>
        <v/>
      </c>
      <c r="BH36" s="23" t="str">
        <f t="shared" si="19"/>
        <v/>
      </c>
      <c r="BI36" s="23" t="str">
        <f t="shared" si="20"/>
        <v/>
      </c>
      <c r="BJ36" s="23" t="str">
        <f t="shared" si="21"/>
        <v/>
      </c>
      <c r="BK36" s="23" t="str">
        <f t="shared" si="22"/>
        <v/>
      </c>
      <c r="BL36" s="23" t="str">
        <f t="shared" si="23"/>
        <v/>
      </c>
      <c r="BM36" s="23" t="str">
        <f t="shared" si="24"/>
        <v/>
      </c>
      <c r="BN36" s="23" t="str">
        <f t="shared" si="25"/>
        <v/>
      </c>
      <c r="BO36" s="23" t="str">
        <f t="shared" si="26"/>
        <v/>
      </c>
      <c r="BP36" s="23" t="str">
        <f t="shared" si="27"/>
        <v/>
      </c>
      <c r="BQ36" s="24"/>
      <c r="BR36" s="23" t="str">
        <f t="shared" si="28"/>
        <v/>
      </c>
      <c r="BS36" s="23" t="str">
        <f t="shared" si="29"/>
        <v/>
      </c>
      <c r="BT36" s="23" t="str">
        <f>IF(A36="","",(AH36+AI36)*(MOD(O36*AC36+P36*(AC36+N36)+Q36*(AB36+AC36+N36),Prime)-AD36))</f>
        <v/>
      </c>
      <c r="BU36" s="23" t="str">
        <f>IF(A36="","",(AH36+AI36)*MOD(I36*(AB36+S36)+(1-I36)*AD36-AE36,Prime))</f>
        <v/>
      </c>
      <c r="BV36" s="23" t="str">
        <f t="shared" si="30"/>
        <v/>
      </c>
      <c r="BW36" s="23" t="str">
        <f t="shared" si="31"/>
        <v/>
      </c>
      <c r="BX36" s="23" t="str" cm="1">
        <f t="array" ref="BX36">IF(A36="","",AI36*MOD(MRef(AG$5,C36-1,Input_Output!$O$21)*MRef(AD$5,C36-1,Input_Output!$O$21)-(1-I36),Prime))</f>
        <v/>
      </c>
      <c r="BY36" s="24"/>
      <c r="BZ36" s="23" t="str" cm="1">
        <f t="array" ref="BZ36">IF(A36="","",$AI36*((1-MRef(S$5,$C36-1,Input_Output!$O$21))*(MOD(MRef(E$5,$C36-1,Input_Output!$O$21)+1,Prime))+MRef(S$5,$C36-1,Input_Output!$O$21)*MRef($AF$5,$C36-1,Input_Output!$O$21)-E36))</f>
        <v/>
      </c>
      <c r="CA36" s="23" t="str" cm="1">
        <f t="array" ref="CA36">IF(A36="","",$AI36*((1-MRef(T$5,$C36-1,Input_Output!$O$21))*MRef(F$5,$C36-1,Input_Output!$O$21)+MRef(T$5,$C36-1,Input_Output!$O$21)*MRef($AF$5,$C36-1,Input_Output!$O$21)-F36))</f>
        <v/>
      </c>
      <c r="CB36" s="23" t="str" cm="1">
        <f t="array" ref="CB36">IF(A36="","",$AI36*((1-MRef(U$5,$C36-1,Input_Output!$O$21))*MRef(G$5,$C36-1,Input_Output!$O$21)+MRef(U$5,$C36-1,Input_Output!$O$21)*MRef($AF$5,$C36-1,Input_Output!$O$21)-G36))</f>
        <v/>
      </c>
      <c r="CC36" s="23" t="str" cm="1">
        <f t="array" ref="CC36">IF(A36="","",$AI36*((1-MRef(V$5,$C36-1,Input_Output!$O$21))*MRef(H$5,$C36-1,Input_Output!$O$21)+MRef(V$5,$C36-1,Input_Output!$O$21)*MRef($AF$5,$C36-1,Input_Output!$O$21)-H36))</f>
        <v/>
      </c>
      <c r="CD36" s="23" t="str" cm="1">
        <f t="array" ref="CD36">IF(A36="","",AI36*MRef(AD$5,C36-1,Input_Output!$O$21)*I36)</f>
        <v/>
      </c>
      <c r="CE36" s="24"/>
      <c r="CF36" s="23" t="str">
        <f t="shared" si="36"/>
        <v/>
      </c>
      <c r="CG36" s="23" t="str">
        <f>IF($A36="","",MOD((F36-INPUT)*$AH36,Prime))</f>
        <v/>
      </c>
      <c r="CH36" s="23" t="str">
        <f t="shared" si="34"/>
        <v/>
      </c>
      <c r="CI36" s="23" t="str">
        <f t="shared" si="32"/>
        <v/>
      </c>
      <c r="CJ36" s="23" t="str" cm="1">
        <f t="array" ref="CJ36">IF(A36="","",_xlfn.LET(_xlpm.r,C36-1,_xlpm.l,Input_Output!$O$21,MRef(AH$5,_xlpm.r,_xlpm.l)+MRef(AI$5,_xlpm.r,_xlpm.l)-MRef(AJ$5,_xlpm.r,_xlpm.l)-AI36))</f>
        <v/>
      </c>
      <c r="CK36" s="7"/>
    </row>
    <row r="37" spans="1:89" x14ac:dyDescent="0.25">
      <c r="A37" s="41" t="str">
        <f>'Padded Trace'!A37</f>
        <v/>
      </c>
      <c r="B37" s="19">
        <f>'Padded Trace'!B37</f>
        <v>0</v>
      </c>
      <c r="C37" s="41" t="str">
        <f>'Padded Trace'!C37</f>
        <v/>
      </c>
      <c r="D37" s="41" t="str">
        <f>'Padded Trace'!D37</f>
        <v>N/A</v>
      </c>
      <c r="E37" s="23">
        <f>'Padded Trace'!E37</f>
        <v>0</v>
      </c>
      <c r="F37" s="23">
        <f>'Padded Trace'!F37</f>
        <v>0</v>
      </c>
      <c r="G37" s="23">
        <f>'Padded Trace'!G37</f>
        <v>0</v>
      </c>
      <c r="H37" s="23">
        <f>'Padded Trace'!H37</f>
        <v>0</v>
      </c>
      <c r="I37" s="23">
        <f>'Padded Trace'!I37</f>
        <v>0</v>
      </c>
      <c r="J37" s="23">
        <f>'Padded Trace'!J37</f>
        <v>0</v>
      </c>
      <c r="K37" s="23">
        <f>'Padded Trace'!K37</f>
        <v>0</v>
      </c>
      <c r="L37" s="23">
        <f>'Padded Trace'!L37</f>
        <v>0</v>
      </c>
      <c r="M37" s="23">
        <f>'Padded Trace'!M37</f>
        <v>0</v>
      </c>
      <c r="N37" s="23">
        <f>'Padded Trace'!N37</f>
        <v>0</v>
      </c>
      <c r="O37" s="23">
        <f>'Padded Trace'!O37</f>
        <v>0</v>
      </c>
      <c r="P37" s="23">
        <f>'Padded Trace'!P37</f>
        <v>0</v>
      </c>
      <c r="Q37" s="23">
        <f>'Padded Trace'!Q37</f>
        <v>0</v>
      </c>
      <c r="R37" s="23">
        <f>'Padded Trace'!R37</f>
        <v>0</v>
      </c>
      <c r="S37" s="23">
        <f>'Padded Trace'!S37</f>
        <v>0</v>
      </c>
      <c r="T37" s="23">
        <f>'Padded Trace'!T37</f>
        <v>0</v>
      </c>
      <c r="U37" s="23">
        <f>'Padded Trace'!U37</f>
        <v>0</v>
      </c>
      <c r="V37" s="23">
        <f>'Padded Trace'!V37</f>
        <v>0</v>
      </c>
      <c r="W37" s="23">
        <f>'Padded Trace'!W37</f>
        <v>0</v>
      </c>
      <c r="X37" s="23">
        <f>'Padded Trace'!X37</f>
        <v>0</v>
      </c>
      <c r="Y37" s="23">
        <f>'Padded Trace'!Y37</f>
        <v>0</v>
      </c>
      <c r="Z37" s="23">
        <f>'Padded Trace'!Z37</f>
        <v>0</v>
      </c>
      <c r="AA37" s="23">
        <f>'Padded Trace'!AA37</f>
        <v>0</v>
      </c>
      <c r="AB37" s="23">
        <f>'Padded Trace'!AB37</f>
        <v>0</v>
      </c>
      <c r="AC37" s="23">
        <f>'Padded Trace'!AC37</f>
        <v>0</v>
      </c>
      <c r="AD37" s="23">
        <f>'Padded Trace'!AD37</f>
        <v>0</v>
      </c>
      <c r="AE37" s="23">
        <f>'Padded Trace'!AE37</f>
        <v>0</v>
      </c>
      <c r="AF37" s="23">
        <f>'Padded Trace'!AF37</f>
        <v>0</v>
      </c>
      <c r="AG37" s="23">
        <f>'Padded Trace'!AG37</f>
        <v>0</v>
      </c>
      <c r="AH37" s="19"/>
      <c r="AI37" s="19">
        <f t="shared" ca="1" si="35"/>
        <v>0</v>
      </c>
      <c r="AJ37" s="19"/>
      <c r="AK37" s="7"/>
      <c r="AL37" s="23" t="str">
        <f t="shared" ref="AL37:AL68" si="37">IF(A37="","",(AH37+AI37)*(O37+P37+Q37-1))</f>
        <v/>
      </c>
      <c r="AM37" s="23" t="str">
        <f t="shared" ref="AM37:AM68" si="38">IF(A37="","",(AH37+AI37)*(O37*(1-O37)))</f>
        <v/>
      </c>
      <c r="AN37" s="23" t="str">
        <f t="shared" ref="AN37:AN68" si="39">IF(A37="","",(AH37+AI37)*(P37*(1-P37)))</f>
        <v/>
      </c>
      <c r="AO37" s="23" t="str">
        <f t="shared" ref="AO37:AO68" si="40">IF(A37="","",(AH37+AI37)*(Q37*(1-Q37)))</f>
        <v/>
      </c>
      <c r="AP37" s="23" t="str">
        <f t="shared" ref="AP37:AP68" si="41">IF(A37="","",(AH37+AI37)*(O37*($J37-O$4)))</f>
        <v/>
      </c>
      <c r="AQ37" s="23" t="str">
        <f t="shared" ref="AQ37:AQ68" si="42">IF(A37="","",(AH37+AI37)*(P37*($J37-P$4)))</f>
        <v/>
      </c>
      <c r="AR37" s="23" t="str">
        <f t="shared" ref="AR37:AR68" si="43">IF(A37="","",(AH37+AI37)*(Q37*($J37-Q$4)))</f>
        <v/>
      </c>
      <c r="AS37" s="24"/>
      <c r="AT37" s="23" t="str">
        <f t="shared" ref="AT37:AT68" si="44">IF(A37="","",(AH37+AI37)*(R37+S37+T37+U37+V37-1))</f>
        <v/>
      </c>
      <c r="AU37" s="23" t="str">
        <f t="shared" ref="AU37:AU68" si="45">IF(A37="","",(AH37+AI37)*(R37*(1-R37)))</f>
        <v/>
      </c>
      <c r="AV37" s="23" t="str">
        <f t="shared" ref="AV37:AV68" si="46">IF(A37="","",(AH37+AI37)*(S37*(1-S37)))</f>
        <v/>
      </c>
      <c r="AW37" s="23" t="str">
        <f t="shared" ref="AW37:AW68" si="47">IF(A37="","",(AH37+AI37)*(T37*(1-T37)))</f>
        <v/>
      </c>
      <c r="AX37" s="23" t="str">
        <f t="shared" ref="AX37:AX68" si="48">IF(A37="","",(AH37+AI37)*(U37*(1-U37)))</f>
        <v/>
      </c>
      <c r="AY37" s="23" t="str">
        <f t="shared" ref="AY37:AY68" si="49">IF(A37="","",(AH37+AI37)*(V37*(1-V37)))</f>
        <v/>
      </c>
      <c r="AZ37" s="23" t="str">
        <f t="shared" ref="AZ37:AZ68" si="50">IF(A37="","",(AH37+AI37)*(R37*($L37-R$4)))</f>
        <v/>
      </c>
      <c r="BA37" s="23" t="str">
        <f t="shared" ref="BA37:BA68" si="51">IF(A37="","",(AH37+AI37)*(S37*($L37-S$4)))</f>
        <v/>
      </c>
      <c r="BB37" s="23" t="str">
        <f t="shared" ref="BB37:BB68" si="52">IF(A37="","",(AH37+AI37)*(T37*($L37-T$4)))</f>
        <v/>
      </c>
      <c r="BC37" s="23" t="str">
        <f t="shared" ref="BC37:BC68" si="53">IF(A37="","",(AH37+AI37)*(U37*($L37-U$4)))</f>
        <v/>
      </c>
      <c r="BD37" s="23" t="str">
        <f t="shared" ref="BD37:BD68" si="54">IF(A37="","",(AH37+AI37)*(V37*($L37-V$4)))</f>
        <v/>
      </c>
      <c r="BE37" s="24"/>
      <c r="BF37" s="23" t="str">
        <f t="shared" ref="BF37:BF68" si="55">IF(A37="","",(AH37+AI37)*(W37+X37+Y37+Z37+AA37-1))</f>
        <v/>
      </c>
      <c r="BG37" s="23" t="str">
        <f t="shared" ref="BG37:BG68" si="56">IF(A37="","",(AH37+AI37)*(W37*(1-W37)))</f>
        <v/>
      </c>
      <c r="BH37" s="23" t="str">
        <f t="shared" ref="BH37:BH68" si="57">IF(A37="","",(AH37+AI37)*(X37*(1-X37)))</f>
        <v/>
      </c>
      <c r="BI37" s="23" t="str">
        <f t="shared" ref="BI37:BI68" si="58">IF(A37="","",(AH37+AI37)*(Y37*(1-Y37)))</f>
        <v/>
      </c>
      <c r="BJ37" s="23" t="str">
        <f t="shared" ref="BJ37:BJ68" si="59">IF(A37="","",(AH37+AI37)*(Z37*(1-Z37)))</f>
        <v/>
      </c>
      <c r="BK37" s="23" t="str">
        <f t="shared" ref="BK37:BK68" si="60">IF(A37="","",(AH37+AI37)*(AA37*(1-AA37)))</f>
        <v/>
      </c>
      <c r="BL37" s="23" t="str">
        <f t="shared" ref="BL37:BL68" si="61">IF(A37="","",(AH37+AI37)*(W37*($M37-W$4)))</f>
        <v/>
      </c>
      <c r="BM37" s="23" t="str">
        <f t="shared" ref="BM37:BM68" si="62">IF(A37="","",(AH37+AI37)*(X37*($M37-X$4)))</f>
        <v/>
      </c>
      <c r="BN37" s="23" t="str">
        <f t="shared" ref="BN37:BN68" si="63">IF(A37="","",(AH37+AI37)*(Y37*($M37-Y$4)))</f>
        <v/>
      </c>
      <c r="BO37" s="23" t="str">
        <f t="shared" ref="BO37:BO68" si="64">IF(A37="","",(AH37+AI37)*(Z37*($M37-Z$4)))</f>
        <v/>
      </c>
      <c r="BP37" s="23" t="str">
        <f t="shared" ref="BP37:BP68" si="65">IF(A37="","",(AH37+AI37)*(AA37*($M37-AA$4)))</f>
        <v/>
      </c>
      <c r="BQ37" s="24"/>
      <c r="BR37" s="23" t="str">
        <f t="shared" ref="BR37:BR68" si="66">IF(A37="","",(AH37+AI37)*(S37*E37+T37*F37+U37*G37+V37*H37-AB37))</f>
        <v/>
      </c>
      <c r="BS37" s="23" t="str">
        <f t="shared" ref="BS37:BS68" si="67">IF(A37="","",(AH37+AI37)*(X37*E37+Y37*F37+Z37*G37+AA37*H37-AC37))</f>
        <v/>
      </c>
      <c r="BT37" s="23" t="str">
        <f>IF(A37="","",(AH37+AI37)*(MOD(O37*AC37+P37*(AC37+N37)+Q37*(AB37+AC37+N37),Prime)-AD37))</f>
        <v/>
      </c>
      <c r="BU37" s="23" t="str">
        <f>IF(A37="","",(AH37+AI37)*MOD(I37*(AB37+S37)+(1-I37)*AD37-AE37,Prime))</f>
        <v/>
      </c>
      <c r="BV37" s="23" t="str">
        <f t="shared" ref="BV37:BV68" si="68">IF(A37="","",(AH37+AI37)*((K37*AE37+(1-K37)*AD37)-AF37))</f>
        <v/>
      </c>
      <c r="BW37" s="23" t="str">
        <f t="shared" ref="BW37:BW68" si="69">IF(A37="","",(AH37+AI37)*I37*(1-I37))</f>
        <v/>
      </c>
      <c r="BX37" s="23" t="str" cm="1">
        <f t="array" ref="BX37">IF(A37="","",AI37*MOD(MRef(AG$5,C37-1,Input_Output!$O$21)*MRef(AD$5,C37-1,Input_Output!$O$21)-(1-I37),Prime))</f>
        <v/>
      </c>
      <c r="BY37" s="24"/>
      <c r="BZ37" s="23" t="str" cm="1">
        <f t="array" ref="BZ37">IF(A37="","",$AI37*((1-MRef(S$5,$C37-1,Input_Output!$O$21))*(MOD(MRef(E$5,$C37-1,Input_Output!$O$21)+1,Prime))+MRef(S$5,$C37-1,Input_Output!$O$21)*MRef($AF$5,$C37-1,Input_Output!$O$21)-E37))</f>
        <v/>
      </c>
      <c r="CA37" s="23" t="str" cm="1">
        <f t="array" ref="CA37">IF(A37="","",$AI37*((1-MRef(T$5,$C37-1,Input_Output!$O$21))*MRef(F$5,$C37-1,Input_Output!$O$21)+MRef(T$5,$C37-1,Input_Output!$O$21)*MRef($AF$5,$C37-1,Input_Output!$O$21)-F37))</f>
        <v/>
      </c>
      <c r="CB37" s="23" t="str" cm="1">
        <f t="array" ref="CB37">IF(A37="","",$AI37*((1-MRef(U$5,$C37-1,Input_Output!$O$21))*MRef(G$5,$C37-1,Input_Output!$O$21)+MRef(U$5,$C37-1,Input_Output!$O$21)*MRef($AF$5,$C37-1,Input_Output!$O$21)-G37))</f>
        <v/>
      </c>
      <c r="CC37" s="23" t="str" cm="1">
        <f t="array" ref="CC37">IF(A37="","",$AI37*((1-MRef(V$5,$C37-1,Input_Output!$O$21))*MRef(H$5,$C37-1,Input_Output!$O$21)+MRef(V$5,$C37-1,Input_Output!$O$21)*MRef($AF$5,$C37-1,Input_Output!$O$21)-H37))</f>
        <v/>
      </c>
      <c r="CD37" s="23" t="str" cm="1">
        <f t="array" ref="CD37">IF(A37="","",AI37*MRef(AD$5,C37-1,Input_Output!$O$21)*I37)</f>
        <v/>
      </c>
      <c r="CE37" s="24"/>
      <c r="CF37" s="23" t="str">
        <f t="shared" si="36"/>
        <v/>
      </c>
      <c r="CG37" s="23" t="str">
        <f>IF($A37="","",MOD((F37-INPUT)*$AH37,Prime))</f>
        <v/>
      </c>
      <c r="CH37" s="23" t="str">
        <f t="shared" si="34"/>
        <v/>
      </c>
      <c r="CI37" s="23" t="str">
        <f t="shared" ref="CI37:CI68" si="70">IF($A37="","",(F37-OUT)*$AJ37)</f>
        <v/>
      </c>
      <c r="CJ37" s="23" t="str" cm="1">
        <f t="array" ref="CJ37">IF(A37="","",_xlfn.LET(_xlpm.r,C37-1,_xlpm.l,Input_Output!$O$21,MRef(AH$5,_xlpm.r,_xlpm.l)+MRef(AI$5,_xlpm.r,_xlpm.l)-MRef(AJ$5,_xlpm.r,_xlpm.l)-AI37))</f>
        <v/>
      </c>
      <c r="CK37" s="7"/>
    </row>
    <row r="38" spans="1:89" x14ac:dyDescent="0.25">
      <c r="A38" s="41" t="str">
        <f>'Padded Trace'!A38</f>
        <v/>
      </c>
      <c r="B38" s="19">
        <f>'Padded Trace'!B38</f>
        <v>0</v>
      </c>
      <c r="C38" s="41" t="str">
        <f>'Padded Trace'!C38</f>
        <v/>
      </c>
      <c r="D38" s="41" t="str">
        <f>'Padded Trace'!D38</f>
        <v>N/A</v>
      </c>
      <c r="E38" s="23">
        <f>'Padded Trace'!E38</f>
        <v>0</v>
      </c>
      <c r="F38" s="23">
        <f>'Padded Trace'!F38</f>
        <v>0</v>
      </c>
      <c r="G38" s="23">
        <f>'Padded Trace'!G38</f>
        <v>0</v>
      </c>
      <c r="H38" s="23">
        <f>'Padded Trace'!H38</f>
        <v>0</v>
      </c>
      <c r="I38" s="23">
        <f>'Padded Trace'!I38</f>
        <v>0</v>
      </c>
      <c r="J38" s="23">
        <f>'Padded Trace'!J38</f>
        <v>0</v>
      </c>
      <c r="K38" s="23">
        <f>'Padded Trace'!K38</f>
        <v>0</v>
      </c>
      <c r="L38" s="23">
        <f>'Padded Trace'!L38</f>
        <v>0</v>
      </c>
      <c r="M38" s="23">
        <f>'Padded Trace'!M38</f>
        <v>0</v>
      </c>
      <c r="N38" s="23">
        <f>'Padded Trace'!N38</f>
        <v>0</v>
      </c>
      <c r="O38" s="23">
        <f>'Padded Trace'!O38</f>
        <v>0</v>
      </c>
      <c r="P38" s="23">
        <f>'Padded Trace'!P38</f>
        <v>0</v>
      </c>
      <c r="Q38" s="23">
        <f>'Padded Trace'!Q38</f>
        <v>0</v>
      </c>
      <c r="R38" s="23">
        <f>'Padded Trace'!R38</f>
        <v>0</v>
      </c>
      <c r="S38" s="23">
        <f>'Padded Trace'!S38</f>
        <v>0</v>
      </c>
      <c r="T38" s="23">
        <f>'Padded Trace'!T38</f>
        <v>0</v>
      </c>
      <c r="U38" s="23">
        <f>'Padded Trace'!U38</f>
        <v>0</v>
      </c>
      <c r="V38" s="23">
        <f>'Padded Trace'!V38</f>
        <v>0</v>
      </c>
      <c r="W38" s="23">
        <f>'Padded Trace'!W38</f>
        <v>0</v>
      </c>
      <c r="X38" s="23">
        <f>'Padded Trace'!X38</f>
        <v>0</v>
      </c>
      <c r="Y38" s="23">
        <f>'Padded Trace'!Y38</f>
        <v>0</v>
      </c>
      <c r="Z38" s="23">
        <f>'Padded Trace'!Z38</f>
        <v>0</v>
      </c>
      <c r="AA38" s="23">
        <f>'Padded Trace'!AA38</f>
        <v>0</v>
      </c>
      <c r="AB38" s="23">
        <f>'Padded Trace'!AB38</f>
        <v>0</v>
      </c>
      <c r="AC38" s="23">
        <f>'Padded Trace'!AC38</f>
        <v>0</v>
      </c>
      <c r="AD38" s="23">
        <f>'Padded Trace'!AD38</f>
        <v>0</v>
      </c>
      <c r="AE38" s="23">
        <f>'Padded Trace'!AE38</f>
        <v>0</v>
      </c>
      <c r="AF38" s="23">
        <f>'Padded Trace'!AF38</f>
        <v>0</v>
      </c>
      <c r="AG38" s="23">
        <f>'Padded Trace'!AG38</f>
        <v>0</v>
      </c>
      <c r="AH38" s="19"/>
      <c r="AI38" s="19">
        <f t="shared" ca="1" si="35"/>
        <v>0</v>
      </c>
      <c r="AJ38" s="19"/>
      <c r="AK38" s="7"/>
      <c r="AL38" s="23" t="str">
        <f t="shared" si="37"/>
        <v/>
      </c>
      <c r="AM38" s="23" t="str">
        <f t="shared" si="38"/>
        <v/>
      </c>
      <c r="AN38" s="23" t="str">
        <f t="shared" si="39"/>
        <v/>
      </c>
      <c r="AO38" s="23" t="str">
        <f t="shared" si="40"/>
        <v/>
      </c>
      <c r="AP38" s="23" t="str">
        <f t="shared" si="41"/>
        <v/>
      </c>
      <c r="AQ38" s="23" t="str">
        <f t="shared" si="42"/>
        <v/>
      </c>
      <c r="AR38" s="23" t="str">
        <f t="shared" si="43"/>
        <v/>
      </c>
      <c r="AS38" s="24"/>
      <c r="AT38" s="23" t="str">
        <f t="shared" si="44"/>
        <v/>
      </c>
      <c r="AU38" s="23" t="str">
        <f t="shared" si="45"/>
        <v/>
      </c>
      <c r="AV38" s="23" t="str">
        <f t="shared" si="46"/>
        <v/>
      </c>
      <c r="AW38" s="23" t="str">
        <f t="shared" si="47"/>
        <v/>
      </c>
      <c r="AX38" s="23" t="str">
        <f t="shared" si="48"/>
        <v/>
      </c>
      <c r="AY38" s="23" t="str">
        <f t="shared" si="49"/>
        <v/>
      </c>
      <c r="AZ38" s="23" t="str">
        <f t="shared" si="50"/>
        <v/>
      </c>
      <c r="BA38" s="23" t="str">
        <f t="shared" si="51"/>
        <v/>
      </c>
      <c r="BB38" s="23" t="str">
        <f t="shared" si="52"/>
        <v/>
      </c>
      <c r="BC38" s="23" t="str">
        <f t="shared" si="53"/>
        <v/>
      </c>
      <c r="BD38" s="23" t="str">
        <f t="shared" si="54"/>
        <v/>
      </c>
      <c r="BE38" s="24"/>
      <c r="BF38" s="23" t="str">
        <f t="shared" si="55"/>
        <v/>
      </c>
      <c r="BG38" s="23" t="str">
        <f t="shared" si="56"/>
        <v/>
      </c>
      <c r="BH38" s="23" t="str">
        <f t="shared" si="57"/>
        <v/>
      </c>
      <c r="BI38" s="23" t="str">
        <f t="shared" si="58"/>
        <v/>
      </c>
      <c r="BJ38" s="23" t="str">
        <f t="shared" si="59"/>
        <v/>
      </c>
      <c r="BK38" s="23" t="str">
        <f t="shared" si="60"/>
        <v/>
      </c>
      <c r="BL38" s="23" t="str">
        <f t="shared" si="61"/>
        <v/>
      </c>
      <c r="BM38" s="23" t="str">
        <f t="shared" si="62"/>
        <v/>
      </c>
      <c r="BN38" s="23" t="str">
        <f t="shared" si="63"/>
        <v/>
      </c>
      <c r="BO38" s="23" t="str">
        <f t="shared" si="64"/>
        <v/>
      </c>
      <c r="BP38" s="23" t="str">
        <f t="shared" si="65"/>
        <v/>
      </c>
      <c r="BQ38" s="24"/>
      <c r="BR38" s="23" t="str">
        <f t="shared" si="66"/>
        <v/>
      </c>
      <c r="BS38" s="23" t="str">
        <f t="shared" si="67"/>
        <v/>
      </c>
      <c r="BT38" s="23" t="str">
        <f>IF(A38="","",(AH38+AI38)*(MOD(O38*AC38+P38*(AC38+N38)+Q38*(AB38+AC38+N38),Prime)-AD38))</f>
        <v/>
      </c>
      <c r="BU38" s="23" t="str">
        <f>IF(A38="","",(AH38+AI38)*MOD(I38*(AB38+S38)+(1-I38)*AD38-AE38,Prime))</f>
        <v/>
      </c>
      <c r="BV38" s="23" t="str">
        <f t="shared" si="68"/>
        <v/>
      </c>
      <c r="BW38" s="23" t="str">
        <f t="shared" si="69"/>
        <v/>
      </c>
      <c r="BX38" s="23" t="str" cm="1">
        <f t="array" ref="BX38">IF(A38="","",AI38*MOD(MRef(AG$5,C38-1,Input_Output!$O$21)*MRef(AD$5,C38-1,Input_Output!$O$21)-(1-I38),Prime))</f>
        <v/>
      </c>
      <c r="BY38" s="24"/>
      <c r="BZ38" s="23" t="str" cm="1">
        <f t="array" ref="BZ38">IF(A38="","",$AI38*((1-MRef(S$5,$C38-1,Input_Output!$O$21))*(MOD(MRef(E$5,$C38-1,Input_Output!$O$21)+1,Prime))+MRef(S$5,$C38-1,Input_Output!$O$21)*MRef($AF$5,$C38-1,Input_Output!$O$21)-E38))</f>
        <v/>
      </c>
      <c r="CA38" s="23" t="str" cm="1">
        <f t="array" ref="CA38">IF(A38="","",$AI38*((1-MRef(T$5,$C38-1,Input_Output!$O$21))*MRef(F$5,$C38-1,Input_Output!$O$21)+MRef(T$5,$C38-1,Input_Output!$O$21)*MRef($AF$5,$C38-1,Input_Output!$O$21)-F38))</f>
        <v/>
      </c>
      <c r="CB38" s="23" t="str" cm="1">
        <f t="array" ref="CB38">IF(A38="","",$AI38*((1-MRef(U$5,$C38-1,Input_Output!$O$21))*MRef(G$5,$C38-1,Input_Output!$O$21)+MRef(U$5,$C38-1,Input_Output!$O$21)*MRef($AF$5,$C38-1,Input_Output!$O$21)-G38))</f>
        <v/>
      </c>
      <c r="CC38" s="23" t="str" cm="1">
        <f t="array" ref="CC38">IF(A38="","",$AI38*((1-MRef(V$5,$C38-1,Input_Output!$O$21))*MRef(H$5,$C38-1,Input_Output!$O$21)+MRef(V$5,$C38-1,Input_Output!$O$21)*MRef($AF$5,$C38-1,Input_Output!$O$21)-H38))</f>
        <v/>
      </c>
      <c r="CD38" s="23" t="str" cm="1">
        <f t="array" ref="CD38">IF(A38="","",AI38*MRef(AD$5,C38-1,Input_Output!$O$21)*I38)</f>
        <v/>
      </c>
      <c r="CE38" s="24"/>
      <c r="CF38" s="23" t="str">
        <f t="shared" si="36"/>
        <v/>
      </c>
      <c r="CG38" s="23" t="str">
        <f>IF($A38="","",MOD((F38-INPUT)*$AH38,Prime))</f>
        <v/>
      </c>
      <c r="CH38" s="23" t="str">
        <f t="shared" si="34"/>
        <v/>
      </c>
      <c r="CI38" s="23" t="str">
        <f t="shared" si="70"/>
        <v/>
      </c>
      <c r="CJ38" s="23" t="str" cm="1">
        <f t="array" ref="CJ38">IF(A38="","",_xlfn.LET(_xlpm.r,C38-1,_xlpm.l,Input_Output!$O$21,MRef(AH$5,_xlpm.r,_xlpm.l)+MRef(AI$5,_xlpm.r,_xlpm.l)-MRef(AJ$5,_xlpm.r,_xlpm.l)-AI38))</f>
        <v/>
      </c>
      <c r="CK38" s="7"/>
    </row>
    <row r="39" spans="1:89" x14ac:dyDescent="0.25">
      <c r="A39" s="41" t="str">
        <f>'Padded Trace'!A39</f>
        <v/>
      </c>
      <c r="B39" s="19">
        <f>'Padded Trace'!B39</f>
        <v>0</v>
      </c>
      <c r="C39" s="41" t="str">
        <f>'Padded Trace'!C39</f>
        <v/>
      </c>
      <c r="D39" s="41" t="str">
        <f>'Padded Trace'!D39</f>
        <v>N/A</v>
      </c>
      <c r="E39" s="23">
        <f>'Padded Trace'!E39</f>
        <v>0</v>
      </c>
      <c r="F39" s="23">
        <f>'Padded Trace'!F39</f>
        <v>0</v>
      </c>
      <c r="G39" s="23">
        <f>'Padded Trace'!G39</f>
        <v>0</v>
      </c>
      <c r="H39" s="23">
        <f>'Padded Trace'!H39</f>
        <v>0</v>
      </c>
      <c r="I39" s="23">
        <f>'Padded Trace'!I39</f>
        <v>0</v>
      </c>
      <c r="J39" s="23">
        <f>'Padded Trace'!J39</f>
        <v>0</v>
      </c>
      <c r="K39" s="23">
        <f>'Padded Trace'!K39</f>
        <v>0</v>
      </c>
      <c r="L39" s="23">
        <f>'Padded Trace'!L39</f>
        <v>0</v>
      </c>
      <c r="M39" s="23">
        <f>'Padded Trace'!M39</f>
        <v>0</v>
      </c>
      <c r="N39" s="23">
        <f>'Padded Trace'!N39</f>
        <v>0</v>
      </c>
      <c r="O39" s="23">
        <f>'Padded Trace'!O39</f>
        <v>0</v>
      </c>
      <c r="P39" s="23">
        <f>'Padded Trace'!P39</f>
        <v>0</v>
      </c>
      <c r="Q39" s="23">
        <f>'Padded Trace'!Q39</f>
        <v>0</v>
      </c>
      <c r="R39" s="23">
        <f>'Padded Trace'!R39</f>
        <v>0</v>
      </c>
      <c r="S39" s="23">
        <f>'Padded Trace'!S39</f>
        <v>0</v>
      </c>
      <c r="T39" s="23">
        <f>'Padded Trace'!T39</f>
        <v>0</v>
      </c>
      <c r="U39" s="23">
        <f>'Padded Trace'!U39</f>
        <v>0</v>
      </c>
      <c r="V39" s="23">
        <f>'Padded Trace'!V39</f>
        <v>0</v>
      </c>
      <c r="W39" s="23">
        <f>'Padded Trace'!W39</f>
        <v>0</v>
      </c>
      <c r="X39" s="23">
        <f>'Padded Trace'!X39</f>
        <v>0</v>
      </c>
      <c r="Y39" s="23">
        <f>'Padded Trace'!Y39</f>
        <v>0</v>
      </c>
      <c r="Z39" s="23">
        <f>'Padded Trace'!Z39</f>
        <v>0</v>
      </c>
      <c r="AA39" s="23">
        <f>'Padded Trace'!AA39</f>
        <v>0</v>
      </c>
      <c r="AB39" s="23">
        <f>'Padded Trace'!AB39</f>
        <v>0</v>
      </c>
      <c r="AC39" s="23">
        <f>'Padded Trace'!AC39</f>
        <v>0</v>
      </c>
      <c r="AD39" s="23">
        <f>'Padded Trace'!AD39</f>
        <v>0</v>
      </c>
      <c r="AE39" s="23">
        <f>'Padded Trace'!AE39</f>
        <v>0</v>
      </c>
      <c r="AF39" s="23">
        <f>'Padded Trace'!AF39</f>
        <v>0</v>
      </c>
      <c r="AG39" s="23">
        <f>'Padded Trace'!AG39</f>
        <v>0</v>
      </c>
      <c r="AH39" s="19"/>
      <c r="AI39" s="19">
        <f t="shared" ca="1" si="35"/>
        <v>0</v>
      </c>
      <c r="AJ39" s="19"/>
      <c r="AK39" s="7"/>
      <c r="AL39" s="23" t="str">
        <f t="shared" si="37"/>
        <v/>
      </c>
      <c r="AM39" s="23" t="str">
        <f t="shared" si="38"/>
        <v/>
      </c>
      <c r="AN39" s="23" t="str">
        <f t="shared" si="39"/>
        <v/>
      </c>
      <c r="AO39" s="23" t="str">
        <f t="shared" si="40"/>
        <v/>
      </c>
      <c r="AP39" s="23" t="str">
        <f t="shared" si="41"/>
        <v/>
      </c>
      <c r="AQ39" s="23" t="str">
        <f t="shared" si="42"/>
        <v/>
      </c>
      <c r="AR39" s="23" t="str">
        <f t="shared" si="43"/>
        <v/>
      </c>
      <c r="AS39" s="24"/>
      <c r="AT39" s="23" t="str">
        <f t="shared" si="44"/>
        <v/>
      </c>
      <c r="AU39" s="23" t="str">
        <f t="shared" si="45"/>
        <v/>
      </c>
      <c r="AV39" s="23" t="str">
        <f t="shared" si="46"/>
        <v/>
      </c>
      <c r="AW39" s="23" t="str">
        <f t="shared" si="47"/>
        <v/>
      </c>
      <c r="AX39" s="23" t="str">
        <f t="shared" si="48"/>
        <v/>
      </c>
      <c r="AY39" s="23" t="str">
        <f t="shared" si="49"/>
        <v/>
      </c>
      <c r="AZ39" s="23" t="str">
        <f t="shared" si="50"/>
        <v/>
      </c>
      <c r="BA39" s="23" t="str">
        <f t="shared" si="51"/>
        <v/>
      </c>
      <c r="BB39" s="23" t="str">
        <f t="shared" si="52"/>
        <v/>
      </c>
      <c r="BC39" s="23" t="str">
        <f t="shared" si="53"/>
        <v/>
      </c>
      <c r="BD39" s="23" t="str">
        <f t="shared" si="54"/>
        <v/>
      </c>
      <c r="BE39" s="24"/>
      <c r="BF39" s="23" t="str">
        <f t="shared" si="55"/>
        <v/>
      </c>
      <c r="BG39" s="23" t="str">
        <f t="shared" si="56"/>
        <v/>
      </c>
      <c r="BH39" s="23" t="str">
        <f t="shared" si="57"/>
        <v/>
      </c>
      <c r="BI39" s="23" t="str">
        <f t="shared" si="58"/>
        <v/>
      </c>
      <c r="BJ39" s="23" t="str">
        <f t="shared" si="59"/>
        <v/>
      </c>
      <c r="BK39" s="23" t="str">
        <f t="shared" si="60"/>
        <v/>
      </c>
      <c r="BL39" s="23" t="str">
        <f t="shared" si="61"/>
        <v/>
      </c>
      <c r="BM39" s="23" t="str">
        <f t="shared" si="62"/>
        <v/>
      </c>
      <c r="BN39" s="23" t="str">
        <f t="shared" si="63"/>
        <v/>
      </c>
      <c r="BO39" s="23" t="str">
        <f t="shared" si="64"/>
        <v/>
      </c>
      <c r="BP39" s="23" t="str">
        <f t="shared" si="65"/>
        <v/>
      </c>
      <c r="BQ39" s="24"/>
      <c r="BR39" s="23" t="str">
        <f t="shared" si="66"/>
        <v/>
      </c>
      <c r="BS39" s="23" t="str">
        <f t="shared" si="67"/>
        <v/>
      </c>
      <c r="BT39" s="23" t="str">
        <f>IF(A39="","",(AH39+AI39)*(MOD(O39*AC39+P39*(AC39+N39)+Q39*(AB39+AC39+N39),Prime)-AD39))</f>
        <v/>
      </c>
      <c r="BU39" s="23" t="str">
        <f>IF(A39="","",(AH39+AI39)*MOD(I39*(AB39+S39)+(1-I39)*AD39-AE39,Prime))</f>
        <v/>
      </c>
      <c r="BV39" s="23" t="str">
        <f t="shared" si="68"/>
        <v/>
      </c>
      <c r="BW39" s="23" t="str">
        <f t="shared" si="69"/>
        <v/>
      </c>
      <c r="BX39" s="23" t="str" cm="1">
        <f t="array" ref="BX39">IF(A39="","",AI39*MOD(MRef(AG$5,C39-1,Input_Output!$O$21)*MRef(AD$5,C39-1,Input_Output!$O$21)-(1-I39),Prime))</f>
        <v/>
      </c>
      <c r="BY39" s="24"/>
      <c r="BZ39" s="23" t="str" cm="1">
        <f t="array" ref="BZ39">IF(A39="","",$AI39*((1-MRef(S$5,$C39-1,Input_Output!$O$21))*(MOD(MRef(E$5,$C39-1,Input_Output!$O$21)+1,Prime))+MRef(S$5,$C39-1,Input_Output!$O$21)*MRef($AF$5,$C39-1,Input_Output!$O$21)-E39))</f>
        <v/>
      </c>
      <c r="CA39" s="23" t="str" cm="1">
        <f t="array" ref="CA39">IF(A39="","",$AI39*((1-MRef(T$5,$C39-1,Input_Output!$O$21))*MRef(F$5,$C39-1,Input_Output!$O$21)+MRef(T$5,$C39-1,Input_Output!$O$21)*MRef($AF$5,$C39-1,Input_Output!$O$21)-F39))</f>
        <v/>
      </c>
      <c r="CB39" s="23" t="str" cm="1">
        <f t="array" ref="CB39">IF(A39="","",$AI39*((1-MRef(U$5,$C39-1,Input_Output!$O$21))*MRef(G$5,$C39-1,Input_Output!$O$21)+MRef(U$5,$C39-1,Input_Output!$O$21)*MRef($AF$5,$C39-1,Input_Output!$O$21)-G39))</f>
        <v/>
      </c>
      <c r="CC39" s="23" t="str" cm="1">
        <f t="array" ref="CC39">IF(A39="","",$AI39*((1-MRef(V$5,$C39-1,Input_Output!$O$21))*MRef(H$5,$C39-1,Input_Output!$O$21)+MRef(V$5,$C39-1,Input_Output!$O$21)*MRef($AF$5,$C39-1,Input_Output!$O$21)-H39))</f>
        <v/>
      </c>
      <c r="CD39" s="23" t="str" cm="1">
        <f t="array" ref="CD39">IF(A39="","",AI39*MRef(AD$5,C39-1,Input_Output!$O$21)*I39)</f>
        <v/>
      </c>
      <c r="CE39" s="24"/>
      <c r="CF39" s="23" t="str">
        <f t="shared" si="36"/>
        <v/>
      </c>
      <c r="CG39" s="23" t="str">
        <f>IF($A39="","",MOD((F39-INPUT)*$AH39,Prime))</f>
        <v/>
      </c>
      <c r="CH39" s="23" t="str">
        <f t="shared" si="34"/>
        <v/>
      </c>
      <c r="CI39" s="23" t="str">
        <f t="shared" si="70"/>
        <v/>
      </c>
      <c r="CJ39" s="23" t="str" cm="1">
        <f t="array" ref="CJ39">IF(A39="","",_xlfn.LET(_xlpm.r,C39-1,_xlpm.l,Input_Output!$O$21,MRef(AH$5,_xlpm.r,_xlpm.l)+MRef(AI$5,_xlpm.r,_xlpm.l)-MRef(AJ$5,_xlpm.r,_xlpm.l)-AI39))</f>
        <v/>
      </c>
      <c r="CK39" s="7"/>
    </row>
    <row r="40" spans="1:89" x14ac:dyDescent="0.25">
      <c r="A40" s="41" t="str">
        <f>'Padded Trace'!A40</f>
        <v/>
      </c>
      <c r="B40" s="19">
        <f>'Padded Trace'!B40</f>
        <v>0</v>
      </c>
      <c r="C40" s="41" t="str">
        <f>'Padded Trace'!C40</f>
        <v/>
      </c>
      <c r="D40" s="41" t="str">
        <f>'Padded Trace'!D40</f>
        <v>N/A</v>
      </c>
      <c r="E40" s="23">
        <f>'Padded Trace'!E40</f>
        <v>0</v>
      </c>
      <c r="F40" s="23">
        <f>'Padded Trace'!F40</f>
        <v>0</v>
      </c>
      <c r="G40" s="23">
        <f>'Padded Trace'!G40</f>
        <v>0</v>
      </c>
      <c r="H40" s="23">
        <f>'Padded Trace'!H40</f>
        <v>0</v>
      </c>
      <c r="I40" s="23">
        <f>'Padded Trace'!I40</f>
        <v>0</v>
      </c>
      <c r="J40" s="23">
        <f>'Padded Trace'!J40</f>
        <v>0</v>
      </c>
      <c r="K40" s="23">
        <f>'Padded Trace'!K40</f>
        <v>0</v>
      </c>
      <c r="L40" s="23">
        <f>'Padded Trace'!L40</f>
        <v>0</v>
      </c>
      <c r="M40" s="23">
        <f>'Padded Trace'!M40</f>
        <v>0</v>
      </c>
      <c r="N40" s="23">
        <f>'Padded Trace'!N40</f>
        <v>0</v>
      </c>
      <c r="O40" s="23">
        <f>'Padded Trace'!O40</f>
        <v>0</v>
      </c>
      <c r="P40" s="23">
        <f>'Padded Trace'!P40</f>
        <v>0</v>
      </c>
      <c r="Q40" s="23">
        <f>'Padded Trace'!Q40</f>
        <v>0</v>
      </c>
      <c r="R40" s="23">
        <f>'Padded Trace'!R40</f>
        <v>0</v>
      </c>
      <c r="S40" s="23">
        <f>'Padded Trace'!S40</f>
        <v>0</v>
      </c>
      <c r="T40" s="23">
        <f>'Padded Trace'!T40</f>
        <v>0</v>
      </c>
      <c r="U40" s="23">
        <f>'Padded Trace'!U40</f>
        <v>0</v>
      </c>
      <c r="V40" s="23">
        <f>'Padded Trace'!V40</f>
        <v>0</v>
      </c>
      <c r="W40" s="23">
        <f>'Padded Trace'!W40</f>
        <v>0</v>
      </c>
      <c r="X40" s="23">
        <f>'Padded Trace'!X40</f>
        <v>0</v>
      </c>
      <c r="Y40" s="23">
        <f>'Padded Trace'!Y40</f>
        <v>0</v>
      </c>
      <c r="Z40" s="23">
        <f>'Padded Trace'!Z40</f>
        <v>0</v>
      </c>
      <c r="AA40" s="23">
        <f>'Padded Trace'!AA40</f>
        <v>0</v>
      </c>
      <c r="AB40" s="23">
        <f>'Padded Trace'!AB40</f>
        <v>0</v>
      </c>
      <c r="AC40" s="23">
        <f>'Padded Trace'!AC40</f>
        <v>0</v>
      </c>
      <c r="AD40" s="23">
        <f>'Padded Trace'!AD40</f>
        <v>0</v>
      </c>
      <c r="AE40" s="23">
        <f>'Padded Trace'!AE40</f>
        <v>0</v>
      </c>
      <c r="AF40" s="23">
        <f>'Padded Trace'!AF40</f>
        <v>0</v>
      </c>
      <c r="AG40" s="23">
        <f>'Padded Trace'!AG40</f>
        <v>0</v>
      </c>
      <c r="AH40" s="19"/>
      <c r="AI40" s="19">
        <f t="shared" ca="1" si="35"/>
        <v>0</v>
      </c>
      <c r="AJ40" s="19"/>
      <c r="AK40" s="7"/>
      <c r="AL40" s="23" t="str">
        <f t="shared" si="37"/>
        <v/>
      </c>
      <c r="AM40" s="23" t="str">
        <f t="shared" si="38"/>
        <v/>
      </c>
      <c r="AN40" s="23" t="str">
        <f t="shared" si="39"/>
        <v/>
      </c>
      <c r="AO40" s="23" t="str">
        <f t="shared" si="40"/>
        <v/>
      </c>
      <c r="AP40" s="23" t="str">
        <f t="shared" si="41"/>
        <v/>
      </c>
      <c r="AQ40" s="23" t="str">
        <f t="shared" si="42"/>
        <v/>
      </c>
      <c r="AR40" s="23" t="str">
        <f t="shared" si="43"/>
        <v/>
      </c>
      <c r="AS40" s="24"/>
      <c r="AT40" s="23" t="str">
        <f t="shared" si="44"/>
        <v/>
      </c>
      <c r="AU40" s="23" t="str">
        <f t="shared" si="45"/>
        <v/>
      </c>
      <c r="AV40" s="23" t="str">
        <f t="shared" si="46"/>
        <v/>
      </c>
      <c r="AW40" s="23" t="str">
        <f t="shared" si="47"/>
        <v/>
      </c>
      <c r="AX40" s="23" t="str">
        <f t="shared" si="48"/>
        <v/>
      </c>
      <c r="AY40" s="23" t="str">
        <f t="shared" si="49"/>
        <v/>
      </c>
      <c r="AZ40" s="23" t="str">
        <f t="shared" si="50"/>
        <v/>
      </c>
      <c r="BA40" s="23" t="str">
        <f t="shared" si="51"/>
        <v/>
      </c>
      <c r="BB40" s="23" t="str">
        <f t="shared" si="52"/>
        <v/>
      </c>
      <c r="BC40" s="23" t="str">
        <f t="shared" si="53"/>
        <v/>
      </c>
      <c r="BD40" s="23" t="str">
        <f t="shared" si="54"/>
        <v/>
      </c>
      <c r="BE40" s="24"/>
      <c r="BF40" s="23" t="str">
        <f t="shared" si="55"/>
        <v/>
      </c>
      <c r="BG40" s="23" t="str">
        <f t="shared" si="56"/>
        <v/>
      </c>
      <c r="BH40" s="23" t="str">
        <f t="shared" si="57"/>
        <v/>
      </c>
      <c r="BI40" s="23" t="str">
        <f t="shared" si="58"/>
        <v/>
      </c>
      <c r="BJ40" s="23" t="str">
        <f t="shared" si="59"/>
        <v/>
      </c>
      <c r="BK40" s="23" t="str">
        <f t="shared" si="60"/>
        <v/>
      </c>
      <c r="BL40" s="23" t="str">
        <f t="shared" si="61"/>
        <v/>
      </c>
      <c r="BM40" s="23" t="str">
        <f t="shared" si="62"/>
        <v/>
      </c>
      <c r="BN40" s="23" t="str">
        <f t="shared" si="63"/>
        <v/>
      </c>
      <c r="BO40" s="23" t="str">
        <f t="shared" si="64"/>
        <v/>
      </c>
      <c r="BP40" s="23" t="str">
        <f t="shared" si="65"/>
        <v/>
      </c>
      <c r="BQ40" s="24"/>
      <c r="BR40" s="23" t="str">
        <f t="shared" si="66"/>
        <v/>
      </c>
      <c r="BS40" s="23" t="str">
        <f t="shared" si="67"/>
        <v/>
      </c>
      <c r="BT40" s="23" t="str">
        <f>IF(A40="","",(AH40+AI40)*(MOD(O40*AC40+P40*(AC40+N40)+Q40*(AB40+AC40+N40),Prime)-AD40))</f>
        <v/>
      </c>
      <c r="BU40" s="23" t="str">
        <f>IF(A40="","",(AH40+AI40)*MOD(I40*(AB40+S40)+(1-I40)*AD40-AE40,Prime))</f>
        <v/>
      </c>
      <c r="BV40" s="23" t="str">
        <f t="shared" si="68"/>
        <v/>
      </c>
      <c r="BW40" s="23" t="str">
        <f t="shared" si="69"/>
        <v/>
      </c>
      <c r="BX40" s="23" t="str" cm="1">
        <f t="array" ref="BX40">IF(A40="","",AI40*MOD(MRef(AG$5,C40-1,Input_Output!$O$21)*MRef(AD$5,C40-1,Input_Output!$O$21)-(1-I40),Prime))</f>
        <v/>
      </c>
      <c r="BY40" s="24"/>
      <c r="BZ40" s="23" t="str" cm="1">
        <f t="array" ref="BZ40">IF(A40="","",$AI40*((1-MRef(S$5,$C40-1,Input_Output!$O$21))*(MOD(MRef(E$5,$C40-1,Input_Output!$O$21)+1,Prime))+MRef(S$5,$C40-1,Input_Output!$O$21)*MRef($AF$5,$C40-1,Input_Output!$O$21)-E40))</f>
        <v/>
      </c>
      <c r="CA40" s="23" t="str" cm="1">
        <f t="array" ref="CA40">IF(A40="","",$AI40*((1-MRef(T$5,$C40-1,Input_Output!$O$21))*MRef(F$5,$C40-1,Input_Output!$O$21)+MRef(T$5,$C40-1,Input_Output!$O$21)*MRef($AF$5,$C40-1,Input_Output!$O$21)-F40))</f>
        <v/>
      </c>
      <c r="CB40" s="23" t="str" cm="1">
        <f t="array" ref="CB40">IF(A40="","",$AI40*((1-MRef(U$5,$C40-1,Input_Output!$O$21))*MRef(G$5,$C40-1,Input_Output!$O$21)+MRef(U$5,$C40-1,Input_Output!$O$21)*MRef($AF$5,$C40-1,Input_Output!$O$21)-G40))</f>
        <v/>
      </c>
      <c r="CC40" s="23" t="str" cm="1">
        <f t="array" ref="CC40">IF(A40="","",$AI40*((1-MRef(V$5,$C40-1,Input_Output!$O$21))*MRef(H$5,$C40-1,Input_Output!$O$21)+MRef(V$5,$C40-1,Input_Output!$O$21)*MRef($AF$5,$C40-1,Input_Output!$O$21)-H40))</f>
        <v/>
      </c>
      <c r="CD40" s="23" t="str" cm="1">
        <f t="array" ref="CD40">IF(A40="","",AI40*MRef(AD$5,C40-1,Input_Output!$O$21)*I40)</f>
        <v/>
      </c>
      <c r="CE40" s="24"/>
      <c r="CF40" s="23" t="str">
        <f t="shared" si="36"/>
        <v/>
      </c>
      <c r="CG40" s="23" t="str">
        <f>IF($A40="","",MOD((F40-INPUT)*$AH40,Prime))</f>
        <v/>
      </c>
      <c r="CH40" s="23" t="str">
        <f t="shared" si="34"/>
        <v/>
      </c>
      <c r="CI40" s="23" t="str">
        <f t="shared" si="70"/>
        <v/>
      </c>
      <c r="CJ40" s="23" t="str" cm="1">
        <f t="array" ref="CJ40">IF(A40="","",_xlfn.LET(_xlpm.r,C40-1,_xlpm.l,Input_Output!$O$21,MRef(AH$5,_xlpm.r,_xlpm.l)+MRef(AI$5,_xlpm.r,_xlpm.l)-MRef(AJ$5,_xlpm.r,_xlpm.l)-AI40))</f>
        <v/>
      </c>
      <c r="CK40" s="7"/>
    </row>
    <row r="41" spans="1:89" x14ac:dyDescent="0.25">
      <c r="A41" s="41" t="str">
        <f>'Padded Trace'!A41</f>
        <v/>
      </c>
      <c r="B41" s="19">
        <f>'Padded Trace'!B41</f>
        <v>0</v>
      </c>
      <c r="C41" s="41" t="str">
        <f>'Padded Trace'!C41</f>
        <v/>
      </c>
      <c r="D41" s="41" t="str">
        <f>'Padded Trace'!D41</f>
        <v>N/A</v>
      </c>
      <c r="E41" s="23">
        <f>'Padded Trace'!E41</f>
        <v>0</v>
      </c>
      <c r="F41" s="23">
        <f>'Padded Trace'!F41</f>
        <v>0</v>
      </c>
      <c r="G41" s="23">
        <f>'Padded Trace'!G41</f>
        <v>0</v>
      </c>
      <c r="H41" s="23">
        <f>'Padded Trace'!H41</f>
        <v>0</v>
      </c>
      <c r="I41" s="23">
        <f>'Padded Trace'!I41</f>
        <v>0</v>
      </c>
      <c r="J41" s="23">
        <f>'Padded Trace'!J41</f>
        <v>0</v>
      </c>
      <c r="K41" s="23">
        <f>'Padded Trace'!K41</f>
        <v>0</v>
      </c>
      <c r="L41" s="23">
        <f>'Padded Trace'!L41</f>
        <v>0</v>
      </c>
      <c r="M41" s="23">
        <f>'Padded Trace'!M41</f>
        <v>0</v>
      </c>
      <c r="N41" s="23">
        <f>'Padded Trace'!N41</f>
        <v>0</v>
      </c>
      <c r="O41" s="23">
        <f>'Padded Trace'!O41</f>
        <v>0</v>
      </c>
      <c r="P41" s="23">
        <f>'Padded Trace'!P41</f>
        <v>0</v>
      </c>
      <c r="Q41" s="23">
        <f>'Padded Trace'!Q41</f>
        <v>0</v>
      </c>
      <c r="R41" s="23">
        <f>'Padded Trace'!R41</f>
        <v>0</v>
      </c>
      <c r="S41" s="23">
        <f>'Padded Trace'!S41</f>
        <v>0</v>
      </c>
      <c r="T41" s="23">
        <f>'Padded Trace'!T41</f>
        <v>0</v>
      </c>
      <c r="U41" s="23">
        <f>'Padded Trace'!U41</f>
        <v>0</v>
      </c>
      <c r="V41" s="23">
        <f>'Padded Trace'!V41</f>
        <v>0</v>
      </c>
      <c r="W41" s="23">
        <f>'Padded Trace'!W41</f>
        <v>0</v>
      </c>
      <c r="X41" s="23">
        <f>'Padded Trace'!X41</f>
        <v>0</v>
      </c>
      <c r="Y41" s="23">
        <f>'Padded Trace'!Y41</f>
        <v>0</v>
      </c>
      <c r="Z41" s="23">
        <f>'Padded Trace'!Z41</f>
        <v>0</v>
      </c>
      <c r="AA41" s="23">
        <f>'Padded Trace'!AA41</f>
        <v>0</v>
      </c>
      <c r="AB41" s="23">
        <f>'Padded Trace'!AB41</f>
        <v>0</v>
      </c>
      <c r="AC41" s="23">
        <f>'Padded Trace'!AC41</f>
        <v>0</v>
      </c>
      <c r="AD41" s="23">
        <f>'Padded Trace'!AD41</f>
        <v>0</v>
      </c>
      <c r="AE41" s="23">
        <f>'Padded Trace'!AE41</f>
        <v>0</v>
      </c>
      <c r="AF41" s="23">
        <f>'Padded Trace'!AF41</f>
        <v>0</v>
      </c>
      <c r="AG41" s="23">
        <f>'Padded Trace'!AG41</f>
        <v>0</v>
      </c>
      <c r="AH41" s="19"/>
      <c r="AI41" s="19">
        <f t="shared" ca="1" si="35"/>
        <v>0</v>
      </c>
      <c r="AJ41" s="19"/>
      <c r="AK41" s="7"/>
      <c r="AL41" s="23" t="str">
        <f t="shared" si="37"/>
        <v/>
      </c>
      <c r="AM41" s="23" t="str">
        <f t="shared" si="38"/>
        <v/>
      </c>
      <c r="AN41" s="23" t="str">
        <f t="shared" si="39"/>
        <v/>
      </c>
      <c r="AO41" s="23" t="str">
        <f t="shared" si="40"/>
        <v/>
      </c>
      <c r="AP41" s="23" t="str">
        <f t="shared" si="41"/>
        <v/>
      </c>
      <c r="AQ41" s="23" t="str">
        <f t="shared" si="42"/>
        <v/>
      </c>
      <c r="AR41" s="23" t="str">
        <f t="shared" si="43"/>
        <v/>
      </c>
      <c r="AS41" s="24"/>
      <c r="AT41" s="23" t="str">
        <f t="shared" si="44"/>
        <v/>
      </c>
      <c r="AU41" s="23" t="str">
        <f t="shared" si="45"/>
        <v/>
      </c>
      <c r="AV41" s="23" t="str">
        <f t="shared" si="46"/>
        <v/>
      </c>
      <c r="AW41" s="23" t="str">
        <f t="shared" si="47"/>
        <v/>
      </c>
      <c r="AX41" s="23" t="str">
        <f t="shared" si="48"/>
        <v/>
      </c>
      <c r="AY41" s="23" t="str">
        <f t="shared" si="49"/>
        <v/>
      </c>
      <c r="AZ41" s="23" t="str">
        <f t="shared" si="50"/>
        <v/>
      </c>
      <c r="BA41" s="23" t="str">
        <f t="shared" si="51"/>
        <v/>
      </c>
      <c r="BB41" s="23" t="str">
        <f t="shared" si="52"/>
        <v/>
      </c>
      <c r="BC41" s="23" t="str">
        <f t="shared" si="53"/>
        <v/>
      </c>
      <c r="BD41" s="23" t="str">
        <f t="shared" si="54"/>
        <v/>
      </c>
      <c r="BE41" s="24"/>
      <c r="BF41" s="23" t="str">
        <f t="shared" si="55"/>
        <v/>
      </c>
      <c r="BG41" s="23" t="str">
        <f t="shared" si="56"/>
        <v/>
      </c>
      <c r="BH41" s="23" t="str">
        <f t="shared" si="57"/>
        <v/>
      </c>
      <c r="BI41" s="23" t="str">
        <f t="shared" si="58"/>
        <v/>
      </c>
      <c r="BJ41" s="23" t="str">
        <f t="shared" si="59"/>
        <v/>
      </c>
      <c r="BK41" s="23" t="str">
        <f t="shared" si="60"/>
        <v/>
      </c>
      <c r="BL41" s="23" t="str">
        <f t="shared" si="61"/>
        <v/>
      </c>
      <c r="BM41" s="23" t="str">
        <f t="shared" si="62"/>
        <v/>
      </c>
      <c r="BN41" s="23" t="str">
        <f t="shared" si="63"/>
        <v/>
      </c>
      <c r="BO41" s="23" t="str">
        <f t="shared" si="64"/>
        <v/>
      </c>
      <c r="BP41" s="23" t="str">
        <f t="shared" si="65"/>
        <v/>
      </c>
      <c r="BQ41" s="24"/>
      <c r="BR41" s="23" t="str">
        <f t="shared" si="66"/>
        <v/>
      </c>
      <c r="BS41" s="23" t="str">
        <f t="shared" si="67"/>
        <v/>
      </c>
      <c r="BT41" s="23" t="str">
        <f>IF(A41="","",(AH41+AI41)*(MOD(O41*AC41+P41*(AC41+N41)+Q41*(AB41+AC41+N41),Prime)-AD41))</f>
        <v/>
      </c>
      <c r="BU41" s="23" t="str">
        <f>IF(A41="","",(AH41+AI41)*MOD(I41*(AB41+S41)+(1-I41)*AD41-AE41,Prime))</f>
        <v/>
      </c>
      <c r="BV41" s="23" t="str">
        <f t="shared" si="68"/>
        <v/>
      </c>
      <c r="BW41" s="23" t="str">
        <f t="shared" si="69"/>
        <v/>
      </c>
      <c r="BX41" s="23" t="str" cm="1">
        <f t="array" ref="BX41">IF(A41="","",AI41*MOD(MRef(AG$5,C41-1,Input_Output!$O$21)*MRef(AD$5,C41-1,Input_Output!$O$21)-(1-I41),Prime))</f>
        <v/>
      </c>
      <c r="BY41" s="24"/>
      <c r="BZ41" s="23" t="str" cm="1">
        <f t="array" ref="BZ41">IF(A41="","",$AI41*((1-MRef(S$5,$C41-1,Input_Output!$O$21))*(MOD(MRef(E$5,$C41-1,Input_Output!$O$21)+1,Prime))+MRef(S$5,$C41-1,Input_Output!$O$21)*MRef($AF$5,$C41-1,Input_Output!$O$21)-E41))</f>
        <v/>
      </c>
      <c r="CA41" s="23" t="str" cm="1">
        <f t="array" ref="CA41">IF(A41="","",$AI41*((1-MRef(T$5,$C41-1,Input_Output!$O$21))*MRef(F$5,$C41-1,Input_Output!$O$21)+MRef(T$5,$C41-1,Input_Output!$O$21)*MRef($AF$5,$C41-1,Input_Output!$O$21)-F41))</f>
        <v/>
      </c>
      <c r="CB41" s="23" t="str" cm="1">
        <f t="array" ref="CB41">IF(A41="","",$AI41*((1-MRef(U$5,$C41-1,Input_Output!$O$21))*MRef(G$5,$C41-1,Input_Output!$O$21)+MRef(U$5,$C41-1,Input_Output!$O$21)*MRef($AF$5,$C41-1,Input_Output!$O$21)-G41))</f>
        <v/>
      </c>
      <c r="CC41" s="23" t="str" cm="1">
        <f t="array" ref="CC41">IF(A41="","",$AI41*((1-MRef(V$5,$C41-1,Input_Output!$O$21))*MRef(H$5,$C41-1,Input_Output!$O$21)+MRef(V$5,$C41-1,Input_Output!$O$21)*MRef($AF$5,$C41-1,Input_Output!$O$21)-H41))</f>
        <v/>
      </c>
      <c r="CD41" s="23" t="str" cm="1">
        <f t="array" ref="CD41">IF(A41="","",AI41*MRef(AD$5,C41-1,Input_Output!$O$21)*I41)</f>
        <v/>
      </c>
      <c r="CE41" s="24"/>
      <c r="CF41" s="23" t="str">
        <f t="shared" si="36"/>
        <v/>
      </c>
      <c r="CG41" s="23" t="str">
        <f>IF($A41="","",MOD((F41-INPUT)*$AH41,Prime))</f>
        <v/>
      </c>
      <c r="CH41" s="23" t="str">
        <f t="shared" si="34"/>
        <v/>
      </c>
      <c r="CI41" s="23" t="str">
        <f t="shared" si="70"/>
        <v/>
      </c>
      <c r="CJ41" s="23" t="str" cm="1">
        <f t="array" ref="CJ41">IF(A41="","",_xlfn.LET(_xlpm.r,C41-1,_xlpm.l,Input_Output!$O$21,MRef(AH$5,_xlpm.r,_xlpm.l)+MRef(AI$5,_xlpm.r,_xlpm.l)-MRef(AJ$5,_xlpm.r,_xlpm.l)-AI41))</f>
        <v/>
      </c>
      <c r="CK41" s="7"/>
    </row>
    <row r="42" spans="1:89" x14ac:dyDescent="0.25">
      <c r="A42" s="41" t="str">
        <f>'Padded Trace'!A42</f>
        <v/>
      </c>
      <c r="B42" s="19">
        <f>'Padded Trace'!B42</f>
        <v>0</v>
      </c>
      <c r="C42" s="41" t="str">
        <f>'Padded Trace'!C42</f>
        <v/>
      </c>
      <c r="D42" s="41" t="str">
        <f>'Padded Trace'!D42</f>
        <v>N/A</v>
      </c>
      <c r="E42" s="23">
        <f>'Padded Trace'!E42</f>
        <v>0</v>
      </c>
      <c r="F42" s="23">
        <f>'Padded Trace'!F42</f>
        <v>0</v>
      </c>
      <c r="G42" s="23">
        <f>'Padded Trace'!G42</f>
        <v>0</v>
      </c>
      <c r="H42" s="23">
        <f>'Padded Trace'!H42</f>
        <v>0</v>
      </c>
      <c r="I42" s="23">
        <f>'Padded Trace'!I42</f>
        <v>0</v>
      </c>
      <c r="J42" s="23">
        <f>'Padded Trace'!J42</f>
        <v>0</v>
      </c>
      <c r="K42" s="23">
        <f>'Padded Trace'!K42</f>
        <v>0</v>
      </c>
      <c r="L42" s="23">
        <f>'Padded Trace'!L42</f>
        <v>0</v>
      </c>
      <c r="M42" s="23">
        <f>'Padded Trace'!M42</f>
        <v>0</v>
      </c>
      <c r="N42" s="23">
        <f>'Padded Trace'!N42</f>
        <v>0</v>
      </c>
      <c r="O42" s="23">
        <f>'Padded Trace'!O42</f>
        <v>0</v>
      </c>
      <c r="P42" s="23">
        <f>'Padded Trace'!P42</f>
        <v>0</v>
      </c>
      <c r="Q42" s="23">
        <f>'Padded Trace'!Q42</f>
        <v>0</v>
      </c>
      <c r="R42" s="23">
        <f>'Padded Trace'!R42</f>
        <v>0</v>
      </c>
      <c r="S42" s="23">
        <f>'Padded Trace'!S42</f>
        <v>0</v>
      </c>
      <c r="T42" s="23">
        <f>'Padded Trace'!T42</f>
        <v>0</v>
      </c>
      <c r="U42" s="23">
        <f>'Padded Trace'!U42</f>
        <v>0</v>
      </c>
      <c r="V42" s="23">
        <f>'Padded Trace'!V42</f>
        <v>0</v>
      </c>
      <c r="W42" s="23">
        <f>'Padded Trace'!W42</f>
        <v>0</v>
      </c>
      <c r="X42" s="23">
        <f>'Padded Trace'!X42</f>
        <v>0</v>
      </c>
      <c r="Y42" s="23">
        <f>'Padded Trace'!Y42</f>
        <v>0</v>
      </c>
      <c r="Z42" s="23">
        <f>'Padded Trace'!Z42</f>
        <v>0</v>
      </c>
      <c r="AA42" s="23">
        <f>'Padded Trace'!AA42</f>
        <v>0</v>
      </c>
      <c r="AB42" s="23">
        <f>'Padded Trace'!AB42</f>
        <v>0</v>
      </c>
      <c r="AC42" s="23">
        <f>'Padded Trace'!AC42</f>
        <v>0</v>
      </c>
      <c r="AD42" s="23">
        <f>'Padded Trace'!AD42</f>
        <v>0</v>
      </c>
      <c r="AE42" s="23">
        <f>'Padded Trace'!AE42</f>
        <v>0</v>
      </c>
      <c r="AF42" s="23">
        <f>'Padded Trace'!AF42</f>
        <v>0</v>
      </c>
      <c r="AG42" s="23">
        <f>'Padded Trace'!AG42</f>
        <v>0</v>
      </c>
      <c r="AH42" s="19"/>
      <c r="AI42" s="19">
        <f t="shared" ca="1" si="35"/>
        <v>0</v>
      </c>
      <c r="AJ42" s="19"/>
      <c r="AK42" s="7"/>
      <c r="AL42" s="23" t="str">
        <f t="shared" si="37"/>
        <v/>
      </c>
      <c r="AM42" s="23" t="str">
        <f t="shared" si="38"/>
        <v/>
      </c>
      <c r="AN42" s="23" t="str">
        <f t="shared" si="39"/>
        <v/>
      </c>
      <c r="AO42" s="23" t="str">
        <f t="shared" si="40"/>
        <v/>
      </c>
      <c r="AP42" s="23" t="str">
        <f t="shared" si="41"/>
        <v/>
      </c>
      <c r="AQ42" s="23" t="str">
        <f t="shared" si="42"/>
        <v/>
      </c>
      <c r="AR42" s="23" t="str">
        <f t="shared" si="43"/>
        <v/>
      </c>
      <c r="AS42" s="24"/>
      <c r="AT42" s="23" t="str">
        <f t="shared" si="44"/>
        <v/>
      </c>
      <c r="AU42" s="23" t="str">
        <f t="shared" si="45"/>
        <v/>
      </c>
      <c r="AV42" s="23" t="str">
        <f t="shared" si="46"/>
        <v/>
      </c>
      <c r="AW42" s="23" t="str">
        <f t="shared" si="47"/>
        <v/>
      </c>
      <c r="AX42" s="23" t="str">
        <f t="shared" si="48"/>
        <v/>
      </c>
      <c r="AY42" s="23" t="str">
        <f t="shared" si="49"/>
        <v/>
      </c>
      <c r="AZ42" s="23" t="str">
        <f t="shared" si="50"/>
        <v/>
      </c>
      <c r="BA42" s="23" t="str">
        <f t="shared" si="51"/>
        <v/>
      </c>
      <c r="BB42" s="23" t="str">
        <f t="shared" si="52"/>
        <v/>
      </c>
      <c r="BC42" s="23" t="str">
        <f t="shared" si="53"/>
        <v/>
      </c>
      <c r="BD42" s="23" t="str">
        <f t="shared" si="54"/>
        <v/>
      </c>
      <c r="BE42" s="24"/>
      <c r="BF42" s="23" t="str">
        <f t="shared" si="55"/>
        <v/>
      </c>
      <c r="BG42" s="23" t="str">
        <f t="shared" si="56"/>
        <v/>
      </c>
      <c r="BH42" s="23" t="str">
        <f t="shared" si="57"/>
        <v/>
      </c>
      <c r="BI42" s="23" t="str">
        <f t="shared" si="58"/>
        <v/>
      </c>
      <c r="BJ42" s="23" t="str">
        <f t="shared" si="59"/>
        <v/>
      </c>
      <c r="BK42" s="23" t="str">
        <f t="shared" si="60"/>
        <v/>
      </c>
      <c r="BL42" s="23" t="str">
        <f t="shared" si="61"/>
        <v/>
      </c>
      <c r="BM42" s="23" t="str">
        <f t="shared" si="62"/>
        <v/>
      </c>
      <c r="BN42" s="23" t="str">
        <f t="shared" si="63"/>
        <v/>
      </c>
      <c r="BO42" s="23" t="str">
        <f t="shared" si="64"/>
        <v/>
      </c>
      <c r="BP42" s="23" t="str">
        <f t="shared" si="65"/>
        <v/>
      </c>
      <c r="BQ42" s="24"/>
      <c r="BR42" s="23" t="str">
        <f t="shared" si="66"/>
        <v/>
      </c>
      <c r="BS42" s="23" t="str">
        <f t="shared" si="67"/>
        <v/>
      </c>
      <c r="BT42" s="23" t="str">
        <f>IF(A42="","",(AH42+AI42)*(MOD(O42*AC42+P42*(AC42+N42)+Q42*(AB42+AC42+N42),Prime)-AD42))</f>
        <v/>
      </c>
      <c r="BU42" s="23" t="str">
        <f>IF(A42="","",(AH42+AI42)*MOD(I42*(AB42+S42)+(1-I42)*AD42-AE42,Prime))</f>
        <v/>
      </c>
      <c r="BV42" s="23" t="str">
        <f t="shared" si="68"/>
        <v/>
      </c>
      <c r="BW42" s="23" t="str">
        <f t="shared" si="69"/>
        <v/>
      </c>
      <c r="BX42" s="23" t="str" cm="1">
        <f t="array" ref="BX42">IF(A42="","",AI42*MOD(MRef(AG$5,C42-1,Input_Output!$O$21)*MRef(AD$5,C42-1,Input_Output!$O$21)-(1-I42),Prime))</f>
        <v/>
      </c>
      <c r="BY42" s="24"/>
      <c r="BZ42" s="23" t="str" cm="1">
        <f t="array" ref="BZ42">IF(A42="","",$AI42*((1-MRef(S$5,$C42-1,Input_Output!$O$21))*(MOD(MRef(E$5,$C42-1,Input_Output!$O$21)+1,Prime))+MRef(S$5,$C42-1,Input_Output!$O$21)*MRef($AF$5,$C42-1,Input_Output!$O$21)-E42))</f>
        <v/>
      </c>
      <c r="CA42" s="23" t="str" cm="1">
        <f t="array" ref="CA42">IF(A42="","",$AI42*((1-MRef(T$5,$C42-1,Input_Output!$O$21))*MRef(F$5,$C42-1,Input_Output!$O$21)+MRef(T$5,$C42-1,Input_Output!$O$21)*MRef($AF$5,$C42-1,Input_Output!$O$21)-F42))</f>
        <v/>
      </c>
      <c r="CB42" s="23" t="str" cm="1">
        <f t="array" ref="CB42">IF(A42="","",$AI42*((1-MRef(U$5,$C42-1,Input_Output!$O$21))*MRef(G$5,$C42-1,Input_Output!$O$21)+MRef(U$5,$C42-1,Input_Output!$O$21)*MRef($AF$5,$C42-1,Input_Output!$O$21)-G42))</f>
        <v/>
      </c>
      <c r="CC42" s="23" t="str" cm="1">
        <f t="array" ref="CC42">IF(A42="","",$AI42*((1-MRef(V$5,$C42-1,Input_Output!$O$21))*MRef(H$5,$C42-1,Input_Output!$O$21)+MRef(V$5,$C42-1,Input_Output!$O$21)*MRef($AF$5,$C42-1,Input_Output!$O$21)-H42))</f>
        <v/>
      </c>
      <c r="CD42" s="23" t="str" cm="1">
        <f t="array" ref="CD42">IF(A42="","",AI42*MRef(AD$5,C42-1,Input_Output!$O$21)*I42)</f>
        <v/>
      </c>
      <c r="CE42" s="24"/>
      <c r="CF42" s="23" t="str">
        <f t="shared" si="36"/>
        <v/>
      </c>
      <c r="CG42" s="23" t="str">
        <f>IF($A42="","",MOD((F42-INPUT)*$AH42,Prime))</f>
        <v/>
      </c>
      <c r="CH42" s="23" t="str">
        <f t="shared" si="34"/>
        <v/>
      </c>
      <c r="CI42" s="23" t="str">
        <f t="shared" si="70"/>
        <v/>
      </c>
      <c r="CJ42" s="23" t="str" cm="1">
        <f t="array" ref="CJ42">IF(A42="","",_xlfn.LET(_xlpm.r,C42-1,_xlpm.l,Input_Output!$O$21,MRef(AH$5,_xlpm.r,_xlpm.l)+MRef(AI$5,_xlpm.r,_xlpm.l)-MRef(AJ$5,_xlpm.r,_xlpm.l)-AI42))</f>
        <v/>
      </c>
      <c r="CK42" s="7"/>
    </row>
    <row r="43" spans="1:89" x14ac:dyDescent="0.25">
      <c r="A43" s="41" t="str">
        <f>'Padded Trace'!A43</f>
        <v/>
      </c>
      <c r="B43" s="19">
        <f>'Padded Trace'!B43</f>
        <v>0</v>
      </c>
      <c r="C43" s="41" t="str">
        <f>'Padded Trace'!C43</f>
        <v/>
      </c>
      <c r="D43" s="41" t="str">
        <f>'Padded Trace'!D43</f>
        <v>N/A</v>
      </c>
      <c r="E43" s="23">
        <f>'Padded Trace'!E43</f>
        <v>0</v>
      </c>
      <c r="F43" s="23">
        <f>'Padded Trace'!F43</f>
        <v>0</v>
      </c>
      <c r="G43" s="23">
        <f>'Padded Trace'!G43</f>
        <v>0</v>
      </c>
      <c r="H43" s="23">
        <f>'Padded Trace'!H43</f>
        <v>0</v>
      </c>
      <c r="I43" s="23">
        <f>'Padded Trace'!I43</f>
        <v>0</v>
      </c>
      <c r="J43" s="23">
        <f>'Padded Trace'!J43</f>
        <v>0</v>
      </c>
      <c r="K43" s="23">
        <f>'Padded Trace'!K43</f>
        <v>0</v>
      </c>
      <c r="L43" s="23">
        <f>'Padded Trace'!L43</f>
        <v>0</v>
      </c>
      <c r="M43" s="23">
        <f>'Padded Trace'!M43</f>
        <v>0</v>
      </c>
      <c r="N43" s="23">
        <f>'Padded Trace'!N43</f>
        <v>0</v>
      </c>
      <c r="O43" s="23">
        <f>'Padded Trace'!O43</f>
        <v>0</v>
      </c>
      <c r="P43" s="23">
        <f>'Padded Trace'!P43</f>
        <v>0</v>
      </c>
      <c r="Q43" s="23">
        <f>'Padded Trace'!Q43</f>
        <v>0</v>
      </c>
      <c r="R43" s="23">
        <f>'Padded Trace'!R43</f>
        <v>0</v>
      </c>
      <c r="S43" s="23">
        <f>'Padded Trace'!S43</f>
        <v>0</v>
      </c>
      <c r="T43" s="23">
        <f>'Padded Trace'!T43</f>
        <v>0</v>
      </c>
      <c r="U43" s="23">
        <f>'Padded Trace'!U43</f>
        <v>0</v>
      </c>
      <c r="V43" s="23">
        <f>'Padded Trace'!V43</f>
        <v>0</v>
      </c>
      <c r="W43" s="23">
        <f>'Padded Trace'!W43</f>
        <v>0</v>
      </c>
      <c r="X43" s="23">
        <f>'Padded Trace'!X43</f>
        <v>0</v>
      </c>
      <c r="Y43" s="23">
        <f>'Padded Trace'!Y43</f>
        <v>0</v>
      </c>
      <c r="Z43" s="23">
        <f>'Padded Trace'!Z43</f>
        <v>0</v>
      </c>
      <c r="AA43" s="23">
        <f>'Padded Trace'!AA43</f>
        <v>0</v>
      </c>
      <c r="AB43" s="23">
        <f>'Padded Trace'!AB43</f>
        <v>0</v>
      </c>
      <c r="AC43" s="23">
        <f>'Padded Trace'!AC43</f>
        <v>0</v>
      </c>
      <c r="AD43" s="23">
        <f>'Padded Trace'!AD43</f>
        <v>0</v>
      </c>
      <c r="AE43" s="23">
        <f>'Padded Trace'!AE43</f>
        <v>0</v>
      </c>
      <c r="AF43" s="23">
        <f>'Padded Trace'!AF43</f>
        <v>0</v>
      </c>
      <c r="AG43" s="23">
        <f>'Padded Trace'!AG43</f>
        <v>0</v>
      </c>
      <c r="AH43" s="19"/>
      <c r="AI43" s="19">
        <f t="shared" ca="1" si="35"/>
        <v>0</v>
      </c>
      <c r="AJ43" s="19"/>
      <c r="AK43" s="7"/>
      <c r="AL43" s="23" t="str">
        <f t="shared" si="37"/>
        <v/>
      </c>
      <c r="AM43" s="23" t="str">
        <f t="shared" si="38"/>
        <v/>
      </c>
      <c r="AN43" s="23" t="str">
        <f t="shared" si="39"/>
        <v/>
      </c>
      <c r="AO43" s="23" t="str">
        <f t="shared" si="40"/>
        <v/>
      </c>
      <c r="AP43" s="23" t="str">
        <f t="shared" si="41"/>
        <v/>
      </c>
      <c r="AQ43" s="23" t="str">
        <f t="shared" si="42"/>
        <v/>
      </c>
      <c r="AR43" s="23" t="str">
        <f t="shared" si="43"/>
        <v/>
      </c>
      <c r="AS43" s="24"/>
      <c r="AT43" s="23" t="str">
        <f t="shared" si="44"/>
        <v/>
      </c>
      <c r="AU43" s="23" t="str">
        <f t="shared" si="45"/>
        <v/>
      </c>
      <c r="AV43" s="23" t="str">
        <f t="shared" si="46"/>
        <v/>
      </c>
      <c r="AW43" s="23" t="str">
        <f t="shared" si="47"/>
        <v/>
      </c>
      <c r="AX43" s="23" t="str">
        <f t="shared" si="48"/>
        <v/>
      </c>
      <c r="AY43" s="23" t="str">
        <f t="shared" si="49"/>
        <v/>
      </c>
      <c r="AZ43" s="23" t="str">
        <f t="shared" si="50"/>
        <v/>
      </c>
      <c r="BA43" s="23" t="str">
        <f t="shared" si="51"/>
        <v/>
      </c>
      <c r="BB43" s="23" t="str">
        <f t="shared" si="52"/>
        <v/>
      </c>
      <c r="BC43" s="23" t="str">
        <f t="shared" si="53"/>
        <v/>
      </c>
      <c r="BD43" s="23" t="str">
        <f t="shared" si="54"/>
        <v/>
      </c>
      <c r="BE43" s="24"/>
      <c r="BF43" s="23" t="str">
        <f t="shared" si="55"/>
        <v/>
      </c>
      <c r="BG43" s="23" t="str">
        <f t="shared" si="56"/>
        <v/>
      </c>
      <c r="BH43" s="23" t="str">
        <f t="shared" si="57"/>
        <v/>
      </c>
      <c r="BI43" s="23" t="str">
        <f t="shared" si="58"/>
        <v/>
      </c>
      <c r="BJ43" s="23" t="str">
        <f t="shared" si="59"/>
        <v/>
      </c>
      <c r="BK43" s="23" t="str">
        <f t="shared" si="60"/>
        <v/>
      </c>
      <c r="BL43" s="23" t="str">
        <f t="shared" si="61"/>
        <v/>
      </c>
      <c r="BM43" s="23" t="str">
        <f t="shared" si="62"/>
        <v/>
      </c>
      <c r="BN43" s="23" t="str">
        <f t="shared" si="63"/>
        <v/>
      </c>
      <c r="BO43" s="23" t="str">
        <f t="shared" si="64"/>
        <v/>
      </c>
      <c r="BP43" s="23" t="str">
        <f t="shared" si="65"/>
        <v/>
      </c>
      <c r="BQ43" s="24"/>
      <c r="BR43" s="23" t="str">
        <f t="shared" si="66"/>
        <v/>
      </c>
      <c r="BS43" s="23" t="str">
        <f t="shared" si="67"/>
        <v/>
      </c>
      <c r="BT43" s="23" t="str">
        <f>IF(A43="","",(AH43+AI43)*(MOD(O43*AC43+P43*(AC43+N43)+Q43*(AB43+AC43+N43),Prime)-AD43))</f>
        <v/>
      </c>
      <c r="BU43" s="23" t="str">
        <f>IF(A43="","",(AH43+AI43)*MOD(I43*(AB43+S43)+(1-I43)*AD43-AE43,Prime))</f>
        <v/>
      </c>
      <c r="BV43" s="23" t="str">
        <f t="shared" si="68"/>
        <v/>
      </c>
      <c r="BW43" s="23" t="str">
        <f t="shared" si="69"/>
        <v/>
      </c>
      <c r="BX43" s="23" t="str" cm="1">
        <f t="array" ref="BX43">IF(A43="","",AI43*MOD(MRef(AG$5,C43-1,Input_Output!$O$21)*MRef(AD$5,C43-1,Input_Output!$O$21)-(1-I43),Prime))</f>
        <v/>
      </c>
      <c r="BY43" s="24"/>
      <c r="BZ43" s="23" t="str" cm="1">
        <f t="array" ref="BZ43">IF(A43="","",$AI43*((1-MRef(S$5,$C43-1,Input_Output!$O$21))*(MOD(MRef(E$5,$C43-1,Input_Output!$O$21)+1,Prime))+MRef(S$5,$C43-1,Input_Output!$O$21)*MRef($AF$5,$C43-1,Input_Output!$O$21)-E43))</f>
        <v/>
      </c>
      <c r="CA43" s="23" t="str" cm="1">
        <f t="array" ref="CA43">IF(A43="","",$AI43*((1-MRef(T$5,$C43-1,Input_Output!$O$21))*MRef(F$5,$C43-1,Input_Output!$O$21)+MRef(T$5,$C43-1,Input_Output!$O$21)*MRef($AF$5,$C43-1,Input_Output!$O$21)-F43))</f>
        <v/>
      </c>
      <c r="CB43" s="23" t="str" cm="1">
        <f t="array" ref="CB43">IF(A43="","",$AI43*((1-MRef(U$5,$C43-1,Input_Output!$O$21))*MRef(G$5,$C43-1,Input_Output!$O$21)+MRef(U$5,$C43-1,Input_Output!$O$21)*MRef($AF$5,$C43-1,Input_Output!$O$21)-G43))</f>
        <v/>
      </c>
      <c r="CC43" s="23" t="str" cm="1">
        <f t="array" ref="CC43">IF(A43="","",$AI43*((1-MRef(V$5,$C43-1,Input_Output!$O$21))*MRef(H$5,$C43-1,Input_Output!$O$21)+MRef(V$5,$C43-1,Input_Output!$O$21)*MRef($AF$5,$C43-1,Input_Output!$O$21)-H43))</f>
        <v/>
      </c>
      <c r="CD43" s="23" t="str" cm="1">
        <f t="array" ref="CD43">IF(A43="","",AI43*MRef(AD$5,C43-1,Input_Output!$O$21)*I43)</f>
        <v/>
      </c>
      <c r="CE43" s="24"/>
      <c r="CF43" s="23" t="str">
        <f t="shared" si="36"/>
        <v/>
      </c>
      <c r="CG43" s="23" t="str">
        <f>IF($A43="","",MOD((F43-INPUT)*$AH43,Prime))</f>
        <v/>
      </c>
      <c r="CH43" s="23" t="str">
        <f t="shared" si="34"/>
        <v/>
      </c>
      <c r="CI43" s="23" t="str">
        <f t="shared" si="70"/>
        <v/>
      </c>
      <c r="CJ43" s="23" t="str" cm="1">
        <f t="array" ref="CJ43">IF(A43="","",_xlfn.LET(_xlpm.r,C43-1,_xlpm.l,Input_Output!$O$21,MRef(AH$5,_xlpm.r,_xlpm.l)+MRef(AI$5,_xlpm.r,_xlpm.l)-MRef(AJ$5,_xlpm.r,_xlpm.l)-AI43))</f>
        <v/>
      </c>
      <c r="CK43" s="7"/>
    </row>
    <row r="44" spans="1:89" x14ac:dyDescent="0.25">
      <c r="A44" s="41" t="str">
        <f>'Padded Trace'!A44</f>
        <v/>
      </c>
      <c r="B44" s="19">
        <f>'Padded Trace'!B44</f>
        <v>0</v>
      </c>
      <c r="C44" s="41" t="str">
        <f>'Padded Trace'!C44</f>
        <v/>
      </c>
      <c r="D44" s="41" t="str">
        <f>'Padded Trace'!D44</f>
        <v>N/A</v>
      </c>
      <c r="E44" s="23">
        <f>'Padded Trace'!E44</f>
        <v>0</v>
      </c>
      <c r="F44" s="23">
        <f>'Padded Trace'!F44</f>
        <v>0</v>
      </c>
      <c r="G44" s="23">
        <f>'Padded Trace'!G44</f>
        <v>0</v>
      </c>
      <c r="H44" s="23">
        <f>'Padded Trace'!H44</f>
        <v>0</v>
      </c>
      <c r="I44" s="23">
        <f>'Padded Trace'!I44</f>
        <v>0</v>
      </c>
      <c r="J44" s="23">
        <f>'Padded Trace'!J44</f>
        <v>0</v>
      </c>
      <c r="K44" s="23">
        <f>'Padded Trace'!K44</f>
        <v>0</v>
      </c>
      <c r="L44" s="23">
        <f>'Padded Trace'!L44</f>
        <v>0</v>
      </c>
      <c r="M44" s="23">
        <f>'Padded Trace'!M44</f>
        <v>0</v>
      </c>
      <c r="N44" s="23">
        <f>'Padded Trace'!N44</f>
        <v>0</v>
      </c>
      <c r="O44" s="23">
        <f>'Padded Trace'!O44</f>
        <v>0</v>
      </c>
      <c r="P44" s="23">
        <f>'Padded Trace'!P44</f>
        <v>0</v>
      </c>
      <c r="Q44" s="23">
        <f>'Padded Trace'!Q44</f>
        <v>0</v>
      </c>
      <c r="R44" s="23">
        <f>'Padded Trace'!R44</f>
        <v>0</v>
      </c>
      <c r="S44" s="23">
        <f>'Padded Trace'!S44</f>
        <v>0</v>
      </c>
      <c r="T44" s="23">
        <f>'Padded Trace'!T44</f>
        <v>0</v>
      </c>
      <c r="U44" s="23">
        <f>'Padded Trace'!U44</f>
        <v>0</v>
      </c>
      <c r="V44" s="23">
        <f>'Padded Trace'!V44</f>
        <v>0</v>
      </c>
      <c r="W44" s="23">
        <f>'Padded Trace'!W44</f>
        <v>0</v>
      </c>
      <c r="X44" s="23">
        <f>'Padded Trace'!X44</f>
        <v>0</v>
      </c>
      <c r="Y44" s="23">
        <f>'Padded Trace'!Y44</f>
        <v>0</v>
      </c>
      <c r="Z44" s="23">
        <f>'Padded Trace'!Z44</f>
        <v>0</v>
      </c>
      <c r="AA44" s="23">
        <f>'Padded Trace'!AA44</f>
        <v>0</v>
      </c>
      <c r="AB44" s="23">
        <f>'Padded Trace'!AB44</f>
        <v>0</v>
      </c>
      <c r="AC44" s="23">
        <f>'Padded Trace'!AC44</f>
        <v>0</v>
      </c>
      <c r="AD44" s="23">
        <f>'Padded Trace'!AD44</f>
        <v>0</v>
      </c>
      <c r="AE44" s="23">
        <f>'Padded Trace'!AE44</f>
        <v>0</v>
      </c>
      <c r="AF44" s="23">
        <f>'Padded Trace'!AF44</f>
        <v>0</v>
      </c>
      <c r="AG44" s="23">
        <f>'Padded Trace'!AG44</f>
        <v>0</v>
      </c>
      <c r="AH44" s="19"/>
      <c r="AI44" s="19">
        <f t="shared" ca="1" si="35"/>
        <v>0</v>
      </c>
      <c r="AJ44" s="19"/>
      <c r="AK44" s="7"/>
      <c r="AL44" s="23" t="str">
        <f t="shared" si="37"/>
        <v/>
      </c>
      <c r="AM44" s="23" t="str">
        <f t="shared" si="38"/>
        <v/>
      </c>
      <c r="AN44" s="23" t="str">
        <f t="shared" si="39"/>
        <v/>
      </c>
      <c r="AO44" s="23" t="str">
        <f t="shared" si="40"/>
        <v/>
      </c>
      <c r="AP44" s="23" t="str">
        <f t="shared" si="41"/>
        <v/>
      </c>
      <c r="AQ44" s="23" t="str">
        <f t="shared" si="42"/>
        <v/>
      </c>
      <c r="AR44" s="23" t="str">
        <f t="shared" si="43"/>
        <v/>
      </c>
      <c r="AS44" s="24"/>
      <c r="AT44" s="23" t="str">
        <f t="shared" si="44"/>
        <v/>
      </c>
      <c r="AU44" s="23" t="str">
        <f t="shared" si="45"/>
        <v/>
      </c>
      <c r="AV44" s="23" t="str">
        <f t="shared" si="46"/>
        <v/>
      </c>
      <c r="AW44" s="23" t="str">
        <f t="shared" si="47"/>
        <v/>
      </c>
      <c r="AX44" s="23" t="str">
        <f t="shared" si="48"/>
        <v/>
      </c>
      <c r="AY44" s="23" t="str">
        <f t="shared" si="49"/>
        <v/>
      </c>
      <c r="AZ44" s="23" t="str">
        <f t="shared" si="50"/>
        <v/>
      </c>
      <c r="BA44" s="23" t="str">
        <f t="shared" si="51"/>
        <v/>
      </c>
      <c r="BB44" s="23" t="str">
        <f t="shared" si="52"/>
        <v/>
      </c>
      <c r="BC44" s="23" t="str">
        <f t="shared" si="53"/>
        <v/>
      </c>
      <c r="BD44" s="23" t="str">
        <f t="shared" si="54"/>
        <v/>
      </c>
      <c r="BE44" s="24"/>
      <c r="BF44" s="23" t="str">
        <f t="shared" si="55"/>
        <v/>
      </c>
      <c r="BG44" s="23" t="str">
        <f t="shared" si="56"/>
        <v/>
      </c>
      <c r="BH44" s="23" t="str">
        <f t="shared" si="57"/>
        <v/>
      </c>
      <c r="BI44" s="23" t="str">
        <f t="shared" si="58"/>
        <v/>
      </c>
      <c r="BJ44" s="23" t="str">
        <f t="shared" si="59"/>
        <v/>
      </c>
      <c r="BK44" s="23" t="str">
        <f t="shared" si="60"/>
        <v/>
      </c>
      <c r="BL44" s="23" t="str">
        <f t="shared" si="61"/>
        <v/>
      </c>
      <c r="BM44" s="23" t="str">
        <f t="shared" si="62"/>
        <v/>
      </c>
      <c r="BN44" s="23" t="str">
        <f t="shared" si="63"/>
        <v/>
      </c>
      <c r="BO44" s="23" t="str">
        <f t="shared" si="64"/>
        <v/>
      </c>
      <c r="BP44" s="23" t="str">
        <f t="shared" si="65"/>
        <v/>
      </c>
      <c r="BQ44" s="24"/>
      <c r="BR44" s="23" t="str">
        <f t="shared" si="66"/>
        <v/>
      </c>
      <c r="BS44" s="23" t="str">
        <f t="shared" si="67"/>
        <v/>
      </c>
      <c r="BT44" s="23" t="str">
        <f>IF(A44="","",(AH44+AI44)*(MOD(O44*AC44+P44*(AC44+N44)+Q44*(AB44+AC44+N44),Prime)-AD44))</f>
        <v/>
      </c>
      <c r="BU44" s="23" t="str">
        <f>IF(A44="","",(AH44+AI44)*MOD(I44*(AB44+S44)+(1-I44)*AD44-AE44,Prime))</f>
        <v/>
      </c>
      <c r="BV44" s="23" t="str">
        <f t="shared" si="68"/>
        <v/>
      </c>
      <c r="BW44" s="23" t="str">
        <f t="shared" si="69"/>
        <v/>
      </c>
      <c r="BX44" s="23" t="str" cm="1">
        <f t="array" ref="BX44">IF(A44="","",AI44*MOD(MRef(AG$5,C44-1,Input_Output!$O$21)*MRef(AD$5,C44-1,Input_Output!$O$21)-(1-I44),Prime))</f>
        <v/>
      </c>
      <c r="BY44" s="24"/>
      <c r="BZ44" s="23" t="str" cm="1">
        <f t="array" ref="BZ44">IF(A44="","",$AI44*((1-MRef(S$5,$C44-1,Input_Output!$O$21))*(MOD(MRef(E$5,$C44-1,Input_Output!$O$21)+1,Prime))+MRef(S$5,$C44-1,Input_Output!$O$21)*MRef($AF$5,$C44-1,Input_Output!$O$21)-E44))</f>
        <v/>
      </c>
      <c r="CA44" s="23" t="str" cm="1">
        <f t="array" ref="CA44">IF(A44="","",$AI44*((1-MRef(T$5,$C44-1,Input_Output!$O$21))*MRef(F$5,$C44-1,Input_Output!$O$21)+MRef(T$5,$C44-1,Input_Output!$O$21)*MRef($AF$5,$C44-1,Input_Output!$O$21)-F44))</f>
        <v/>
      </c>
      <c r="CB44" s="23" t="str" cm="1">
        <f t="array" ref="CB44">IF(A44="","",$AI44*((1-MRef(U$5,$C44-1,Input_Output!$O$21))*MRef(G$5,$C44-1,Input_Output!$O$21)+MRef(U$5,$C44-1,Input_Output!$O$21)*MRef($AF$5,$C44-1,Input_Output!$O$21)-G44))</f>
        <v/>
      </c>
      <c r="CC44" s="23" t="str" cm="1">
        <f t="array" ref="CC44">IF(A44="","",$AI44*((1-MRef(V$5,$C44-1,Input_Output!$O$21))*MRef(H$5,$C44-1,Input_Output!$O$21)+MRef(V$5,$C44-1,Input_Output!$O$21)*MRef($AF$5,$C44-1,Input_Output!$O$21)-H44))</f>
        <v/>
      </c>
      <c r="CD44" s="23" t="str" cm="1">
        <f t="array" ref="CD44">IF(A44="","",AI44*MRef(AD$5,C44-1,Input_Output!$O$21)*I44)</f>
        <v/>
      </c>
      <c r="CE44" s="24"/>
      <c r="CF44" s="23" t="str">
        <f t="shared" si="36"/>
        <v/>
      </c>
      <c r="CG44" s="23" t="str">
        <f>IF($A44="","",MOD((F44-INPUT)*$AH44,Prime))</f>
        <v/>
      </c>
      <c r="CH44" s="23" t="str">
        <f t="shared" si="34"/>
        <v/>
      </c>
      <c r="CI44" s="23" t="str">
        <f t="shared" si="70"/>
        <v/>
      </c>
      <c r="CJ44" s="23" t="str" cm="1">
        <f t="array" ref="CJ44">IF(A44="","",_xlfn.LET(_xlpm.r,C44-1,_xlpm.l,Input_Output!$O$21,MRef(AH$5,_xlpm.r,_xlpm.l)+MRef(AI$5,_xlpm.r,_xlpm.l)-MRef(AJ$5,_xlpm.r,_xlpm.l)-AI44))</f>
        <v/>
      </c>
      <c r="CK44" s="7"/>
    </row>
    <row r="45" spans="1:89" x14ac:dyDescent="0.25">
      <c r="A45" s="41" t="str">
        <f>'Padded Trace'!A45</f>
        <v/>
      </c>
      <c r="B45" s="19">
        <f>'Padded Trace'!B45</f>
        <v>0</v>
      </c>
      <c r="C45" s="41" t="str">
        <f>'Padded Trace'!C45</f>
        <v/>
      </c>
      <c r="D45" s="41" t="str">
        <f>'Padded Trace'!D45</f>
        <v>N/A</v>
      </c>
      <c r="E45" s="23">
        <f>'Padded Trace'!E45</f>
        <v>0</v>
      </c>
      <c r="F45" s="23">
        <f>'Padded Trace'!F45</f>
        <v>0</v>
      </c>
      <c r="G45" s="23">
        <f>'Padded Trace'!G45</f>
        <v>0</v>
      </c>
      <c r="H45" s="23">
        <f>'Padded Trace'!H45</f>
        <v>0</v>
      </c>
      <c r="I45" s="23">
        <f>'Padded Trace'!I45</f>
        <v>0</v>
      </c>
      <c r="J45" s="23">
        <f>'Padded Trace'!J45</f>
        <v>0</v>
      </c>
      <c r="K45" s="23">
        <f>'Padded Trace'!K45</f>
        <v>0</v>
      </c>
      <c r="L45" s="23">
        <f>'Padded Trace'!L45</f>
        <v>0</v>
      </c>
      <c r="M45" s="23">
        <f>'Padded Trace'!M45</f>
        <v>0</v>
      </c>
      <c r="N45" s="23">
        <f>'Padded Trace'!N45</f>
        <v>0</v>
      </c>
      <c r="O45" s="23">
        <f>'Padded Trace'!O45</f>
        <v>0</v>
      </c>
      <c r="P45" s="23">
        <f>'Padded Trace'!P45</f>
        <v>0</v>
      </c>
      <c r="Q45" s="23">
        <f>'Padded Trace'!Q45</f>
        <v>0</v>
      </c>
      <c r="R45" s="23">
        <f>'Padded Trace'!R45</f>
        <v>0</v>
      </c>
      <c r="S45" s="23">
        <f>'Padded Trace'!S45</f>
        <v>0</v>
      </c>
      <c r="T45" s="23">
        <f>'Padded Trace'!T45</f>
        <v>0</v>
      </c>
      <c r="U45" s="23">
        <f>'Padded Trace'!U45</f>
        <v>0</v>
      </c>
      <c r="V45" s="23">
        <f>'Padded Trace'!V45</f>
        <v>0</v>
      </c>
      <c r="W45" s="23">
        <f>'Padded Trace'!W45</f>
        <v>0</v>
      </c>
      <c r="X45" s="23">
        <f>'Padded Trace'!X45</f>
        <v>0</v>
      </c>
      <c r="Y45" s="23">
        <f>'Padded Trace'!Y45</f>
        <v>0</v>
      </c>
      <c r="Z45" s="23">
        <f>'Padded Trace'!Z45</f>
        <v>0</v>
      </c>
      <c r="AA45" s="23">
        <f>'Padded Trace'!AA45</f>
        <v>0</v>
      </c>
      <c r="AB45" s="23">
        <f>'Padded Trace'!AB45</f>
        <v>0</v>
      </c>
      <c r="AC45" s="23">
        <f>'Padded Trace'!AC45</f>
        <v>0</v>
      </c>
      <c r="AD45" s="23">
        <f>'Padded Trace'!AD45</f>
        <v>0</v>
      </c>
      <c r="AE45" s="23">
        <f>'Padded Trace'!AE45</f>
        <v>0</v>
      </c>
      <c r="AF45" s="23">
        <f>'Padded Trace'!AF45</f>
        <v>0</v>
      </c>
      <c r="AG45" s="23">
        <f>'Padded Trace'!AG45</f>
        <v>0</v>
      </c>
      <c r="AH45" s="19"/>
      <c r="AI45" s="19">
        <f t="shared" ca="1" si="35"/>
        <v>0</v>
      </c>
      <c r="AJ45" s="19"/>
      <c r="AK45" s="7"/>
      <c r="AL45" s="23" t="str">
        <f t="shared" si="37"/>
        <v/>
      </c>
      <c r="AM45" s="23" t="str">
        <f t="shared" si="38"/>
        <v/>
      </c>
      <c r="AN45" s="23" t="str">
        <f t="shared" si="39"/>
        <v/>
      </c>
      <c r="AO45" s="23" t="str">
        <f t="shared" si="40"/>
        <v/>
      </c>
      <c r="AP45" s="23" t="str">
        <f t="shared" si="41"/>
        <v/>
      </c>
      <c r="AQ45" s="23" t="str">
        <f t="shared" si="42"/>
        <v/>
      </c>
      <c r="AR45" s="23" t="str">
        <f t="shared" si="43"/>
        <v/>
      </c>
      <c r="AS45" s="24"/>
      <c r="AT45" s="23" t="str">
        <f t="shared" si="44"/>
        <v/>
      </c>
      <c r="AU45" s="23" t="str">
        <f t="shared" si="45"/>
        <v/>
      </c>
      <c r="AV45" s="23" t="str">
        <f t="shared" si="46"/>
        <v/>
      </c>
      <c r="AW45" s="23" t="str">
        <f t="shared" si="47"/>
        <v/>
      </c>
      <c r="AX45" s="23" t="str">
        <f t="shared" si="48"/>
        <v/>
      </c>
      <c r="AY45" s="23" t="str">
        <f t="shared" si="49"/>
        <v/>
      </c>
      <c r="AZ45" s="23" t="str">
        <f t="shared" si="50"/>
        <v/>
      </c>
      <c r="BA45" s="23" t="str">
        <f t="shared" si="51"/>
        <v/>
      </c>
      <c r="BB45" s="23" t="str">
        <f t="shared" si="52"/>
        <v/>
      </c>
      <c r="BC45" s="23" t="str">
        <f t="shared" si="53"/>
        <v/>
      </c>
      <c r="BD45" s="23" t="str">
        <f t="shared" si="54"/>
        <v/>
      </c>
      <c r="BE45" s="24"/>
      <c r="BF45" s="23" t="str">
        <f t="shared" si="55"/>
        <v/>
      </c>
      <c r="BG45" s="23" t="str">
        <f t="shared" si="56"/>
        <v/>
      </c>
      <c r="BH45" s="23" t="str">
        <f t="shared" si="57"/>
        <v/>
      </c>
      <c r="BI45" s="23" t="str">
        <f t="shared" si="58"/>
        <v/>
      </c>
      <c r="BJ45" s="23" t="str">
        <f t="shared" si="59"/>
        <v/>
      </c>
      <c r="BK45" s="23" t="str">
        <f t="shared" si="60"/>
        <v/>
      </c>
      <c r="BL45" s="23" t="str">
        <f t="shared" si="61"/>
        <v/>
      </c>
      <c r="BM45" s="23" t="str">
        <f t="shared" si="62"/>
        <v/>
      </c>
      <c r="BN45" s="23" t="str">
        <f t="shared" si="63"/>
        <v/>
      </c>
      <c r="BO45" s="23" t="str">
        <f t="shared" si="64"/>
        <v/>
      </c>
      <c r="BP45" s="23" t="str">
        <f t="shared" si="65"/>
        <v/>
      </c>
      <c r="BQ45" s="24"/>
      <c r="BR45" s="23" t="str">
        <f t="shared" si="66"/>
        <v/>
      </c>
      <c r="BS45" s="23" t="str">
        <f t="shared" si="67"/>
        <v/>
      </c>
      <c r="BT45" s="23" t="str">
        <f>IF(A45="","",(AH45+AI45)*(MOD(O45*AC45+P45*(AC45+N45)+Q45*(AB45+AC45+N45),Prime)-AD45))</f>
        <v/>
      </c>
      <c r="BU45" s="23" t="str">
        <f>IF(A45="","",(AH45+AI45)*MOD(I45*(AB45+S45)+(1-I45)*AD45-AE45,Prime))</f>
        <v/>
      </c>
      <c r="BV45" s="23" t="str">
        <f t="shared" si="68"/>
        <v/>
      </c>
      <c r="BW45" s="23" t="str">
        <f t="shared" si="69"/>
        <v/>
      </c>
      <c r="BX45" s="23" t="str" cm="1">
        <f t="array" ref="BX45">IF(A45="","",AI45*MOD(MRef(AG$5,C45-1,Input_Output!$O$21)*MRef(AD$5,C45-1,Input_Output!$O$21)-(1-I45),Prime))</f>
        <v/>
      </c>
      <c r="BY45" s="24"/>
      <c r="BZ45" s="23" t="str" cm="1">
        <f t="array" ref="BZ45">IF(A45="","",$AI45*((1-MRef(S$5,$C45-1,Input_Output!$O$21))*(MOD(MRef(E$5,$C45-1,Input_Output!$O$21)+1,Prime))+MRef(S$5,$C45-1,Input_Output!$O$21)*MRef($AF$5,$C45-1,Input_Output!$O$21)-E45))</f>
        <v/>
      </c>
      <c r="CA45" s="23" t="str" cm="1">
        <f t="array" ref="CA45">IF(A45="","",$AI45*((1-MRef(T$5,$C45-1,Input_Output!$O$21))*MRef(F$5,$C45-1,Input_Output!$O$21)+MRef(T$5,$C45-1,Input_Output!$O$21)*MRef($AF$5,$C45-1,Input_Output!$O$21)-F45))</f>
        <v/>
      </c>
      <c r="CB45" s="23" t="str" cm="1">
        <f t="array" ref="CB45">IF(A45="","",$AI45*((1-MRef(U$5,$C45-1,Input_Output!$O$21))*MRef(G$5,$C45-1,Input_Output!$O$21)+MRef(U$5,$C45-1,Input_Output!$O$21)*MRef($AF$5,$C45-1,Input_Output!$O$21)-G45))</f>
        <v/>
      </c>
      <c r="CC45" s="23" t="str" cm="1">
        <f t="array" ref="CC45">IF(A45="","",$AI45*((1-MRef(V$5,$C45-1,Input_Output!$O$21))*MRef(H$5,$C45-1,Input_Output!$O$21)+MRef(V$5,$C45-1,Input_Output!$O$21)*MRef($AF$5,$C45-1,Input_Output!$O$21)-H45))</f>
        <v/>
      </c>
      <c r="CD45" s="23" t="str" cm="1">
        <f t="array" ref="CD45">IF(A45="","",AI45*MRef(AD$5,C45-1,Input_Output!$O$21)*I45)</f>
        <v/>
      </c>
      <c r="CE45" s="24"/>
      <c r="CF45" s="23" t="str">
        <f t="shared" si="36"/>
        <v/>
      </c>
      <c r="CG45" s="23" t="str">
        <f>IF($A45="","",MOD((F45-INPUT)*$AH45,Prime))</f>
        <v/>
      </c>
      <c r="CH45" s="23" t="str">
        <f t="shared" si="34"/>
        <v/>
      </c>
      <c r="CI45" s="23" t="str">
        <f t="shared" si="70"/>
        <v/>
      </c>
      <c r="CJ45" s="23" t="str" cm="1">
        <f t="array" ref="CJ45">IF(A45="","",_xlfn.LET(_xlpm.r,C45-1,_xlpm.l,Input_Output!$O$21,MRef(AH$5,_xlpm.r,_xlpm.l)+MRef(AI$5,_xlpm.r,_xlpm.l)-MRef(AJ$5,_xlpm.r,_xlpm.l)-AI45))</f>
        <v/>
      </c>
      <c r="CK45" s="7"/>
    </row>
    <row r="46" spans="1:89" x14ac:dyDescent="0.25">
      <c r="A46" s="41" t="str">
        <f>'Padded Trace'!A46</f>
        <v/>
      </c>
      <c r="B46" s="19">
        <f>'Padded Trace'!B46</f>
        <v>0</v>
      </c>
      <c r="C46" s="41" t="str">
        <f>'Padded Trace'!C46</f>
        <v/>
      </c>
      <c r="D46" s="41" t="str">
        <f>'Padded Trace'!D46</f>
        <v>N/A</v>
      </c>
      <c r="E46" s="23">
        <f>'Padded Trace'!E46</f>
        <v>0</v>
      </c>
      <c r="F46" s="23">
        <f>'Padded Trace'!F46</f>
        <v>0</v>
      </c>
      <c r="G46" s="23">
        <f>'Padded Trace'!G46</f>
        <v>0</v>
      </c>
      <c r="H46" s="23">
        <f>'Padded Trace'!H46</f>
        <v>0</v>
      </c>
      <c r="I46" s="23">
        <f>'Padded Trace'!I46</f>
        <v>0</v>
      </c>
      <c r="J46" s="23">
        <f>'Padded Trace'!J46</f>
        <v>0</v>
      </c>
      <c r="K46" s="23">
        <f>'Padded Trace'!K46</f>
        <v>0</v>
      </c>
      <c r="L46" s="23">
        <f>'Padded Trace'!L46</f>
        <v>0</v>
      </c>
      <c r="M46" s="23">
        <f>'Padded Trace'!M46</f>
        <v>0</v>
      </c>
      <c r="N46" s="23">
        <f>'Padded Trace'!N46</f>
        <v>0</v>
      </c>
      <c r="O46" s="23">
        <f>'Padded Trace'!O46</f>
        <v>0</v>
      </c>
      <c r="P46" s="23">
        <f>'Padded Trace'!P46</f>
        <v>0</v>
      </c>
      <c r="Q46" s="23">
        <f>'Padded Trace'!Q46</f>
        <v>0</v>
      </c>
      <c r="R46" s="23">
        <f>'Padded Trace'!R46</f>
        <v>0</v>
      </c>
      <c r="S46" s="23">
        <f>'Padded Trace'!S46</f>
        <v>0</v>
      </c>
      <c r="T46" s="23">
        <f>'Padded Trace'!T46</f>
        <v>0</v>
      </c>
      <c r="U46" s="23">
        <f>'Padded Trace'!U46</f>
        <v>0</v>
      </c>
      <c r="V46" s="23">
        <f>'Padded Trace'!V46</f>
        <v>0</v>
      </c>
      <c r="W46" s="23">
        <f>'Padded Trace'!W46</f>
        <v>0</v>
      </c>
      <c r="X46" s="23">
        <f>'Padded Trace'!X46</f>
        <v>0</v>
      </c>
      <c r="Y46" s="23">
        <f>'Padded Trace'!Y46</f>
        <v>0</v>
      </c>
      <c r="Z46" s="23">
        <f>'Padded Trace'!Z46</f>
        <v>0</v>
      </c>
      <c r="AA46" s="23">
        <f>'Padded Trace'!AA46</f>
        <v>0</v>
      </c>
      <c r="AB46" s="23">
        <f>'Padded Trace'!AB46</f>
        <v>0</v>
      </c>
      <c r="AC46" s="23">
        <f>'Padded Trace'!AC46</f>
        <v>0</v>
      </c>
      <c r="AD46" s="23">
        <f>'Padded Trace'!AD46</f>
        <v>0</v>
      </c>
      <c r="AE46" s="23">
        <f>'Padded Trace'!AE46</f>
        <v>0</v>
      </c>
      <c r="AF46" s="23">
        <f>'Padded Trace'!AF46</f>
        <v>0</v>
      </c>
      <c r="AG46" s="23">
        <f>'Padded Trace'!AG46</f>
        <v>0</v>
      </c>
      <c r="AH46" s="19"/>
      <c r="AI46" s="19">
        <f t="shared" ca="1" si="35"/>
        <v>0</v>
      </c>
      <c r="AJ46" s="19"/>
      <c r="AK46" s="7"/>
      <c r="AL46" s="23" t="str">
        <f t="shared" si="37"/>
        <v/>
      </c>
      <c r="AM46" s="23" t="str">
        <f t="shared" si="38"/>
        <v/>
      </c>
      <c r="AN46" s="23" t="str">
        <f t="shared" si="39"/>
        <v/>
      </c>
      <c r="AO46" s="23" t="str">
        <f t="shared" si="40"/>
        <v/>
      </c>
      <c r="AP46" s="23" t="str">
        <f t="shared" si="41"/>
        <v/>
      </c>
      <c r="AQ46" s="23" t="str">
        <f t="shared" si="42"/>
        <v/>
      </c>
      <c r="AR46" s="23" t="str">
        <f t="shared" si="43"/>
        <v/>
      </c>
      <c r="AS46" s="24"/>
      <c r="AT46" s="23" t="str">
        <f t="shared" si="44"/>
        <v/>
      </c>
      <c r="AU46" s="23" t="str">
        <f t="shared" si="45"/>
        <v/>
      </c>
      <c r="AV46" s="23" t="str">
        <f t="shared" si="46"/>
        <v/>
      </c>
      <c r="AW46" s="23" t="str">
        <f t="shared" si="47"/>
        <v/>
      </c>
      <c r="AX46" s="23" t="str">
        <f t="shared" si="48"/>
        <v/>
      </c>
      <c r="AY46" s="23" t="str">
        <f t="shared" si="49"/>
        <v/>
      </c>
      <c r="AZ46" s="23" t="str">
        <f t="shared" si="50"/>
        <v/>
      </c>
      <c r="BA46" s="23" t="str">
        <f t="shared" si="51"/>
        <v/>
      </c>
      <c r="BB46" s="23" t="str">
        <f t="shared" si="52"/>
        <v/>
      </c>
      <c r="BC46" s="23" t="str">
        <f t="shared" si="53"/>
        <v/>
      </c>
      <c r="BD46" s="23" t="str">
        <f t="shared" si="54"/>
        <v/>
      </c>
      <c r="BE46" s="24"/>
      <c r="BF46" s="23" t="str">
        <f t="shared" si="55"/>
        <v/>
      </c>
      <c r="BG46" s="23" t="str">
        <f t="shared" si="56"/>
        <v/>
      </c>
      <c r="BH46" s="23" t="str">
        <f t="shared" si="57"/>
        <v/>
      </c>
      <c r="BI46" s="23" t="str">
        <f t="shared" si="58"/>
        <v/>
      </c>
      <c r="BJ46" s="23" t="str">
        <f t="shared" si="59"/>
        <v/>
      </c>
      <c r="BK46" s="23" t="str">
        <f t="shared" si="60"/>
        <v/>
      </c>
      <c r="BL46" s="23" t="str">
        <f t="shared" si="61"/>
        <v/>
      </c>
      <c r="BM46" s="23" t="str">
        <f t="shared" si="62"/>
        <v/>
      </c>
      <c r="BN46" s="23" t="str">
        <f t="shared" si="63"/>
        <v/>
      </c>
      <c r="BO46" s="23" t="str">
        <f t="shared" si="64"/>
        <v/>
      </c>
      <c r="BP46" s="23" t="str">
        <f t="shared" si="65"/>
        <v/>
      </c>
      <c r="BQ46" s="24"/>
      <c r="BR46" s="23" t="str">
        <f t="shared" si="66"/>
        <v/>
      </c>
      <c r="BS46" s="23" t="str">
        <f t="shared" si="67"/>
        <v/>
      </c>
      <c r="BT46" s="23" t="str">
        <f>IF(A46="","",(AH46+AI46)*(MOD(O46*AC46+P46*(AC46+N46)+Q46*(AB46+AC46+N46),Prime)-AD46))</f>
        <v/>
      </c>
      <c r="BU46" s="23" t="str">
        <f>IF(A46="","",(AH46+AI46)*MOD(I46*(AB46+S46)+(1-I46)*AD46-AE46,Prime))</f>
        <v/>
      </c>
      <c r="BV46" s="23" t="str">
        <f t="shared" si="68"/>
        <v/>
      </c>
      <c r="BW46" s="23" t="str">
        <f t="shared" si="69"/>
        <v/>
      </c>
      <c r="BX46" s="23" t="str" cm="1">
        <f t="array" ref="BX46">IF(A46="","",AI46*MOD(MRef(AG$5,C46-1,Input_Output!$O$21)*MRef(AD$5,C46-1,Input_Output!$O$21)-(1-I46),Prime))</f>
        <v/>
      </c>
      <c r="BY46" s="24"/>
      <c r="BZ46" s="23" t="str" cm="1">
        <f t="array" ref="BZ46">IF(A46="","",$AI46*((1-MRef(S$5,$C46-1,Input_Output!$O$21))*(MOD(MRef(E$5,$C46-1,Input_Output!$O$21)+1,Prime))+MRef(S$5,$C46-1,Input_Output!$O$21)*MRef($AF$5,$C46-1,Input_Output!$O$21)-E46))</f>
        <v/>
      </c>
      <c r="CA46" s="23" t="str" cm="1">
        <f t="array" ref="CA46">IF(A46="","",$AI46*((1-MRef(T$5,$C46-1,Input_Output!$O$21))*MRef(F$5,$C46-1,Input_Output!$O$21)+MRef(T$5,$C46-1,Input_Output!$O$21)*MRef($AF$5,$C46-1,Input_Output!$O$21)-F46))</f>
        <v/>
      </c>
      <c r="CB46" s="23" t="str" cm="1">
        <f t="array" ref="CB46">IF(A46="","",$AI46*((1-MRef(U$5,$C46-1,Input_Output!$O$21))*MRef(G$5,$C46-1,Input_Output!$O$21)+MRef(U$5,$C46-1,Input_Output!$O$21)*MRef($AF$5,$C46-1,Input_Output!$O$21)-G46))</f>
        <v/>
      </c>
      <c r="CC46" s="23" t="str" cm="1">
        <f t="array" ref="CC46">IF(A46="","",$AI46*((1-MRef(V$5,$C46-1,Input_Output!$O$21))*MRef(H$5,$C46-1,Input_Output!$O$21)+MRef(V$5,$C46-1,Input_Output!$O$21)*MRef($AF$5,$C46-1,Input_Output!$O$21)-H46))</f>
        <v/>
      </c>
      <c r="CD46" s="23" t="str" cm="1">
        <f t="array" ref="CD46">IF(A46="","",AI46*MRef(AD$5,C46-1,Input_Output!$O$21)*I46)</f>
        <v/>
      </c>
      <c r="CE46" s="24"/>
      <c r="CF46" s="23" t="str">
        <f t="shared" si="36"/>
        <v/>
      </c>
      <c r="CG46" s="23" t="str">
        <f>IF($A46="","",MOD((F46-INPUT)*$AH46,Prime))</f>
        <v/>
      </c>
      <c r="CH46" s="23" t="str">
        <f t="shared" si="34"/>
        <v/>
      </c>
      <c r="CI46" s="23" t="str">
        <f t="shared" si="70"/>
        <v/>
      </c>
      <c r="CJ46" s="23" t="str" cm="1">
        <f t="array" ref="CJ46">IF(A46="","",_xlfn.LET(_xlpm.r,C46-1,_xlpm.l,Input_Output!$O$21,MRef(AH$5,_xlpm.r,_xlpm.l)+MRef(AI$5,_xlpm.r,_xlpm.l)-MRef(AJ$5,_xlpm.r,_xlpm.l)-AI46))</f>
        <v/>
      </c>
      <c r="CK46" s="7"/>
    </row>
    <row r="47" spans="1:89" x14ac:dyDescent="0.25">
      <c r="A47" s="41" t="str">
        <f>'Padded Trace'!A47</f>
        <v/>
      </c>
      <c r="B47" s="19">
        <f>'Padded Trace'!B47</f>
        <v>0</v>
      </c>
      <c r="C47" s="41" t="str">
        <f>'Padded Trace'!C47</f>
        <v/>
      </c>
      <c r="D47" s="41" t="str">
        <f>'Padded Trace'!D47</f>
        <v>N/A</v>
      </c>
      <c r="E47" s="23">
        <f>'Padded Trace'!E47</f>
        <v>0</v>
      </c>
      <c r="F47" s="23">
        <f>'Padded Trace'!F47</f>
        <v>0</v>
      </c>
      <c r="G47" s="23">
        <f>'Padded Trace'!G47</f>
        <v>0</v>
      </c>
      <c r="H47" s="23">
        <f>'Padded Trace'!H47</f>
        <v>0</v>
      </c>
      <c r="I47" s="23">
        <f>'Padded Trace'!I47</f>
        <v>0</v>
      </c>
      <c r="J47" s="23">
        <f>'Padded Trace'!J47</f>
        <v>0</v>
      </c>
      <c r="K47" s="23">
        <f>'Padded Trace'!K47</f>
        <v>0</v>
      </c>
      <c r="L47" s="23">
        <f>'Padded Trace'!L47</f>
        <v>0</v>
      </c>
      <c r="M47" s="23">
        <f>'Padded Trace'!M47</f>
        <v>0</v>
      </c>
      <c r="N47" s="23">
        <f>'Padded Trace'!N47</f>
        <v>0</v>
      </c>
      <c r="O47" s="23">
        <f>'Padded Trace'!O47</f>
        <v>0</v>
      </c>
      <c r="P47" s="23">
        <f>'Padded Trace'!P47</f>
        <v>0</v>
      </c>
      <c r="Q47" s="23">
        <f>'Padded Trace'!Q47</f>
        <v>0</v>
      </c>
      <c r="R47" s="23">
        <f>'Padded Trace'!R47</f>
        <v>0</v>
      </c>
      <c r="S47" s="23">
        <f>'Padded Trace'!S47</f>
        <v>0</v>
      </c>
      <c r="T47" s="23">
        <f>'Padded Trace'!T47</f>
        <v>0</v>
      </c>
      <c r="U47" s="23">
        <f>'Padded Trace'!U47</f>
        <v>0</v>
      </c>
      <c r="V47" s="23">
        <f>'Padded Trace'!V47</f>
        <v>0</v>
      </c>
      <c r="W47" s="23">
        <f>'Padded Trace'!W47</f>
        <v>0</v>
      </c>
      <c r="X47" s="23">
        <f>'Padded Trace'!X47</f>
        <v>0</v>
      </c>
      <c r="Y47" s="23">
        <f>'Padded Trace'!Y47</f>
        <v>0</v>
      </c>
      <c r="Z47" s="23">
        <f>'Padded Trace'!Z47</f>
        <v>0</v>
      </c>
      <c r="AA47" s="23">
        <f>'Padded Trace'!AA47</f>
        <v>0</v>
      </c>
      <c r="AB47" s="23">
        <f>'Padded Trace'!AB47</f>
        <v>0</v>
      </c>
      <c r="AC47" s="23">
        <f>'Padded Trace'!AC47</f>
        <v>0</v>
      </c>
      <c r="AD47" s="23">
        <f>'Padded Trace'!AD47</f>
        <v>0</v>
      </c>
      <c r="AE47" s="23">
        <f>'Padded Trace'!AE47</f>
        <v>0</v>
      </c>
      <c r="AF47" s="23">
        <f>'Padded Trace'!AF47</f>
        <v>0</v>
      </c>
      <c r="AG47" s="23">
        <f>'Padded Trace'!AG47</f>
        <v>0</v>
      </c>
      <c r="AH47" s="19"/>
      <c r="AI47" s="19">
        <f t="shared" ca="1" si="35"/>
        <v>0</v>
      </c>
      <c r="AJ47" s="19"/>
      <c r="AK47" s="7"/>
      <c r="AL47" s="23" t="str">
        <f t="shared" si="37"/>
        <v/>
      </c>
      <c r="AM47" s="23" t="str">
        <f t="shared" si="38"/>
        <v/>
      </c>
      <c r="AN47" s="23" t="str">
        <f t="shared" si="39"/>
        <v/>
      </c>
      <c r="AO47" s="23" t="str">
        <f t="shared" si="40"/>
        <v/>
      </c>
      <c r="AP47" s="23" t="str">
        <f t="shared" si="41"/>
        <v/>
      </c>
      <c r="AQ47" s="23" t="str">
        <f t="shared" si="42"/>
        <v/>
      </c>
      <c r="AR47" s="23" t="str">
        <f t="shared" si="43"/>
        <v/>
      </c>
      <c r="AS47" s="24"/>
      <c r="AT47" s="23" t="str">
        <f t="shared" si="44"/>
        <v/>
      </c>
      <c r="AU47" s="23" t="str">
        <f t="shared" si="45"/>
        <v/>
      </c>
      <c r="AV47" s="23" t="str">
        <f t="shared" si="46"/>
        <v/>
      </c>
      <c r="AW47" s="23" t="str">
        <f t="shared" si="47"/>
        <v/>
      </c>
      <c r="AX47" s="23" t="str">
        <f t="shared" si="48"/>
        <v/>
      </c>
      <c r="AY47" s="23" t="str">
        <f t="shared" si="49"/>
        <v/>
      </c>
      <c r="AZ47" s="23" t="str">
        <f t="shared" si="50"/>
        <v/>
      </c>
      <c r="BA47" s="23" t="str">
        <f t="shared" si="51"/>
        <v/>
      </c>
      <c r="BB47" s="23" t="str">
        <f t="shared" si="52"/>
        <v/>
      </c>
      <c r="BC47" s="23" t="str">
        <f t="shared" si="53"/>
        <v/>
      </c>
      <c r="BD47" s="23" t="str">
        <f t="shared" si="54"/>
        <v/>
      </c>
      <c r="BE47" s="24"/>
      <c r="BF47" s="23" t="str">
        <f t="shared" si="55"/>
        <v/>
      </c>
      <c r="BG47" s="23" t="str">
        <f t="shared" si="56"/>
        <v/>
      </c>
      <c r="BH47" s="23" t="str">
        <f t="shared" si="57"/>
        <v/>
      </c>
      <c r="BI47" s="23" t="str">
        <f t="shared" si="58"/>
        <v/>
      </c>
      <c r="BJ47" s="23" t="str">
        <f t="shared" si="59"/>
        <v/>
      </c>
      <c r="BK47" s="23" t="str">
        <f t="shared" si="60"/>
        <v/>
      </c>
      <c r="BL47" s="23" t="str">
        <f t="shared" si="61"/>
        <v/>
      </c>
      <c r="BM47" s="23" t="str">
        <f t="shared" si="62"/>
        <v/>
      </c>
      <c r="BN47" s="23" t="str">
        <f t="shared" si="63"/>
        <v/>
      </c>
      <c r="BO47" s="23" t="str">
        <f t="shared" si="64"/>
        <v/>
      </c>
      <c r="BP47" s="23" t="str">
        <f t="shared" si="65"/>
        <v/>
      </c>
      <c r="BQ47" s="24"/>
      <c r="BR47" s="23" t="str">
        <f t="shared" si="66"/>
        <v/>
      </c>
      <c r="BS47" s="23" t="str">
        <f t="shared" si="67"/>
        <v/>
      </c>
      <c r="BT47" s="23" t="str">
        <f>IF(A47="","",(AH47+AI47)*(MOD(O47*AC47+P47*(AC47+N47)+Q47*(AB47+AC47+N47),Prime)-AD47))</f>
        <v/>
      </c>
      <c r="BU47" s="23" t="str">
        <f>IF(A47="","",(AH47+AI47)*MOD(I47*(AB47+S47)+(1-I47)*AD47-AE47,Prime))</f>
        <v/>
      </c>
      <c r="BV47" s="23" t="str">
        <f t="shared" si="68"/>
        <v/>
      </c>
      <c r="BW47" s="23" t="str">
        <f t="shared" si="69"/>
        <v/>
      </c>
      <c r="BX47" s="23" t="str" cm="1">
        <f t="array" ref="BX47">IF(A47="","",AI47*MOD(MRef(AG$5,C47-1,Input_Output!$O$21)*MRef(AD$5,C47-1,Input_Output!$O$21)-(1-I47),Prime))</f>
        <v/>
      </c>
      <c r="BY47" s="24"/>
      <c r="BZ47" s="23" t="str" cm="1">
        <f t="array" ref="BZ47">IF(A47="","",$AI47*((1-MRef(S$5,$C47-1,Input_Output!$O$21))*(MOD(MRef(E$5,$C47-1,Input_Output!$O$21)+1,Prime))+MRef(S$5,$C47-1,Input_Output!$O$21)*MRef($AF$5,$C47-1,Input_Output!$O$21)-E47))</f>
        <v/>
      </c>
      <c r="CA47" s="23" t="str" cm="1">
        <f t="array" ref="CA47">IF(A47="","",$AI47*((1-MRef(T$5,$C47-1,Input_Output!$O$21))*MRef(F$5,$C47-1,Input_Output!$O$21)+MRef(T$5,$C47-1,Input_Output!$O$21)*MRef($AF$5,$C47-1,Input_Output!$O$21)-F47))</f>
        <v/>
      </c>
      <c r="CB47" s="23" t="str" cm="1">
        <f t="array" ref="CB47">IF(A47="","",$AI47*((1-MRef(U$5,$C47-1,Input_Output!$O$21))*MRef(G$5,$C47-1,Input_Output!$O$21)+MRef(U$5,$C47-1,Input_Output!$O$21)*MRef($AF$5,$C47-1,Input_Output!$O$21)-G47))</f>
        <v/>
      </c>
      <c r="CC47" s="23" t="str" cm="1">
        <f t="array" ref="CC47">IF(A47="","",$AI47*((1-MRef(V$5,$C47-1,Input_Output!$O$21))*MRef(H$5,$C47-1,Input_Output!$O$21)+MRef(V$5,$C47-1,Input_Output!$O$21)*MRef($AF$5,$C47-1,Input_Output!$O$21)-H47))</f>
        <v/>
      </c>
      <c r="CD47" s="23" t="str" cm="1">
        <f t="array" ref="CD47">IF(A47="","",AI47*MRef(AD$5,C47-1,Input_Output!$O$21)*I47)</f>
        <v/>
      </c>
      <c r="CE47" s="24"/>
      <c r="CF47" s="23" t="str">
        <f t="shared" si="36"/>
        <v/>
      </c>
      <c r="CG47" s="23" t="str">
        <f>IF($A47="","",MOD((F47-INPUT)*$AH47,Prime))</f>
        <v/>
      </c>
      <c r="CH47" s="23" t="str">
        <f t="shared" si="34"/>
        <v/>
      </c>
      <c r="CI47" s="23" t="str">
        <f t="shared" si="70"/>
        <v/>
      </c>
      <c r="CJ47" s="23" t="str" cm="1">
        <f t="array" ref="CJ47">IF(A47="","",_xlfn.LET(_xlpm.r,C47-1,_xlpm.l,Input_Output!$O$21,MRef(AH$5,_xlpm.r,_xlpm.l)+MRef(AI$5,_xlpm.r,_xlpm.l)-MRef(AJ$5,_xlpm.r,_xlpm.l)-AI47))</f>
        <v/>
      </c>
      <c r="CK47" s="7"/>
    </row>
    <row r="48" spans="1:89" x14ac:dyDescent="0.25">
      <c r="A48" s="41" t="str">
        <f>'Padded Trace'!A48</f>
        <v/>
      </c>
      <c r="B48" s="19">
        <f>'Padded Trace'!B48</f>
        <v>0</v>
      </c>
      <c r="C48" s="41" t="str">
        <f>'Padded Trace'!C48</f>
        <v/>
      </c>
      <c r="D48" s="41" t="str">
        <f>'Padded Trace'!D48</f>
        <v>N/A</v>
      </c>
      <c r="E48" s="23">
        <f>'Padded Trace'!E48</f>
        <v>0</v>
      </c>
      <c r="F48" s="23">
        <f>'Padded Trace'!F48</f>
        <v>0</v>
      </c>
      <c r="G48" s="23">
        <f>'Padded Trace'!G48</f>
        <v>0</v>
      </c>
      <c r="H48" s="23">
        <f>'Padded Trace'!H48</f>
        <v>0</v>
      </c>
      <c r="I48" s="23">
        <f>'Padded Trace'!I48</f>
        <v>0</v>
      </c>
      <c r="J48" s="23">
        <f>'Padded Trace'!J48</f>
        <v>0</v>
      </c>
      <c r="K48" s="23">
        <f>'Padded Trace'!K48</f>
        <v>0</v>
      </c>
      <c r="L48" s="23">
        <f>'Padded Trace'!L48</f>
        <v>0</v>
      </c>
      <c r="M48" s="23">
        <f>'Padded Trace'!M48</f>
        <v>0</v>
      </c>
      <c r="N48" s="23">
        <f>'Padded Trace'!N48</f>
        <v>0</v>
      </c>
      <c r="O48" s="23">
        <f>'Padded Trace'!O48</f>
        <v>0</v>
      </c>
      <c r="P48" s="23">
        <f>'Padded Trace'!P48</f>
        <v>0</v>
      </c>
      <c r="Q48" s="23">
        <f>'Padded Trace'!Q48</f>
        <v>0</v>
      </c>
      <c r="R48" s="23">
        <f>'Padded Trace'!R48</f>
        <v>0</v>
      </c>
      <c r="S48" s="23">
        <f>'Padded Trace'!S48</f>
        <v>0</v>
      </c>
      <c r="T48" s="23">
        <f>'Padded Trace'!T48</f>
        <v>0</v>
      </c>
      <c r="U48" s="23">
        <f>'Padded Trace'!U48</f>
        <v>0</v>
      </c>
      <c r="V48" s="23">
        <f>'Padded Trace'!V48</f>
        <v>0</v>
      </c>
      <c r="W48" s="23">
        <f>'Padded Trace'!W48</f>
        <v>0</v>
      </c>
      <c r="X48" s="23">
        <f>'Padded Trace'!X48</f>
        <v>0</v>
      </c>
      <c r="Y48" s="23">
        <f>'Padded Trace'!Y48</f>
        <v>0</v>
      </c>
      <c r="Z48" s="23">
        <f>'Padded Trace'!Z48</f>
        <v>0</v>
      </c>
      <c r="AA48" s="23">
        <f>'Padded Trace'!AA48</f>
        <v>0</v>
      </c>
      <c r="AB48" s="23">
        <f>'Padded Trace'!AB48</f>
        <v>0</v>
      </c>
      <c r="AC48" s="23">
        <f>'Padded Trace'!AC48</f>
        <v>0</v>
      </c>
      <c r="AD48" s="23">
        <f>'Padded Trace'!AD48</f>
        <v>0</v>
      </c>
      <c r="AE48" s="23">
        <f>'Padded Trace'!AE48</f>
        <v>0</v>
      </c>
      <c r="AF48" s="23">
        <f>'Padded Trace'!AF48</f>
        <v>0</v>
      </c>
      <c r="AG48" s="23">
        <f>'Padded Trace'!AG48</f>
        <v>0</v>
      </c>
      <c r="AH48" s="19"/>
      <c r="AI48" s="19">
        <f t="shared" ca="1" si="35"/>
        <v>0</v>
      </c>
      <c r="AJ48" s="19"/>
      <c r="AK48" s="7"/>
      <c r="AL48" s="23" t="str">
        <f t="shared" si="37"/>
        <v/>
      </c>
      <c r="AM48" s="23" t="str">
        <f t="shared" si="38"/>
        <v/>
      </c>
      <c r="AN48" s="23" t="str">
        <f t="shared" si="39"/>
        <v/>
      </c>
      <c r="AO48" s="23" t="str">
        <f t="shared" si="40"/>
        <v/>
      </c>
      <c r="AP48" s="23" t="str">
        <f t="shared" si="41"/>
        <v/>
      </c>
      <c r="AQ48" s="23" t="str">
        <f t="shared" si="42"/>
        <v/>
      </c>
      <c r="AR48" s="23" t="str">
        <f t="shared" si="43"/>
        <v/>
      </c>
      <c r="AS48" s="24"/>
      <c r="AT48" s="23" t="str">
        <f t="shared" si="44"/>
        <v/>
      </c>
      <c r="AU48" s="23" t="str">
        <f t="shared" si="45"/>
        <v/>
      </c>
      <c r="AV48" s="23" t="str">
        <f t="shared" si="46"/>
        <v/>
      </c>
      <c r="AW48" s="23" t="str">
        <f t="shared" si="47"/>
        <v/>
      </c>
      <c r="AX48" s="23" t="str">
        <f t="shared" si="48"/>
        <v/>
      </c>
      <c r="AY48" s="23" t="str">
        <f t="shared" si="49"/>
        <v/>
      </c>
      <c r="AZ48" s="23" t="str">
        <f t="shared" si="50"/>
        <v/>
      </c>
      <c r="BA48" s="23" t="str">
        <f t="shared" si="51"/>
        <v/>
      </c>
      <c r="BB48" s="23" t="str">
        <f t="shared" si="52"/>
        <v/>
      </c>
      <c r="BC48" s="23" t="str">
        <f t="shared" si="53"/>
        <v/>
      </c>
      <c r="BD48" s="23" t="str">
        <f t="shared" si="54"/>
        <v/>
      </c>
      <c r="BE48" s="24"/>
      <c r="BF48" s="23" t="str">
        <f t="shared" si="55"/>
        <v/>
      </c>
      <c r="BG48" s="23" t="str">
        <f t="shared" si="56"/>
        <v/>
      </c>
      <c r="BH48" s="23" t="str">
        <f t="shared" si="57"/>
        <v/>
      </c>
      <c r="BI48" s="23" t="str">
        <f t="shared" si="58"/>
        <v/>
      </c>
      <c r="BJ48" s="23" t="str">
        <f t="shared" si="59"/>
        <v/>
      </c>
      <c r="BK48" s="23" t="str">
        <f t="shared" si="60"/>
        <v/>
      </c>
      <c r="BL48" s="23" t="str">
        <f t="shared" si="61"/>
        <v/>
      </c>
      <c r="BM48" s="23" t="str">
        <f t="shared" si="62"/>
        <v/>
      </c>
      <c r="BN48" s="23" t="str">
        <f t="shared" si="63"/>
        <v/>
      </c>
      <c r="BO48" s="23" t="str">
        <f t="shared" si="64"/>
        <v/>
      </c>
      <c r="BP48" s="23" t="str">
        <f t="shared" si="65"/>
        <v/>
      </c>
      <c r="BQ48" s="24"/>
      <c r="BR48" s="23" t="str">
        <f t="shared" si="66"/>
        <v/>
      </c>
      <c r="BS48" s="23" t="str">
        <f t="shared" si="67"/>
        <v/>
      </c>
      <c r="BT48" s="23" t="str">
        <f>IF(A48="","",(AH48+AI48)*(MOD(O48*AC48+P48*(AC48+N48)+Q48*(AB48+AC48+N48),Prime)-AD48))</f>
        <v/>
      </c>
      <c r="BU48" s="23" t="str">
        <f>IF(A48="","",(AH48+AI48)*MOD(I48*(AB48+S48)+(1-I48)*AD48-AE48,Prime))</f>
        <v/>
      </c>
      <c r="BV48" s="23" t="str">
        <f t="shared" si="68"/>
        <v/>
      </c>
      <c r="BW48" s="23" t="str">
        <f t="shared" si="69"/>
        <v/>
      </c>
      <c r="BX48" s="23" t="str" cm="1">
        <f t="array" ref="BX48">IF(A48="","",AI48*MOD(MRef(AG$5,C48-1,Input_Output!$O$21)*MRef(AD$5,C48-1,Input_Output!$O$21)-(1-I48),Prime))</f>
        <v/>
      </c>
      <c r="BY48" s="24"/>
      <c r="BZ48" s="23" t="str" cm="1">
        <f t="array" ref="BZ48">IF(A48="","",$AI48*((1-MRef(S$5,$C48-1,Input_Output!$O$21))*(MOD(MRef(E$5,$C48-1,Input_Output!$O$21)+1,Prime))+MRef(S$5,$C48-1,Input_Output!$O$21)*MRef($AF$5,$C48-1,Input_Output!$O$21)-E48))</f>
        <v/>
      </c>
      <c r="CA48" s="23" t="str" cm="1">
        <f t="array" ref="CA48">IF(A48="","",$AI48*((1-MRef(T$5,$C48-1,Input_Output!$O$21))*MRef(F$5,$C48-1,Input_Output!$O$21)+MRef(T$5,$C48-1,Input_Output!$O$21)*MRef($AF$5,$C48-1,Input_Output!$O$21)-F48))</f>
        <v/>
      </c>
      <c r="CB48" s="23" t="str" cm="1">
        <f t="array" ref="CB48">IF(A48="","",$AI48*((1-MRef(U$5,$C48-1,Input_Output!$O$21))*MRef(G$5,$C48-1,Input_Output!$O$21)+MRef(U$5,$C48-1,Input_Output!$O$21)*MRef($AF$5,$C48-1,Input_Output!$O$21)-G48))</f>
        <v/>
      </c>
      <c r="CC48" s="23" t="str" cm="1">
        <f t="array" ref="CC48">IF(A48="","",$AI48*((1-MRef(V$5,$C48-1,Input_Output!$O$21))*MRef(H$5,$C48-1,Input_Output!$O$21)+MRef(V$5,$C48-1,Input_Output!$O$21)*MRef($AF$5,$C48-1,Input_Output!$O$21)-H48))</f>
        <v/>
      </c>
      <c r="CD48" s="23" t="str" cm="1">
        <f t="array" ref="CD48">IF(A48="","",AI48*MRef(AD$5,C48-1,Input_Output!$O$21)*I48)</f>
        <v/>
      </c>
      <c r="CE48" s="24"/>
      <c r="CF48" s="23" t="str">
        <f t="shared" si="36"/>
        <v/>
      </c>
      <c r="CG48" s="23" t="str">
        <f>IF($A48="","",MOD((F48-INPUT)*$AH48,Prime))</f>
        <v/>
      </c>
      <c r="CH48" s="23" t="str">
        <f t="shared" si="34"/>
        <v/>
      </c>
      <c r="CI48" s="23" t="str">
        <f t="shared" si="70"/>
        <v/>
      </c>
      <c r="CJ48" s="23" t="str" cm="1">
        <f t="array" ref="CJ48">IF(A48="","",_xlfn.LET(_xlpm.r,C48-1,_xlpm.l,Input_Output!$O$21,MRef(AH$5,_xlpm.r,_xlpm.l)+MRef(AI$5,_xlpm.r,_xlpm.l)-MRef(AJ$5,_xlpm.r,_xlpm.l)-AI48))</f>
        <v/>
      </c>
      <c r="CK48" s="7"/>
    </row>
    <row r="49" spans="1:89" x14ac:dyDescent="0.25">
      <c r="A49" s="41" t="str">
        <f>'Padded Trace'!A49</f>
        <v/>
      </c>
      <c r="B49" s="19">
        <f>'Padded Trace'!B49</f>
        <v>0</v>
      </c>
      <c r="C49" s="41" t="str">
        <f>'Padded Trace'!C49</f>
        <v/>
      </c>
      <c r="D49" s="41" t="str">
        <f>'Padded Trace'!D49</f>
        <v>N/A</v>
      </c>
      <c r="E49" s="23">
        <f>'Padded Trace'!E49</f>
        <v>0</v>
      </c>
      <c r="F49" s="23">
        <f>'Padded Trace'!F49</f>
        <v>0</v>
      </c>
      <c r="G49" s="23">
        <f>'Padded Trace'!G49</f>
        <v>0</v>
      </c>
      <c r="H49" s="23">
        <f>'Padded Trace'!H49</f>
        <v>0</v>
      </c>
      <c r="I49" s="23">
        <f>'Padded Trace'!I49</f>
        <v>0</v>
      </c>
      <c r="J49" s="23">
        <f>'Padded Trace'!J49</f>
        <v>0</v>
      </c>
      <c r="K49" s="23">
        <f>'Padded Trace'!K49</f>
        <v>0</v>
      </c>
      <c r="L49" s="23">
        <f>'Padded Trace'!L49</f>
        <v>0</v>
      </c>
      <c r="M49" s="23">
        <f>'Padded Trace'!M49</f>
        <v>0</v>
      </c>
      <c r="N49" s="23">
        <f>'Padded Trace'!N49</f>
        <v>0</v>
      </c>
      <c r="O49" s="23">
        <f>'Padded Trace'!O49</f>
        <v>0</v>
      </c>
      <c r="P49" s="23">
        <f>'Padded Trace'!P49</f>
        <v>0</v>
      </c>
      <c r="Q49" s="23">
        <f>'Padded Trace'!Q49</f>
        <v>0</v>
      </c>
      <c r="R49" s="23">
        <f>'Padded Trace'!R49</f>
        <v>0</v>
      </c>
      <c r="S49" s="23">
        <f>'Padded Trace'!S49</f>
        <v>0</v>
      </c>
      <c r="T49" s="23">
        <f>'Padded Trace'!T49</f>
        <v>0</v>
      </c>
      <c r="U49" s="23">
        <f>'Padded Trace'!U49</f>
        <v>0</v>
      </c>
      <c r="V49" s="23">
        <f>'Padded Trace'!V49</f>
        <v>0</v>
      </c>
      <c r="W49" s="23">
        <f>'Padded Trace'!W49</f>
        <v>0</v>
      </c>
      <c r="X49" s="23">
        <f>'Padded Trace'!X49</f>
        <v>0</v>
      </c>
      <c r="Y49" s="23">
        <f>'Padded Trace'!Y49</f>
        <v>0</v>
      </c>
      <c r="Z49" s="23">
        <f>'Padded Trace'!Z49</f>
        <v>0</v>
      </c>
      <c r="AA49" s="23">
        <f>'Padded Trace'!AA49</f>
        <v>0</v>
      </c>
      <c r="AB49" s="23">
        <f>'Padded Trace'!AB49</f>
        <v>0</v>
      </c>
      <c r="AC49" s="23">
        <f>'Padded Trace'!AC49</f>
        <v>0</v>
      </c>
      <c r="AD49" s="23">
        <f>'Padded Trace'!AD49</f>
        <v>0</v>
      </c>
      <c r="AE49" s="23">
        <f>'Padded Trace'!AE49</f>
        <v>0</v>
      </c>
      <c r="AF49" s="23">
        <f>'Padded Trace'!AF49</f>
        <v>0</v>
      </c>
      <c r="AG49" s="23">
        <f>'Padded Trace'!AG49</f>
        <v>0</v>
      </c>
      <c r="AH49" s="19"/>
      <c r="AI49" s="19">
        <f t="shared" ca="1" si="35"/>
        <v>0</v>
      </c>
      <c r="AJ49" s="19"/>
      <c r="AK49" s="7"/>
      <c r="AL49" s="23" t="str">
        <f t="shared" si="37"/>
        <v/>
      </c>
      <c r="AM49" s="23" t="str">
        <f t="shared" si="38"/>
        <v/>
      </c>
      <c r="AN49" s="23" t="str">
        <f t="shared" si="39"/>
        <v/>
      </c>
      <c r="AO49" s="23" t="str">
        <f t="shared" si="40"/>
        <v/>
      </c>
      <c r="AP49" s="23" t="str">
        <f t="shared" si="41"/>
        <v/>
      </c>
      <c r="AQ49" s="23" t="str">
        <f t="shared" si="42"/>
        <v/>
      </c>
      <c r="AR49" s="23" t="str">
        <f t="shared" si="43"/>
        <v/>
      </c>
      <c r="AS49" s="24"/>
      <c r="AT49" s="23" t="str">
        <f t="shared" si="44"/>
        <v/>
      </c>
      <c r="AU49" s="23" t="str">
        <f t="shared" si="45"/>
        <v/>
      </c>
      <c r="AV49" s="23" t="str">
        <f t="shared" si="46"/>
        <v/>
      </c>
      <c r="AW49" s="23" t="str">
        <f t="shared" si="47"/>
        <v/>
      </c>
      <c r="AX49" s="23" t="str">
        <f t="shared" si="48"/>
        <v/>
      </c>
      <c r="AY49" s="23" t="str">
        <f t="shared" si="49"/>
        <v/>
      </c>
      <c r="AZ49" s="23" t="str">
        <f t="shared" si="50"/>
        <v/>
      </c>
      <c r="BA49" s="23" t="str">
        <f t="shared" si="51"/>
        <v/>
      </c>
      <c r="BB49" s="23" t="str">
        <f t="shared" si="52"/>
        <v/>
      </c>
      <c r="BC49" s="23" t="str">
        <f t="shared" si="53"/>
        <v/>
      </c>
      <c r="BD49" s="23" t="str">
        <f t="shared" si="54"/>
        <v/>
      </c>
      <c r="BE49" s="24"/>
      <c r="BF49" s="23" t="str">
        <f t="shared" si="55"/>
        <v/>
      </c>
      <c r="BG49" s="23" t="str">
        <f t="shared" si="56"/>
        <v/>
      </c>
      <c r="BH49" s="23" t="str">
        <f t="shared" si="57"/>
        <v/>
      </c>
      <c r="BI49" s="23" t="str">
        <f t="shared" si="58"/>
        <v/>
      </c>
      <c r="BJ49" s="23" t="str">
        <f t="shared" si="59"/>
        <v/>
      </c>
      <c r="BK49" s="23" t="str">
        <f t="shared" si="60"/>
        <v/>
      </c>
      <c r="BL49" s="23" t="str">
        <f t="shared" si="61"/>
        <v/>
      </c>
      <c r="BM49" s="23" t="str">
        <f t="shared" si="62"/>
        <v/>
      </c>
      <c r="BN49" s="23" t="str">
        <f t="shared" si="63"/>
        <v/>
      </c>
      <c r="BO49" s="23" t="str">
        <f t="shared" si="64"/>
        <v/>
      </c>
      <c r="BP49" s="23" t="str">
        <f t="shared" si="65"/>
        <v/>
      </c>
      <c r="BQ49" s="24"/>
      <c r="BR49" s="23" t="str">
        <f t="shared" si="66"/>
        <v/>
      </c>
      <c r="BS49" s="23" t="str">
        <f t="shared" si="67"/>
        <v/>
      </c>
      <c r="BT49" s="23" t="str">
        <f>IF(A49="","",(AH49+AI49)*(MOD(O49*AC49+P49*(AC49+N49)+Q49*(AB49+AC49+N49),Prime)-AD49))</f>
        <v/>
      </c>
      <c r="BU49" s="23" t="str">
        <f>IF(A49="","",(AH49+AI49)*MOD(I49*(AB49+S49)+(1-I49)*AD49-AE49,Prime))</f>
        <v/>
      </c>
      <c r="BV49" s="23" t="str">
        <f t="shared" si="68"/>
        <v/>
      </c>
      <c r="BW49" s="23" t="str">
        <f t="shared" si="69"/>
        <v/>
      </c>
      <c r="BX49" s="23" t="str" cm="1">
        <f t="array" ref="BX49">IF(A49="","",AI49*MOD(MRef(AG$5,C49-1,Input_Output!$O$21)*MRef(AD$5,C49-1,Input_Output!$O$21)-(1-I49),Prime))</f>
        <v/>
      </c>
      <c r="BY49" s="24"/>
      <c r="BZ49" s="23" t="str" cm="1">
        <f t="array" ref="BZ49">IF(A49="","",$AI49*((1-MRef(S$5,$C49-1,Input_Output!$O$21))*(MOD(MRef(E$5,$C49-1,Input_Output!$O$21)+1,Prime))+MRef(S$5,$C49-1,Input_Output!$O$21)*MRef($AF$5,$C49-1,Input_Output!$O$21)-E49))</f>
        <v/>
      </c>
      <c r="CA49" s="23" t="str" cm="1">
        <f t="array" ref="CA49">IF(A49="","",$AI49*((1-MRef(T$5,$C49-1,Input_Output!$O$21))*MRef(F$5,$C49-1,Input_Output!$O$21)+MRef(T$5,$C49-1,Input_Output!$O$21)*MRef($AF$5,$C49-1,Input_Output!$O$21)-F49))</f>
        <v/>
      </c>
      <c r="CB49" s="23" t="str" cm="1">
        <f t="array" ref="CB49">IF(A49="","",$AI49*((1-MRef(U$5,$C49-1,Input_Output!$O$21))*MRef(G$5,$C49-1,Input_Output!$O$21)+MRef(U$5,$C49-1,Input_Output!$O$21)*MRef($AF$5,$C49-1,Input_Output!$O$21)-G49))</f>
        <v/>
      </c>
      <c r="CC49" s="23" t="str" cm="1">
        <f t="array" ref="CC49">IF(A49="","",$AI49*((1-MRef(V$5,$C49-1,Input_Output!$O$21))*MRef(H$5,$C49-1,Input_Output!$O$21)+MRef(V$5,$C49-1,Input_Output!$O$21)*MRef($AF$5,$C49-1,Input_Output!$O$21)-H49))</f>
        <v/>
      </c>
      <c r="CD49" s="23" t="str" cm="1">
        <f t="array" ref="CD49">IF(A49="","",AI49*MRef(AD$5,C49-1,Input_Output!$O$21)*I49)</f>
        <v/>
      </c>
      <c r="CE49" s="24"/>
      <c r="CF49" s="23" t="str">
        <f t="shared" si="36"/>
        <v/>
      </c>
      <c r="CG49" s="23" t="str">
        <f>IF($A49="","",MOD((F49-INPUT)*$AH49,Prime))</f>
        <v/>
      </c>
      <c r="CH49" s="23" t="str">
        <f t="shared" si="34"/>
        <v/>
      </c>
      <c r="CI49" s="23" t="str">
        <f t="shared" si="70"/>
        <v/>
      </c>
      <c r="CJ49" s="23" t="str" cm="1">
        <f t="array" ref="CJ49">IF(A49="","",_xlfn.LET(_xlpm.r,C49-1,_xlpm.l,Input_Output!$O$21,MRef(AH$5,_xlpm.r,_xlpm.l)+MRef(AI$5,_xlpm.r,_xlpm.l)-MRef(AJ$5,_xlpm.r,_xlpm.l)-AI49))</f>
        <v/>
      </c>
      <c r="CK49" s="7"/>
    </row>
    <row r="50" spans="1:89" x14ac:dyDescent="0.25">
      <c r="A50" s="41" t="str">
        <f>'Padded Trace'!A50</f>
        <v/>
      </c>
      <c r="B50" s="19">
        <f>'Padded Trace'!B50</f>
        <v>0</v>
      </c>
      <c r="C50" s="41" t="str">
        <f>'Padded Trace'!C50</f>
        <v/>
      </c>
      <c r="D50" s="41" t="str">
        <f>'Padded Trace'!D50</f>
        <v>N/A</v>
      </c>
      <c r="E50" s="23">
        <f>'Padded Trace'!E50</f>
        <v>0</v>
      </c>
      <c r="F50" s="23">
        <f>'Padded Trace'!F50</f>
        <v>0</v>
      </c>
      <c r="G50" s="23">
        <f>'Padded Trace'!G50</f>
        <v>0</v>
      </c>
      <c r="H50" s="23">
        <f>'Padded Trace'!H50</f>
        <v>0</v>
      </c>
      <c r="I50" s="23">
        <f>'Padded Trace'!I50</f>
        <v>0</v>
      </c>
      <c r="J50" s="23">
        <f>'Padded Trace'!J50</f>
        <v>0</v>
      </c>
      <c r="K50" s="23">
        <f>'Padded Trace'!K50</f>
        <v>0</v>
      </c>
      <c r="L50" s="23">
        <f>'Padded Trace'!L50</f>
        <v>0</v>
      </c>
      <c r="M50" s="23">
        <f>'Padded Trace'!M50</f>
        <v>0</v>
      </c>
      <c r="N50" s="23">
        <f>'Padded Trace'!N50</f>
        <v>0</v>
      </c>
      <c r="O50" s="23">
        <f>'Padded Trace'!O50</f>
        <v>0</v>
      </c>
      <c r="P50" s="23">
        <f>'Padded Trace'!P50</f>
        <v>0</v>
      </c>
      <c r="Q50" s="23">
        <f>'Padded Trace'!Q50</f>
        <v>0</v>
      </c>
      <c r="R50" s="23">
        <f>'Padded Trace'!R50</f>
        <v>0</v>
      </c>
      <c r="S50" s="23">
        <f>'Padded Trace'!S50</f>
        <v>0</v>
      </c>
      <c r="T50" s="23">
        <f>'Padded Trace'!T50</f>
        <v>0</v>
      </c>
      <c r="U50" s="23">
        <f>'Padded Trace'!U50</f>
        <v>0</v>
      </c>
      <c r="V50" s="23">
        <f>'Padded Trace'!V50</f>
        <v>0</v>
      </c>
      <c r="W50" s="23">
        <f>'Padded Trace'!W50</f>
        <v>0</v>
      </c>
      <c r="X50" s="23">
        <f>'Padded Trace'!X50</f>
        <v>0</v>
      </c>
      <c r="Y50" s="23">
        <f>'Padded Trace'!Y50</f>
        <v>0</v>
      </c>
      <c r="Z50" s="23">
        <f>'Padded Trace'!Z50</f>
        <v>0</v>
      </c>
      <c r="AA50" s="23">
        <f>'Padded Trace'!AA50</f>
        <v>0</v>
      </c>
      <c r="AB50" s="23">
        <f>'Padded Trace'!AB50</f>
        <v>0</v>
      </c>
      <c r="AC50" s="23">
        <f>'Padded Trace'!AC50</f>
        <v>0</v>
      </c>
      <c r="AD50" s="23">
        <f>'Padded Trace'!AD50</f>
        <v>0</v>
      </c>
      <c r="AE50" s="23">
        <f>'Padded Trace'!AE50</f>
        <v>0</v>
      </c>
      <c r="AF50" s="23">
        <f>'Padded Trace'!AF50</f>
        <v>0</v>
      </c>
      <c r="AG50" s="23">
        <f>'Padded Trace'!AG50</f>
        <v>0</v>
      </c>
      <c r="AH50" s="19"/>
      <c r="AI50" s="19">
        <f t="shared" ca="1" si="35"/>
        <v>0</v>
      </c>
      <c r="AJ50" s="19"/>
      <c r="AK50" s="7"/>
      <c r="AL50" s="23" t="str">
        <f t="shared" si="37"/>
        <v/>
      </c>
      <c r="AM50" s="23" t="str">
        <f t="shared" si="38"/>
        <v/>
      </c>
      <c r="AN50" s="23" t="str">
        <f t="shared" si="39"/>
        <v/>
      </c>
      <c r="AO50" s="23" t="str">
        <f t="shared" si="40"/>
        <v/>
      </c>
      <c r="AP50" s="23" t="str">
        <f t="shared" si="41"/>
        <v/>
      </c>
      <c r="AQ50" s="23" t="str">
        <f t="shared" si="42"/>
        <v/>
      </c>
      <c r="AR50" s="23" t="str">
        <f t="shared" si="43"/>
        <v/>
      </c>
      <c r="AS50" s="24"/>
      <c r="AT50" s="23" t="str">
        <f t="shared" si="44"/>
        <v/>
      </c>
      <c r="AU50" s="23" t="str">
        <f t="shared" si="45"/>
        <v/>
      </c>
      <c r="AV50" s="23" t="str">
        <f t="shared" si="46"/>
        <v/>
      </c>
      <c r="AW50" s="23" t="str">
        <f t="shared" si="47"/>
        <v/>
      </c>
      <c r="AX50" s="23" t="str">
        <f t="shared" si="48"/>
        <v/>
      </c>
      <c r="AY50" s="23" t="str">
        <f t="shared" si="49"/>
        <v/>
      </c>
      <c r="AZ50" s="23" t="str">
        <f t="shared" si="50"/>
        <v/>
      </c>
      <c r="BA50" s="23" t="str">
        <f t="shared" si="51"/>
        <v/>
      </c>
      <c r="BB50" s="23" t="str">
        <f t="shared" si="52"/>
        <v/>
      </c>
      <c r="BC50" s="23" t="str">
        <f t="shared" si="53"/>
        <v/>
      </c>
      <c r="BD50" s="23" t="str">
        <f t="shared" si="54"/>
        <v/>
      </c>
      <c r="BE50" s="24"/>
      <c r="BF50" s="23" t="str">
        <f t="shared" si="55"/>
        <v/>
      </c>
      <c r="BG50" s="23" t="str">
        <f t="shared" si="56"/>
        <v/>
      </c>
      <c r="BH50" s="23" t="str">
        <f t="shared" si="57"/>
        <v/>
      </c>
      <c r="BI50" s="23" t="str">
        <f t="shared" si="58"/>
        <v/>
      </c>
      <c r="BJ50" s="23" t="str">
        <f t="shared" si="59"/>
        <v/>
      </c>
      <c r="BK50" s="23" t="str">
        <f t="shared" si="60"/>
        <v/>
      </c>
      <c r="BL50" s="23" t="str">
        <f t="shared" si="61"/>
        <v/>
      </c>
      <c r="BM50" s="23" t="str">
        <f t="shared" si="62"/>
        <v/>
      </c>
      <c r="BN50" s="23" t="str">
        <f t="shared" si="63"/>
        <v/>
      </c>
      <c r="BO50" s="23" t="str">
        <f t="shared" si="64"/>
        <v/>
      </c>
      <c r="BP50" s="23" t="str">
        <f t="shared" si="65"/>
        <v/>
      </c>
      <c r="BQ50" s="24"/>
      <c r="BR50" s="23" t="str">
        <f t="shared" si="66"/>
        <v/>
      </c>
      <c r="BS50" s="23" t="str">
        <f t="shared" si="67"/>
        <v/>
      </c>
      <c r="BT50" s="23" t="str">
        <f>IF(A50="","",(AH50+AI50)*(MOD(O50*AC50+P50*(AC50+N50)+Q50*(AB50+AC50+N50),Prime)-AD50))</f>
        <v/>
      </c>
      <c r="BU50" s="23" t="str">
        <f>IF(A50="","",(AH50+AI50)*MOD(I50*(AB50+S50)+(1-I50)*AD50-AE50,Prime))</f>
        <v/>
      </c>
      <c r="BV50" s="23" t="str">
        <f t="shared" si="68"/>
        <v/>
      </c>
      <c r="BW50" s="23" t="str">
        <f t="shared" si="69"/>
        <v/>
      </c>
      <c r="BX50" s="23" t="str" cm="1">
        <f t="array" ref="BX50">IF(A50="","",AI50*MOD(MRef(AG$5,C50-1,Input_Output!$O$21)*MRef(AD$5,C50-1,Input_Output!$O$21)-(1-I50),Prime))</f>
        <v/>
      </c>
      <c r="BY50" s="24"/>
      <c r="BZ50" s="23" t="str" cm="1">
        <f t="array" ref="BZ50">IF(A50="","",$AI50*((1-MRef(S$5,$C50-1,Input_Output!$O$21))*(MOD(MRef(E$5,$C50-1,Input_Output!$O$21)+1,Prime))+MRef(S$5,$C50-1,Input_Output!$O$21)*MRef($AF$5,$C50-1,Input_Output!$O$21)-E50))</f>
        <v/>
      </c>
      <c r="CA50" s="23" t="str" cm="1">
        <f t="array" ref="CA50">IF(A50="","",$AI50*((1-MRef(T$5,$C50-1,Input_Output!$O$21))*MRef(F$5,$C50-1,Input_Output!$O$21)+MRef(T$5,$C50-1,Input_Output!$O$21)*MRef($AF$5,$C50-1,Input_Output!$O$21)-F50))</f>
        <v/>
      </c>
      <c r="CB50" s="23" t="str" cm="1">
        <f t="array" ref="CB50">IF(A50="","",$AI50*((1-MRef(U$5,$C50-1,Input_Output!$O$21))*MRef(G$5,$C50-1,Input_Output!$O$21)+MRef(U$5,$C50-1,Input_Output!$O$21)*MRef($AF$5,$C50-1,Input_Output!$O$21)-G50))</f>
        <v/>
      </c>
      <c r="CC50" s="23" t="str" cm="1">
        <f t="array" ref="CC50">IF(A50="","",$AI50*((1-MRef(V$5,$C50-1,Input_Output!$O$21))*MRef(H$5,$C50-1,Input_Output!$O$21)+MRef(V$5,$C50-1,Input_Output!$O$21)*MRef($AF$5,$C50-1,Input_Output!$O$21)-H50))</f>
        <v/>
      </c>
      <c r="CD50" s="23" t="str" cm="1">
        <f t="array" ref="CD50">IF(A50="","",AI50*MRef(AD$5,C50-1,Input_Output!$O$21)*I50)</f>
        <v/>
      </c>
      <c r="CE50" s="24"/>
      <c r="CF50" s="23" t="str">
        <f t="shared" si="36"/>
        <v/>
      </c>
      <c r="CG50" s="23" t="str">
        <f>IF($A50="","",MOD((F50-INPUT)*$AH50,Prime))</f>
        <v/>
      </c>
      <c r="CH50" s="23" t="str">
        <f t="shared" si="34"/>
        <v/>
      </c>
      <c r="CI50" s="23" t="str">
        <f t="shared" si="70"/>
        <v/>
      </c>
      <c r="CJ50" s="23" t="str" cm="1">
        <f t="array" ref="CJ50">IF(A50="","",_xlfn.LET(_xlpm.r,C50-1,_xlpm.l,Input_Output!$O$21,MRef(AH$5,_xlpm.r,_xlpm.l)+MRef(AI$5,_xlpm.r,_xlpm.l)-MRef(AJ$5,_xlpm.r,_xlpm.l)-AI50))</f>
        <v/>
      </c>
      <c r="CK50" s="7"/>
    </row>
    <row r="51" spans="1:89" x14ac:dyDescent="0.25">
      <c r="A51" s="41" t="str">
        <f>'Padded Trace'!A51</f>
        <v/>
      </c>
      <c r="B51" s="19">
        <f>'Padded Trace'!B51</f>
        <v>0</v>
      </c>
      <c r="C51" s="41" t="str">
        <f>'Padded Trace'!C51</f>
        <v/>
      </c>
      <c r="D51" s="41" t="str">
        <f>'Padded Trace'!D51</f>
        <v>N/A</v>
      </c>
      <c r="E51" s="23">
        <f>'Padded Trace'!E51</f>
        <v>0</v>
      </c>
      <c r="F51" s="23">
        <f>'Padded Trace'!F51</f>
        <v>0</v>
      </c>
      <c r="G51" s="23">
        <f>'Padded Trace'!G51</f>
        <v>0</v>
      </c>
      <c r="H51" s="23">
        <f>'Padded Trace'!H51</f>
        <v>0</v>
      </c>
      <c r="I51" s="23">
        <f>'Padded Trace'!I51</f>
        <v>0</v>
      </c>
      <c r="J51" s="23">
        <f>'Padded Trace'!J51</f>
        <v>0</v>
      </c>
      <c r="K51" s="23">
        <f>'Padded Trace'!K51</f>
        <v>0</v>
      </c>
      <c r="L51" s="23">
        <f>'Padded Trace'!L51</f>
        <v>0</v>
      </c>
      <c r="M51" s="23">
        <f>'Padded Trace'!M51</f>
        <v>0</v>
      </c>
      <c r="N51" s="23">
        <f>'Padded Trace'!N51</f>
        <v>0</v>
      </c>
      <c r="O51" s="23">
        <f>'Padded Trace'!O51</f>
        <v>0</v>
      </c>
      <c r="P51" s="23">
        <f>'Padded Trace'!P51</f>
        <v>0</v>
      </c>
      <c r="Q51" s="23">
        <f>'Padded Trace'!Q51</f>
        <v>0</v>
      </c>
      <c r="R51" s="23">
        <f>'Padded Trace'!R51</f>
        <v>0</v>
      </c>
      <c r="S51" s="23">
        <f>'Padded Trace'!S51</f>
        <v>0</v>
      </c>
      <c r="T51" s="23">
        <f>'Padded Trace'!T51</f>
        <v>0</v>
      </c>
      <c r="U51" s="23">
        <f>'Padded Trace'!U51</f>
        <v>0</v>
      </c>
      <c r="V51" s="23">
        <f>'Padded Trace'!V51</f>
        <v>0</v>
      </c>
      <c r="W51" s="23">
        <f>'Padded Trace'!W51</f>
        <v>0</v>
      </c>
      <c r="X51" s="23">
        <f>'Padded Trace'!X51</f>
        <v>0</v>
      </c>
      <c r="Y51" s="23">
        <f>'Padded Trace'!Y51</f>
        <v>0</v>
      </c>
      <c r="Z51" s="23">
        <f>'Padded Trace'!Z51</f>
        <v>0</v>
      </c>
      <c r="AA51" s="23">
        <f>'Padded Trace'!AA51</f>
        <v>0</v>
      </c>
      <c r="AB51" s="23">
        <f>'Padded Trace'!AB51</f>
        <v>0</v>
      </c>
      <c r="AC51" s="23">
        <f>'Padded Trace'!AC51</f>
        <v>0</v>
      </c>
      <c r="AD51" s="23">
        <f>'Padded Trace'!AD51</f>
        <v>0</v>
      </c>
      <c r="AE51" s="23">
        <f>'Padded Trace'!AE51</f>
        <v>0</v>
      </c>
      <c r="AF51" s="23">
        <f>'Padded Trace'!AF51</f>
        <v>0</v>
      </c>
      <c r="AG51" s="23">
        <f>'Padded Trace'!AG51</f>
        <v>0</v>
      </c>
      <c r="AH51" s="19"/>
      <c r="AI51" s="19">
        <f t="shared" ca="1" si="35"/>
        <v>0</v>
      </c>
      <c r="AJ51" s="19"/>
      <c r="AK51" s="7"/>
      <c r="AL51" s="23" t="str">
        <f t="shared" si="37"/>
        <v/>
      </c>
      <c r="AM51" s="23" t="str">
        <f t="shared" si="38"/>
        <v/>
      </c>
      <c r="AN51" s="23" t="str">
        <f t="shared" si="39"/>
        <v/>
      </c>
      <c r="AO51" s="23" t="str">
        <f t="shared" si="40"/>
        <v/>
      </c>
      <c r="AP51" s="23" t="str">
        <f t="shared" si="41"/>
        <v/>
      </c>
      <c r="AQ51" s="23" t="str">
        <f t="shared" si="42"/>
        <v/>
      </c>
      <c r="AR51" s="23" t="str">
        <f t="shared" si="43"/>
        <v/>
      </c>
      <c r="AS51" s="24"/>
      <c r="AT51" s="23" t="str">
        <f t="shared" si="44"/>
        <v/>
      </c>
      <c r="AU51" s="23" t="str">
        <f t="shared" si="45"/>
        <v/>
      </c>
      <c r="AV51" s="23" t="str">
        <f t="shared" si="46"/>
        <v/>
      </c>
      <c r="AW51" s="23" t="str">
        <f t="shared" si="47"/>
        <v/>
      </c>
      <c r="AX51" s="23" t="str">
        <f t="shared" si="48"/>
        <v/>
      </c>
      <c r="AY51" s="23" t="str">
        <f t="shared" si="49"/>
        <v/>
      </c>
      <c r="AZ51" s="23" t="str">
        <f t="shared" si="50"/>
        <v/>
      </c>
      <c r="BA51" s="23" t="str">
        <f t="shared" si="51"/>
        <v/>
      </c>
      <c r="BB51" s="23" t="str">
        <f t="shared" si="52"/>
        <v/>
      </c>
      <c r="BC51" s="23" t="str">
        <f t="shared" si="53"/>
        <v/>
      </c>
      <c r="BD51" s="23" t="str">
        <f t="shared" si="54"/>
        <v/>
      </c>
      <c r="BE51" s="24"/>
      <c r="BF51" s="23" t="str">
        <f t="shared" si="55"/>
        <v/>
      </c>
      <c r="BG51" s="23" t="str">
        <f t="shared" si="56"/>
        <v/>
      </c>
      <c r="BH51" s="23" t="str">
        <f t="shared" si="57"/>
        <v/>
      </c>
      <c r="BI51" s="23" t="str">
        <f t="shared" si="58"/>
        <v/>
      </c>
      <c r="BJ51" s="23" t="str">
        <f t="shared" si="59"/>
        <v/>
      </c>
      <c r="BK51" s="23" t="str">
        <f t="shared" si="60"/>
        <v/>
      </c>
      <c r="BL51" s="23" t="str">
        <f t="shared" si="61"/>
        <v/>
      </c>
      <c r="BM51" s="23" t="str">
        <f t="shared" si="62"/>
        <v/>
      </c>
      <c r="BN51" s="23" t="str">
        <f t="shared" si="63"/>
        <v/>
      </c>
      <c r="BO51" s="23" t="str">
        <f t="shared" si="64"/>
        <v/>
      </c>
      <c r="BP51" s="23" t="str">
        <f t="shared" si="65"/>
        <v/>
      </c>
      <c r="BQ51" s="24"/>
      <c r="BR51" s="23" t="str">
        <f t="shared" si="66"/>
        <v/>
      </c>
      <c r="BS51" s="23" t="str">
        <f t="shared" si="67"/>
        <v/>
      </c>
      <c r="BT51" s="23" t="str">
        <f>IF(A51="","",(AH51+AI51)*(MOD(O51*AC51+P51*(AC51+N51)+Q51*(AB51+AC51+N51),Prime)-AD51))</f>
        <v/>
      </c>
      <c r="BU51" s="23" t="str">
        <f>IF(A51="","",(AH51+AI51)*MOD(I51*(AB51+S51)+(1-I51)*AD51-AE51,Prime))</f>
        <v/>
      </c>
      <c r="BV51" s="23" t="str">
        <f t="shared" si="68"/>
        <v/>
      </c>
      <c r="BW51" s="23" t="str">
        <f t="shared" si="69"/>
        <v/>
      </c>
      <c r="BX51" s="23" t="str" cm="1">
        <f t="array" ref="BX51">IF(A51="","",AI51*MOD(MRef(AG$5,C51-1,Input_Output!$O$21)*MRef(AD$5,C51-1,Input_Output!$O$21)-(1-I51),Prime))</f>
        <v/>
      </c>
      <c r="BY51" s="24"/>
      <c r="BZ51" s="23" t="str" cm="1">
        <f t="array" ref="BZ51">IF(A51="","",$AI51*((1-MRef(S$5,$C51-1,Input_Output!$O$21))*(MOD(MRef(E$5,$C51-1,Input_Output!$O$21)+1,Prime))+MRef(S$5,$C51-1,Input_Output!$O$21)*MRef($AF$5,$C51-1,Input_Output!$O$21)-E51))</f>
        <v/>
      </c>
      <c r="CA51" s="23" t="str" cm="1">
        <f t="array" ref="CA51">IF(A51="","",$AI51*((1-MRef(T$5,$C51-1,Input_Output!$O$21))*MRef(F$5,$C51-1,Input_Output!$O$21)+MRef(T$5,$C51-1,Input_Output!$O$21)*MRef($AF$5,$C51-1,Input_Output!$O$21)-F51))</f>
        <v/>
      </c>
      <c r="CB51" s="23" t="str" cm="1">
        <f t="array" ref="CB51">IF(A51="","",$AI51*((1-MRef(U$5,$C51-1,Input_Output!$O$21))*MRef(G$5,$C51-1,Input_Output!$O$21)+MRef(U$5,$C51-1,Input_Output!$O$21)*MRef($AF$5,$C51-1,Input_Output!$O$21)-G51))</f>
        <v/>
      </c>
      <c r="CC51" s="23" t="str" cm="1">
        <f t="array" ref="CC51">IF(A51="","",$AI51*((1-MRef(V$5,$C51-1,Input_Output!$O$21))*MRef(H$5,$C51-1,Input_Output!$O$21)+MRef(V$5,$C51-1,Input_Output!$O$21)*MRef($AF$5,$C51-1,Input_Output!$O$21)-H51))</f>
        <v/>
      </c>
      <c r="CD51" s="23" t="str" cm="1">
        <f t="array" ref="CD51">IF(A51="","",AI51*MRef(AD$5,C51-1,Input_Output!$O$21)*I51)</f>
        <v/>
      </c>
      <c r="CE51" s="24"/>
      <c r="CF51" s="23" t="str">
        <f t="shared" si="36"/>
        <v/>
      </c>
      <c r="CG51" s="23" t="str">
        <f>IF($A51="","",MOD((F51-INPUT)*$AH51,Prime))</f>
        <v/>
      </c>
      <c r="CH51" s="23" t="str">
        <f t="shared" si="34"/>
        <v/>
      </c>
      <c r="CI51" s="23" t="str">
        <f t="shared" si="70"/>
        <v/>
      </c>
      <c r="CJ51" s="23" t="str" cm="1">
        <f t="array" ref="CJ51">IF(A51="","",_xlfn.LET(_xlpm.r,C51-1,_xlpm.l,Input_Output!$O$21,MRef(AH$5,_xlpm.r,_xlpm.l)+MRef(AI$5,_xlpm.r,_xlpm.l)-MRef(AJ$5,_xlpm.r,_xlpm.l)-AI51))</f>
        <v/>
      </c>
      <c r="CK51" s="7"/>
    </row>
    <row r="52" spans="1:89" x14ac:dyDescent="0.25">
      <c r="A52" s="41" t="str">
        <f>'Padded Trace'!A52</f>
        <v/>
      </c>
      <c r="B52" s="19">
        <f>'Padded Trace'!B52</f>
        <v>0</v>
      </c>
      <c r="C52" s="41" t="str">
        <f>'Padded Trace'!C52</f>
        <v/>
      </c>
      <c r="D52" s="41" t="str">
        <f>'Padded Trace'!D52</f>
        <v>N/A</v>
      </c>
      <c r="E52" s="23">
        <f>'Padded Trace'!E52</f>
        <v>0</v>
      </c>
      <c r="F52" s="23">
        <f>'Padded Trace'!F52</f>
        <v>0</v>
      </c>
      <c r="G52" s="23">
        <f>'Padded Trace'!G52</f>
        <v>0</v>
      </c>
      <c r="H52" s="23">
        <f>'Padded Trace'!H52</f>
        <v>0</v>
      </c>
      <c r="I52" s="23">
        <f>'Padded Trace'!I52</f>
        <v>0</v>
      </c>
      <c r="J52" s="23">
        <f>'Padded Trace'!J52</f>
        <v>0</v>
      </c>
      <c r="K52" s="23">
        <f>'Padded Trace'!K52</f>
        <v>0</v>
      </c>
      <c r="L52" s="23">
        <f>'Padded Trace'!L52</f>
        <v>0</v>
      </c>
      <c r="M52" s="23">
        <f>'Padded Trace'!M52</f>
        <v>0</v>
      </c>
      <c r="N52" s="23">
        <f>'Padded Trace'!N52</f>
        <v>0</v>
      </c>
      <c r="O52" s="23">
        <f>'Padded Trace'!O52</f>
        <v>0</v>
      </c>
      <c r="P52" s="23">
        <f>'Padded Trace'!P52</f>
        <v>0</v>
      </c>
      <c r="Q52" s="23">
        <f>'Padded Trace'!Q52</f>
        <v>0</v>
      </c>
      <c r="R52" s="23">
        <f>'Padded Trace'!R52</f>
        <v>0</v>
      </c>
      <c r="S52" s="23">
        <f>'Padded Trace'!S52</f>
        <v>0</v>
      </c>
      <c r="T52" s="23">
        <f>'Padded Trace'!T52</f>
        <v>0</v>
      </c>
      <c r="U52" s="23">
        <f>'Padded Trace'!U52</f>
        <v>0</v>
      </c>
      <c r="V52" s="23">
        <f>'Padded Trace'!V52</f>
        <v>0</v>
      </c>
      <c r="W52" s="23">
        <f>'Padded Trace'!W52</f>
        <v>0</v>
      </c>
      <c r="X52" s="23">
        <f>'Padded Trace'!X52</f>
        <v>0</v>
      </c>
      <c r="Y52" s="23">
        <f>'Padded Trace'!Y52</f>
        <v>0</v>
      </c>
      <c r="Z52" s="23">
        <f>'Padded Trace'!Z52</f>
        <v>0</v>
      </c>
      <c r="AA52" s="23">
        <f>'Padded Trace'!AA52</f>
        <v>0</v>
      </c>
      <c r="AB52" s="23">
        <f>'Padded Trace'!AB52</f>
        <v>0</v>
      </c>
      <c r="AC52" s="23">
        <f>'Padded Trace'!AC52</f>
        <v>0</v>
      </c>
      <c r="AD52" s="23">
        <f>'Padded Trace'!AD52</f>
        <v>0</v>
      </c>
      <c r="AE52" s="23">
        <f>'Padded Trace'!AE52</f>
        <v>0</v>
      </c>
      <c r="AF52" s="23">
        <f>'Padded Trace'!AF52</f>
        <v>0</v>
      </c>
      <c r="AG52" s="23">
        <f>'Padded Trace'!AG52</f>
        <v>0</v>
      </c>
      <c r="AH52" s="19"/>
      <c r="AI52" s="19">
        <f t="shared" ca="1" si="35"/>
        <v>0</v>
      </c>
      <c r="AJ52" s="19"/>
      <c r="AK52" s="7"/>
      <c r="AL52" s="23" t="str">
        <f t="shared" si="37"/>
        <v/>
      </c>
      <c r="AM52" s="23" t="str">
        <f t="shared" si="38"/>
        <v/>
      </c>
      <c r="AN52" s="23" t="str">
        <f t="shared" si="39"/>
        <v/>
      </c>
      <c r="AO52" s="23" t="str">
        <f t="shared" si="40"/>
        <v/>
      </c>
      <c r="AP52" s="23" t="str">
        <f t="shared" si="41"/>
        <v/>
      </c>
      <c r="AQ52" s="23" t="str">
        <f t="shared" si="42"/>
        <v/>
      </c>
      <c r="AR52" s="23" t="str">
        <f t="shared" si="43"/>
        <v/>
      </c>
      <c r="AS52" s="24"/>
      <c r="AT52" s="23" t="str">
        <f t="shared" si="44"/>
        <v/>
      </c>
      <c r="AU52" s="23" t="str">
        <f t="shared" si="45"/>
        <v/>
      </c>
      <c r="AV52" s="23" t="str">
        <f t="shared" si="46"/>
        <v/>
      </c>
      <c r="AW52" s="23" t="str">
        <f t="shared" si="47"/>
        <v/>
      </c>
      <c r="AX52" s="23" t="str">
        <f t="shared" si="48"/>
        <v/>
      </c>
      <c r="AY52" s="23" t="str">
        <f t="shared" si="49"/>
        <v/>
      </c>
      <c r="AZ52" s="23" t="str">
        <f t="shared" si="50"/>
        <v/>
      </c>
      <c r="BA52" s="23" t="str">
        <f t="shared" si="51"/>
        <v/>
      </c>
      <c r="BB52" s="23" t="str">
        <f t="shared" si="52"/>
        <v/>
      </c>
      <c r="BC52" s="23" t="str">
        <f t="shared" si="53"/>
        <v/>
      </c>
      <c r="BD52" s="23" t="str">
        <f t="shared" si="54"/>
        <v/>
      </c>
      <c r="BE52" s="24"/>
      <c r="BF52" s="23" t="str">
        <f t="shared" si="55"/>
        <v/>
      </c>
      <c r="BG52" s="23" t="str">
        <f t="shared" si="56"/>
        <v/>
      </c>
      <c r="BH52" s="23" t="str">
        <f t="shared" si="57"/>
        <v/>
      </c>
      <c r="BI52" s="23" t="str">
        <f t="shared" si="58"/>
        <v/>
      </c>
      <c r="BJ52" s="23" t="str">
        <f t="shared" si="59"/>
        <v/>
      </c>
      <c r="BK52" s="23" t="str">
        <f t="shared" si="60"/>
        <v/>
      </c>
      <c r="BL52" s="23" t="str">
        <f t="shared" si="61"/>
        <v/>
      </c>
      <c r="BM52" s="23" t="str">
        <f t="shared" si="62"/>
        <v/>
      </c>
      <c r="BN52" s="23" t="str">
        <f t="shared" si="63"/>
        <v/>
      </c>
      <c r="BO52" s="23" t="str">
        <f t="shared" si="64"/>
        <v/>
      </c>
      <c r="BP52" s="23" t="str">
        <f t="shared" si="65"/>
        <v/>
      </c>
      <c r="BQ52" s="24"/>
      <c r="BR52" s="23" t="str">
        <f t="shared" si="66"/>
        <v/>
      </c>
      <c r="BS52" s="23" t="str">
        <f t="shared" si="67"/>
        <v/>
      </c>
      <c r="BT52" s="23" t="str">
        <f>IF(A52="","",(AH52+AI52)*(MOD(O52*AC52+P52*(AC52+N52)+Q52*(AB52+AC52+N52),Prime)-AD52))</f>
        <v/>
      </c>
      <c r="BU52" s="23" t="str">
        <f>IF(A52="","",(AH52+AI52)*MOD(I52*(AB52+S52)+(1-I52)*AD52-AE52,Prime))</f>
        <v/>
      </c>
      <c r="BV52" s="23" t="str">
        <f t="shared" si="68"/>
        <v/>
      </c>
      <c r="BW52" s="23" t="str">
        <f t="shared" si="69"/>
        <v/>
      </c>
      <c r="BX52" s="23" t="str" cm="1">
        <f t="array" ref="BX52">IF(A52="","",AI52*MOD(MRef(AG$5,C52-1,Input_Output!$O$21)*MRef(AD$5,C52-1,Input_Output!$O$21)-(1-I52),Prime))</f>
        <v/>
      </c>
      <c r="BY52" s="24"/>
      <c r="BZ52" s="23" t="str" cm="1">
        <f t="array" ref="BZ52">IF(A52="","",$AI52*((1-MRef(S$5,$C52-1,Input_Output!$O$21))*(MOD(MRef(E$5,$C52-1,Input_Output!$O$21)+1,Prime))+MRef(S$5,$C52-1,Input_Output!$O$21)*MRef($AF$5,$C52-1,Input_Output!$O$21)-E52))</f>
        <v/>
      </c>
      <c r="CA52" s="23" t="str" cm="1">
        <f t="array" ref="CA52">IF(A52="","",$AI52*((1-MRef(T$5,$C52-1,Input_Output!$O$21))*MRef(F$5,$C52-1,Input_Output!$O$21)+MRef(T$5,$C52-1,Input_Output!$O$21)*MRef($AF$5,$C52-1,Input_Output!$O$21)-F52))</f>
        <v/>
      </c>
      <c r="CB52" s="23" t="str" cm="1">
        <f t="array" ref="CB52">IF(A52="","",$AI52*((1-MRef(U$5,$C52-1,Input_Output!$O$21))*MRef(G$5,$C52-1,Input_Output!$O$21)+MRef(U$5,$C52-1,Input_Output!$O$21)*MRef($AF$5,$C52-1,Input_Output!$O$21)-G52))</f>
        <v/>
      </c>
      <c r="CC52" s="23" t="str" cm="1">
        <f t="array" ref="CC52">IF(A52="","",$AI52*((1-MRef(V$5,$C52-1,Input_Output!$O$21))*MRef(H$5,$C52-1,Input_Output!$O$21)+MRef(V$5,$C52-1,Input_Output!$O$21)*MRef($AF$5,$C52-1,Input_Output!$O$21)-H52))</f>
        <v/>
      </c>
      <c r="CD52" s="23" t="str" cm="1">
        <f t="array" ref="CD52">IF(A52="","",AI52*MRef(AD$5,C52-1,Input_Output!$O$21)*I52)</f>
        <v/>
      </c>
      <c r="CE52" s="24"/>
      <c r="CF52" s="23" t="str">
        <f t="shared" si="36"/>
        <v/>
      </c>
      <c r="CG52" s="23" t="str">
        <f>IF($A52="","",MOD((F52-INPUT)*$AH52,Prime))</f>
        <v/>
      </c>
      <c r="CH52" s="23" t="str">
        <f t="shared" si="34"/>
        <v/>
      </c>
      <c r="CI52" s="23" t="str">
        <f t="shared" si="70"/>
        <v/>
      </c>
      <c r="CJ52" s="23" t="str" cm="1">
        <f t="array" ref="CJ52">IF(A52="","",_xlfn.LET(_xlpm.r,C52-1,_xlpm.l,Input_Output!$O$21,MRef(AH$5,_xlpm.r,_xlpm.l)+MRef(AI$5,_xlpm.r,_xlpm.l)-MRef(AJ$5,_xlpm.r,_xlpm.l)-AI52))</f>
        <v/>
      </c>
      <c r="CK52" s="7"/>
    </row>
    <row r="53" spans="1:89" x14ac:dyDescent="0.25">
      <c r="A53" s="41" t="str">
        <f>'Padded Trace'!A53</f>
        <v/>
      </c>
      <c r="B53" s="19">
        <f>'Padded Trace'!B53</f>
        <v>0</v>
      </c>
      <c r="C53" s="41" t="str">
        <f>'Padded Trace'!C53</f>
        <v/>
      </c>
      <c r="D53" s="41" t="str">
        <f>'Padded Trace'!D53</f>
        <v>N/A</v>
      </c>
      <c r="E53" s="23">
        <f>'Padded Trace'!E53</f>
        <v>0</v>
      </c>
      <c r="F53" s="23">
        <f>'Padded Trace'!F53</f>
        <v>0</v>
      </c>
      <c r="G53" s="23">
        <f>'Padded Trace'!G53</f>
        <v>0</v>
      </c>
      <c r="H53" s="23">
        <f>'Padded Trace'!H53</f>
        <v>0</v>
      </c>
      <c r="I53" s="23">
        <f>'Padded Trace'!I53</f>
        <v>0</v>
      </c>
      <c r="J53" s="23">
        <f>'Padded Trace'!J53</f>
        <v>0</v>
      </c>
      <c r="K53" s="23">
        <f>'Padded Trace'!K53</f>
        <v>0</v>
      </c>
      <c r="L53" s="23">
        <f>'Padded Trace'!L53</f>
        <v>0</v>
      </c>
      <c r="M53" s="23">
        <f>'Padded Trace'!M53</f>
        <v>0</v>
      </c>
      <c r="N53" s="23">
        <f>'Padded Trace'!N53</f>
        <v>0</v>
      </c>
      <c r="O53" s="23">
        <f>'Padded Trace'!O53</f>
        <v>0</v>
      </c>
      <c r="P53" s="23">
        <f>'Padded Trace'!P53</f>
        <v>0</v>
      </c>
      <c r="Q53" s="23">
        <f>'Padded Trace'!Q53</f>
        <v>0</v>
      </c>
      <c r="R53" s="23">
        <f>'Padded Trace'!R53</f>
        <v>0</v>
      </c>
      <c r="S53" s="23">
        <f>'Padded Trace'!S53</f>
        <v>0</v>
      </c>
      <c r="T53" s="23">
        <f>'Padded Trace'!T53</f>
        <v>0</v>
      </c>
      <c r="U53" s="23">
        <f>'Padded Trace'!U53</f>
        <v>0</v>
      </c>
      <c r="V53" s="23">
        <f>'Padded Trace'!V53</f>
        <v>0</v>
      </c>
      <c r="W53" s="23">
        <f>'Padded Trace'!W53</f>
        <v>0</v>
      </c>
      <c r="X53" s="23">
        <f>'Padded Trace'!X53</f>
        <v>0</v>
      </c>
      <c r="Y53" s="23">
        <f>'Padded Trace'!Y53</f>
        <v>0</v>
      </c>
      <c r="Z53" s="23">
        <f>'Padded Trace'!Z53</f>
        <v>0</v>
      </c>
      <c r="AA53" s="23">
        <f>'Padded Trace'!AA53</f>
        <v>0</v>
      </c>
      <c r="AB53" s="23">
        <f>'Padded Trace'!AB53</f>
        <v>0</v>
      </c>
      <c r="AC53" s="23">
        <f>'Padded Trace'!AC53</f>
        <v>0</v>
      </c>
      <c r="AD53" s="23">
        <f>'Padded Trace'!AD53</f>
        <v>0</v>
      </c>
      <c r="AE53" s="23">
        <f>'Padded Trace'!AE53</f>
        <v>0</v>
      </c>
      <c r="AF53" s="23">
        <f>'Padded Trace'!AF53</f>
        <v>0</v>
      </c>
      <c r="AG53" s="23">
        <f>'Padded Trace'!AG53</f>
        <v>0</v>
      </c>
      <c r="AH53" s="19"/>
      <c r="AI53" s="19">
        <f t="shared" ca="1" si="35"/>
        <v>0</v>
      </c>
      <c r="AJ53" s="19"/>
      <c r="AK53" s="7"/>
      <c r="AL53" s="23" t="str">
        <f t="shared" si="37"/>
        <v/>
      </c>
      <c r="AM53" s="23" t="str">
        <f t="shared" si="38"/>
        <v/>
      </c>
      <c r="AN53" s="23" t="str">
        <f t="shared" si="39"/>
        <v/>
      </c>
      <c r="AO53" s="23" t="str">
        <f t="shared" si="40"/>
        <v/>
      </c>
      <c r="AP53" s="23" t="str">
        <f t="shared" si="41"/>
        <v/>
      </c>
      <c r="AQ53" s="23" t="str">
        <f t="shared" si="42"/>
        <v/>
      </c>
      <c r="AR53" s="23" t="str">
        <f t="shared" si="43"/>
        <v/>
      </c>
      <c r="AS53" s="24"/>
      <c r="AT53" s="23" t="str">
        <f t="shared" si="44"/>
        <v/>
      </c>
      <c r="AU53" s="23" t="str">
        <f t="shared" si="45"/>
        <v/>
      </c>
      <c r="AV53" s="23" t="str">
        <f t="shared" si="46"/>
        <v/>
      </c>
      <c r="AW53" s="23" t="str">
        <f t="shared" si="47"/>
        <v/>
      </c>
      <c r="AX53" s="23" t="str">
        <f t="shared" si="48"/>
        <v/>
      </c>
      <c r="AY53" s="23" t="str">
        <f t="shared" si="49"/>
        <v/>
      </c>
      <c r="AZ53" s="23" t="str">
        <f t="shared" si="50"/>
        <v/>
      </c>
      <c r="BA53" s="23" t="str">
        <f t="shared" si="51"/>
        <v/>
      </c>
      <c r="BB53" s="23" t="str">
        <f t="shared" si="52"/>
        <v/>
      </c>
      <c r="BC53" s="23" t="str">
        <f t="shared" si="53"/>
        <v/>
      </c>
      <c r="BD53" s="23" t="str">
        <f t="shared" si="54"/>
        <v/>
      </c>
      <c r="BE53" s="24"/>
      <c r="BF53" s="23" t="str">
        <f t="shared" si="55"/>
        <v/>
      </c>
      <c r="BG53" s="23" t="str">
        <f t="shared" si="56"/>
        <v/>
      </c>
      <c r="BH53" s="23" t="str">
        <f t="shared" si="57"/>
        <v/>
      </c>
      <c r="BI53" s="23" t="str">
        <f t="shared" si="58"/>
        <v/>
      </c>
      <c r="BJ53" s="23" t="str">
        <f t="shared" si="59"/>
        <v/>
      </c>
      <c r="BK53" s="23" t="str">
        <f t="shared" si="60"/>
        <v/>
      </c>
      <c r="BL53" s="23" t="str">
        <f t="shared" si="61"/>
        <v/>
      </c>
      <c r="BM53" s="23" t="str">
        <f t="shared" si="62"/>
        <v/>
      </c>
      <c r="BN53" s="23" t="str">
        <f t="shared" si="63"/>
        <v/>
      </c>
      <c r="BO53" s="23" t="str">
        <f t="shared" si="64"/>
        <v/>
      </c>
      <c r="BP53" s="23" t="str">
        <f t="shared" si="65"/>
        <v/>
      </c>
      <c r="BQ53" s="24"/>
      <c r="BR53" s="23" t="str">
        <f t="shared" si="66"/>
        <v/>
      </c>
      <c r="BS53" s="23" t="str">
        <f t="shared" si="67"/>
        <v/>
      </c>
      <c r="BT53" s="23" t="str">
        <f>IF(A53="","",(AH53+AI53)*(MOD(O53*AC53+P53*(AC53+N53)+Q53*(AB53+AC53+N53),Prime)-AD53))</f>
        <v/>
      </c>
      <c r="BU53" s="23" t="str">
        <f>IF(A53="","",(AH53+AI53)*MOD(I53*(AB53+S53)+(1-I53)*AD53-AE53,Prime))</f>
        <v/>
      </c>
      <c r="BV53" s="23" t="str">
        <f t="shared" si="68"/>
        <v/>
      </c>
      <c r="BW53" s="23" t="str">
        <f t="shared" si="69"/>
        <v/>
      </c>
      <c r="BX53" s="23" t="str" cm="1">
        <f t="array" ref="BX53">IF(A53="","",AI53*MOD(MRef(AG$5,C53-1,Input_Output!$O$21)*MRef(AD$5,C53-1,Input_Output!$O$21)-(1-I53),Prime))</f>
        <v/>
      </c>
      <c r="BY53" s="24"/>
      <c r="BZ53" s="23" t="str" cm="1">
        <f t="array" ref="BZ53">IF(A53="","",$AI53*((1-MRef(S$5,$C53-1,Input_Output!$O$21))*(MOD(MRef(E$5,$C53-1,Input_Output!$O$21)+1,Prime))+MRef(S$5,$C53-1,Input_Output!$O$21)*MRef($AF$5,$C53-1,Input_Output!$O$21)-E53))</f>
        <v/>
      </c>
      <c r="CA53" s="23" t="str" cm="1">
        <f t="array" ref="CA53">IF(A53="","",$AI53*((1-MRef(T$5,$C53-1,Input_Output!$O$21))*MRef(F$5,$C53-1,Input_Output!$O$21)+MRef(T$5,$C53-1,Input_Output!$O$21)*MRef($AF$5,$C53-1,Input_Output!$O$21)-F53))</f>
        <v/>
      </c>
      <c r="CB53" s="23" t="str" cm="1">
        <f t="array" ref="CB53">IF(A53="","",$AI53*((1-MRef(U$5,$C53-1,Input_Output!$O$21))*MRef(G$5,$C53-1,Input_Output!$O$21)+MRef(U$5,$C53-1,Input_Output!$O$21)*MRef($AF$5,$C53-1,Input_Output!$O$21)-G53))</f>
        <v/>
      </c>
      <c r="CC53" s="23" t="str" cm="1">
        <f t="array" ref="CC53">IF(A53="","",$AI53*((1-MRef(V$5,$C53-1,Input_Output!$O$21))*MRef(H$5,$C53-1,Input_Output!$O$21)+MRef(V$5,$C53-1,Input_Output!$O$21)*MRef($AF$5,$C53-1,Input_Output!$O$21)-H53))</f>
        <v/>
      </c>
      <c r="CD53" s="23" t="str" cm="1">
        <f t="array" ref="CD53">IF(A53="","",AI53*MRef(AD$5,C53-1,Input_Output!$O$21)*I53)</f>
        <v/>
      </c>
      <c r="CE53" s="24"/>
      <c r="CF53" s="23" t="str">
        <f t="shared" si="36"/>
        <v/>
      </c>
      <c r="CG53" s="23" t="str">
        <f>IF($A53="","",MOD((F53-INPUT)*$AH53,Prime))</f>
        <v/>
      </c>
      <c r="CH53" s="23" t="str">
        <f t="shared" si="34"/>
        <v/>
      </c>
      <c r="CI53" s="23" t="str">
        <f t="shared" si="70"/>
        <v/>
      </c>
      <c r="CJ53" s="23" t="str" cm="1">
        <f t="array" ref="CJ53">IF(A53="","",_xlfn.LET(_xlpm.r,C53-1,_xlpm.l,Input_Output!$O$21,MRef(AH$5,_xlpm.r,_xlpm.l)+MRef(AI$5,_xlpm.r,_xlpm.l)-MRef(AJ$5,_xlpm.r,_xlpm.l)-AI53))</f>
        <v/>
      </c>
      <c r="CK53" s="7"/>
    </row>
    <row r="54" spans="1:89" x14ac:dyDescent="0.25">
      <c r="A54" s="41" t="str">
        <f>'Padded Trace'!A54</f>
        <v/>
      </c>
      <c r="B54" s="19">
        <f>'Padded Trace'!B54</f>
        <v>0</v>
      </c>
      <c r="C54" s="41" t="str">
        <f>'Padded Trace'!C54</f>
        <v/>
      </c>
      <c r="D54" s="41" t="str">
        <f>'Padded Trace'!D54</f>
        <v>N/A</v>
      </c>
      <c r="E54" s="23">
        <f>'Padded Trace'!E54</f>
        <v>0</v>
      </c>
      <c r="F54" s="23">
        <f>'Padded Trace'!F54</f>
        <v>0</v>
      </c>
      <c r="G54" s="23">
        <f>'Padded Trace'!G54</f>
        <v>0</v>
      </c>
      <c r="H54" s="23">
        <f>'Padded Trace'!H54</f>
        <v>0</v>
      </c>
      <c r="I54" s="23">
        <f>'Padded Trace'!I54</f>
        <v>0</v>
      </c>
      <c r="J54" s="23">
        <f>'Padded Trace'!J54</f>
        <v>0</v>
      </c>
      <c r="K54" s="23">
        <f>'Padded Trace'!K54</f>
        <v>0</v>
      </c>
      <c r="L54" s="23">
        <f>'Padded Trace'!L54</f>
        <v>0</v>
      </c>
      <c r="M54" s="23">
        <f>'Padded Trace'!M54</f>
        <v>0</v>
      </c>
      <c r="N54" s="23">
        <f>'Padded Trace'!N54</f>
        <v>0</v>
      </c>
      <c r="O54" s="23">
        <f>'Padded Trace'!O54</f>
        <v>0</v>
      </c>
      <c r="P54" s="23">
        <f>'Padded Trace'!P54</f>
        <v>0</v>
      </c>
      <c r="Q54" s="23">
        <f>'Padded Trace'!Q54</f>
        <v>0</v>
      </c>
      <c r="R54" s="23">
        <f>'Padded Trace'!R54</f>
        <v>0</v>
      </c>
      <c r="S54" s="23">
        <f>'Padded Trace'!S54</f>
        <v>0</v>
      </c>
      <c r="T54" s="23">
        <f>'Padded Trace'!T54</f>
        <v>0</v>
      </c>
      <c r="U54" s="23">
        <f>'Padded Trace'!U54</f>
        <v>0</v>
      </c>
      <c r="V54" s="23">
        <f>'Padded Trace'!V54</f>
        <v>0</v>
      </c>
      <c r="W54" s="23">
        <f>'Padded Trace'!W54</f>
        <v>0</v>
      </c>
      <c r="X54" s="23">
        <f>'Padded Trace'!X54</f>
        <v>0</v>
      </c>
      <c r="Y54" s="23">
        <f>'Padded Trace'!Y54</f>
        <v>0</v>
      </c>
      <c r="Z54" s="23">
        <f>'Padded Trace'!Z54</f>
        <v>0</v>
      </c>
      <c r="AA54" s="23">
        <f>'Padded Trace'!AA54</f>
        <v>0</v>
      </c>
      <c r="AB54" s="23">
        <f>'Padded Trace'!AB54</f>
        <v>0</v>
      </c>
      <c r="AC54" s="23">
        <f>'Padded Trace'!AC54</f>
        <v>0</v>
      </c>
      <c r="AD54" s="23">
        <f>'Padded Trace'!AD54</f>
        <v>0</v>
      </c>
      <c r="AE54" s="23">
        <f>'Padded Trace'!AE54</f>
        <v>0</v>
      </c>
      <c r="AF54" s="23">
        <f>'Padded Trace'!AF54</f>
        <v>0</v>
      </c>
      <c r="AG54" s="23">
        <f>'Padded Trace'!AG54</f>
        <v>0</v>
      </c>
      <c r="AH54" s="19"/>
      <c r="AI54" s="19">
        <f t="shared" ca="1" si="35"/>
        <v>0</v>
      </c>
      <c r="AJ54" s="19"/>
      <c r="AK54" s="7"/>
      <c r="AL54" s="23" t="str">
        <f t="shared" si="37"/>
        <v/>
      </c>
      <c r="AM54" s="23" t="str">
        <f t="shared" si="38"/>
        <v/>
      </c>
      <c r="AN54" s="23" t="str">
        <f t="shared" si="39"/>
        <v/>
      </c>
      <c r="AO54" s="23" t="str">
        <f t="shared" si="40"/>
        <v/>
      </c>
      <c r="AP54" s="23" t="str">
        <f t="shared" si="41"/>
        <v/>
      </c>
      <c r="AQ54" s="23" t="str">
        <f t="shared" si="42"/>
        <v/>
      </c>
      <c r="AR54" s="23" t="str">
        <f t="shared" si="43"/>
        <v/>
      </c>
      <c r="AS54" s="24"/>
      <c r="AT54" s="23" t="str">
        <f t="shared" si="44"/>
        <v/>
      </c>
      <c r="AU54" s="23" t="str">
        <f t="shared" si="45"/>
        <v/>
      </c>
      <c r="AV54" s="23" t="str">
        <f t="shared" si="46"/>
        <v/>
      </c>
      <c r="AW54" s="23" t="str">
        <f t="shared" si="47"/>
        <v/>
      </c>
      <c r="AX54" s="23" t="str">
        <f t="shared" si="48"/>
        <v/>
      </c>
      <c r="AY54" s="23" t="str">
        <f t="shared" si="49"/>
        <v/>
      </c>
      <c r="AZ54" s="23" t="str">
        <f t="shared" si="50"/>
        <v/>
      </c>
      <c r="BA54" s="23" t="str">
        <f t="shared" si="51"/>
        <v/>
      </c>
      <c r="BB54" s="23" t="str">
        <f t="shared" si="52"/>
        <v/>
      </c>
      <c r="BC54" s="23" t="str">
        <f t="shared" si="53"/>
        <v/>
      </c>
      <c r="BD54" s="23" t="str">
        <f t="shared" si="54"/>
        <v/>
      </c>
      <c r="BE54" s="24"/>
      <c r="BF54" s="23" t="str">
        <f t="shared" si="55"/>
        <v/>
      </c>
      <c r="BG54" s="23" t="str">
        <f t="shared" si="56"/>
        <v/>
      </c>
      <c r="BH54" s="23" t="str">
        <f t="shared" si="57"/>
        <v/>
      </c>
      <c r="BI54" s="23" t="str">
        <f t="shared" si="58"/>
        <v/>
      </c>
      <c r="BJ54" s="23" t="str">
        <f t="shared" si="59"/>
        <v/>
      </c>
      <c r="BK54" s="23" t="str">
        <f t="shared" si="60"/>
        <v/>
      </c>
      <c r="BL54" s="23" t="str">
        <f t="shared" si="61"/>
        <v/>
      </c>
      <c r="BM54" s="23" t="str">
        <f t="shared" si="62"/>
        <v/>
      </c>
      <c r="BN54" s="23" t="str">
        <f t="shared" si="63"/>
        <v/>
      </c>
      <c r="BO54" s="23" t="str">
        <f t="shared" si="64"/>
        <v/>
      </c>
      <c r="BP54" s="23" t="str">
        <f t="shared" si="65"/>
        <v/>
      </c>
      <c r="BQ54" s="24"/>
      <c r="BR54" s="23" t="str">
        <f t="shared" si="66"/>
        <v/>
      </c>
      <c r="BS54" s="23" t="str">
        <f t="shared" si="67"/>
        <v/>
      </c>
      <c r="BT54" s="23" t="str">
        <f>IF(A54="","",(AH54+AI54)*(MOD(O54*AC54+P54*(AC54+N54)+Q54*(AB54+AC54+N54),Prime)-AD54))</f>
        <v/>
      </c>
      <c r="BU54" s="23" t="str">
        <f>IF(A54="","",(AH54+AI54)*MOD(I54*(AB54+S54)+(1-I54)*AD54-AE54,Prime))</f>
        <v/>
      </c>
      <c r="BV54" s="23" t="str">
        <f t="shared" si="68"/>
        <v/>
      </c>
      <c r="BW54" s="23" t="str">
        <f t="shared" si="69"/>
        <v/>
      </c>
      <c r="BX54" s="23" t="str" cm="1">
        <f t="array" ref="BX54">IF(A54="","",AI54*MOD(MRef(AG$5,C54-1,Input_Output!$O$21)*MRef(AD$5,C54-1,Input_Output!$O$21)-(1-I54),Prime))</f>
        <v/>
      </c>
      <c r="BY54" s="24"/>
      <c r="BZ54" s="23" t="str" cm="1">
        <f t="array" ref="BZ54">IF(A54="","",$AI54*((1-MRef(S$5,$C54-1,Input_Output!$O$21))*(MOD(MRef(E$5,$C54-1,Input_Output!$O$21)+1,Prime))+MRef(S$5,$C54-1,Input_Output!$O$21)*MRef($AF$5,$C54-1,Input_Output!$O$21)-E54))</f>
        <v/>
      </c>
      <c r="CA54" s="23" t="str" cm="1">
        <f t="array" ref="CA54">IF(A54="","",$AI54*((1-MRef(T$5,$C54-1,Input_Output!$O$21))*MRef(F$5,$C54-1,Input_Output!$O$21)+MRef(T$5,$C54-1,Input_Output!$O$21)*MRef($AF$5,$C54-1,Input_Output!$O$21)-F54))</f>
        <v/>
      </c>
      <c r="CB54" s="23" t="str" cm="1">
        <f t="array" ref="CB54">IF(A54="","",$AI54*((1-MRef(U$5,$C54-1,Input_Output!$O$21))*MRef(G$5,$C54-1,Input_Output!$O$21)+MRef(U$5,$C54-1,Input_Output!$O$21)*MRef($AF$5,$C54-1,Input_Output!$O$21)-G54))</f>
        <v/>
      </c>
      <c r="CC54" s="23" t="str" cm="1">
        <f t="array" ref="CC54">IF(A54="","",$AI54*((1-MRef(V$5,$C54-1,Input_Output!$O$21))*MRef(H$5,$C54-1,Input_Output!$O$21)+MRef(V$5,$C54-1,Input_Output!$O$21)*MRef($AF$5,$C54-1,Input_Output!$O$21)-H54))</f>
        <v/>
      </c>
      <c r="CD54" s="23" t="str" cm="1">
        <f t="array" ref="CD54">IF(A54="","",AI54*MRef(AD$5,C54-1,Input_Output!$O$21)*I54)</f>
        <v/>
      </c>
      <c r="CE54" s="24"/>
      <c r="CF54" s="23" t="str">
        <f t="shared" si="36"/>
        <v/>
      </c>
      <c r="CG54" s="23" t="str">
        <f>IF($A54="","",MOD((F54-INPUT)*$AH54,Prime))</f>
        <v/>
      </c>
      <c r="CH54" s="23" t="str">
        <f t="shared" si="34"/>
        <v/>
      </c>
      <c r="CI54" s="23" t="str">
        <f t="shared" si="70"/>
        <v/>
      </c>
      <c r="CJ54" s="23" t="str" cm="1">
        <f t="array" ref="CJ54">IF(A54="","",_xlfn.LET(_xlpm.r,C54-1,_xlpm.l,Input_Output!$O$21,MRef(AH$5,_xlpm.r,_xlpm.l)+MRef(AI$5,_xlpm.r,_xlpm.l)-MRef(AJ$5,_xlpm.r,_xlpm.l)-AI54))</f>
        <v/>
      </c>
      <c r="CK54" s="7"/>
    </row>
    <row r="55" spans="1:89" x14ac:dyDescent="0.25">
      <c r="A55" s="41" t="str">
        <f>'Padded Trace'!A55</f>
        <v/>
      </c>
      <c r="B55" s="19">
        <f>'Padded Trace'!B55</f>
        <v>0</v>
      </c>
      <c r="C55" s="41" t="str">
        <f>'Padded Trace'!C55</f>
        <v/>
      </c>
      <c r="D55" s="41" t="str">
        <f>'Padded Trace'!D55</f>
        <v>N/A</v>
      </c>
      <c r="E55" s="23">
        <f>'Padded Trace'!E55</f>
        <v>0</v>
      </c>
      <c r="F55" s="23">
        <f>'Padded Trace'!F55</f>
        <v>0</v>
      </c>
      <c r="G55" s="23">
        <f>'Padded Trace'!G55</f>
        <v>0</v>
      </c>
      <c r="H55" s="23">
        <f>'Padded Trace'!H55</f>
        <v>0</v>
      </c>
      <c r="I55" s="23">
        <f>'Padded Trace'!I55</f>
        <v>0</v>
      </c>
      <c r="J55" s="23">
        <f>'Padded Trace'!J55</f>
        <v>0</v>
      </c>
      <c r="K55" s="23">
        <f>'Padded Trace'!K55</f>
        <v>0</v>
      </c>
      <c r="L55" s="23">
        <f>'Padded Trace'!L55</f>
        <v>0</v>
      </c>
      <c r="M55" s="23">
        <f>'Padded Trace'!M55</f>
        <v>0</v>
      </c>
      <c r="N55" s="23">
        <f>'Padded Trace'!N55</f>
        <v>0</v>
      </c>
      <c r="O55" s="23">
        <f>'Padded Trace'!O55</f>
        <v>0</v>
      </c>
      <c r="P55" s="23">
        <f>'Padded Trace'!P55</f>
        <v>0</v>
      </c>
      <c r="Q55" s="23">
        <f>'Padded Trace'!Q55</f>
        <v>0</v>
      </c>
      <c r="R55" s="23">
        <f>'Padded Trace'!R55</f>
        <v>0</v>
      </c>
      <c r="S55" s="23">
        <f>'Padded Trace'!S55</f>
        <v>0</v>
      </c>
      <c r="T55" s="23">
        <f>'Padded Trace'!T55</f>
        <v>0</v>
      </c>
      <c r="U55" s="23">
        <f>'Padded Trace'!U55</f>
        <v>0</v>
      </c>
      <c r="V55" s="23">
        <f>'Padded Trace'!V55</f>
        <v>0</v>
      </c>
      <c r="W55" s="23">
        <f>'Padded Trace'!W55</f>
        <v>0</v>
      </c>
      <c r="X55" s="23">
        <f>'Padded Trace'!X55</f>
        <v>0</v>
      </c>
      <c r="Y55" s="23">
        <f>'Padded Trace'!Y55</f>
        <v>0</v>
      </c>
      <c r="Z55" s="23">
        <f>'Padded Trace'!Z55</f>
        <v>0</v>
      </c>
      <c r="AA55" s="23">
        <f>'Padded Trace'!AA55</f>
        <v>0</v>
      </c>
      <c r="AB55" s="23">
        <f>'Padded Trace'!AB55</f>
        <v>0</v>
      </c>
      <c r="AC55" s="23">
        <f>'Padded Trace'!AC55</f>
        <v>0</v>
      </c>
      <c r="AD55" s="23">
        <f>'Padded Trace'!AD55</f>
        <v>0</v>
      </c>
      <c r="AE55" s="23">
        <f>'Padded Trace'!AE55</f>
        <v>0</v>
      </c>
      <c r="AF55" s="23">
        <f>'Padded Trace'!AF55</f>
        <v>0</v>
      </c>
      <c r="AG55" s="23">
        <f>'Padded Trace'!AG55</f>
        <v>0</v>
      </c>
      <c r="AH55" s="19"/>
      <c r="AI55" s="19">
        <f t="shared" ca="1" si="35"/>
        <v>0</v>
      </c>
      <c r="AJ55" s="19"/>
      <c r="AK55" s="7"/>
      <c r="AL55" s="23" t="str">
        <f t="shared" si="37"/>
        <v/>
      </c>
      <c r="AM55" s="23" t="str">
        <f t="shared" si="38"/>
        <v/>
      </c>
      <c r="AN55" s="23" t="str">
        <f t="shared" si="39"/>
        <v/>
      </c>
      <c r="AO55" s="23" t="str">
        <f t="shared" si="40"/>
        <v/>
      </c>
      <c r="AP55" s="23" t="str">
        <f t="shared" si="41"/>
        <v/>
      </c>
      <c r="AQ55" s="23" t="str">
        <f t="shared" si="42"/>
        <v/>
      </c>
      <c r="AR55" s="23" t="str">
        <f t="shared" si="43"/>
        <v/>
      </c>
      <c r="AS55" s="24"/>
      <c r="AT55" s="23" t="str">
        <f t="shared" si="44"/>
        <v/>
      </c>
      <c r="AU55" s="23" t="str">
        <f t="shared" si="45"/>
        <v/>
      </c>
      <c r="AV55" s="23" t="str">
        <f t="shared" si="46"/>
        <v/>
      </c>
      <c r="AW55" s="23" t="str">
        <f t="shared" si="47"/>
        <v/>
      </c>
      <c r="AX55" s="23" t="str">
        <f t="shared" si="48"/>
        <v/>
      </c>
      <c r="AY55" s="23" t="str">
        <f t="shared" si="49"/>
        <v/>
      </c>
      <c r="AZ55" s="23" t="str">
        <f t="shared" si="50"/>
        <v/>
      </c>
      <c r="BA55" s="23" t="str">
        <f t="shared" si="51"/>
        <v/>
      </c>
      <c r="BB55" s="23" t="str">
        <f t="shared" si="52"/>
        <v/>
      </c>
      <c r="BC55" s="23" t="str">
        <f t="shared" si="53"/>
        <v/>
      </c>
      <c r="BD55" s="23" t="str">
        <f t="shared" si="54"/>
        <v/>
      </c>
      <c r="BE55" s="24"/>
      <c r="BF55" s="23" t="str">
        <f t="shared" si="55"/>
        <v/>
      </c>
      <c r="BG55" s="23" t="str">
        <f t="shared" si="56"/>
        <v/>
      </c>
      <c r="BH55" s="23" t="str">
        <f t="shared" si="57"/>
        <v/>
      </c>
      <c r="BI55" s="23" t="str">
        <f t="shared" si="58"/>
        <v/>
      </c>
      <c r="BJ55" s="23" t="str">
        <f t="shared" si="59"/>
        <v/>
      </c>
      <c r="BK55" s="23" t="str">
        <f t="shared" si="60"/>
        <v/>
      </c>
      <c r="BL55" s="23" t="str">
        <f t="shared" si="61"/>
        <v/>
      </c>
      <c r="BM55" s="23" t="str">
        <f t="shared" si="62"/>
        <v/>
      </c>
      <c r="BN55" s="23" t="str">
        <f t="shared" si="63"/>
        <v/>
      </c>
      <c r="BO55" s="23" t="str">
        <f t="shared" si="64"/>
        <v/>
      </c>
      <c r="BP55" s="23" t="str">
        <f t="shared" si="65"/>
        <v/>
      </c>
      <c r="BQ55" s="24"/>
      <c r="BR55" s="23" t="str">
        <f t="shared" si="66"/>
        <v/>
      </c>
      <c r="BS55" s="23" t="str">
        <f t="shared" si="67"/>
        <v/>
      </c>
      <c r="BT55" s="23" t="str">
        <f>IF(A55="","",(AH55+AI55)*(MOD(O55*AC55+P55*(AC55+N55)+Q55*(AB55+AC55+N55),Prime)-AD55))</f>
        <v/>
      </c>
      <c r="BU55" s="23" t="str">
        <f>IF(A55="","",(AH55+AI55)*MOD(I55*(AB55+S55)+(1-I55)*AD55-AE55,Prime))</f>
        <v/>
      </c>
      <c r="BV55" s="23" t="str">
        <f t="shared" si="68"/>
        <v/>
      </c>
      <c r="BW55" s="23" t="str">
        <f t="shared" si="69"/>
        <v/>
      </c>
      <c r="BX55" s="23" t="str" cm="1">
        <f t="array" ref="BX55">IF(A55="","",AI55*MOD(MRef(AG$5,C55-1,Input_Output!$O$21)*MRef(AD$5,C55-1,Input_Output!$O$21)-(1-I55),Prime))</f>
        <v/>
      </c>
      <c r="BY55" s="24"/>
      <c r="BZ55" s="23" t="str" cm="1">
        <f t="array" ref="BZ55">IF(A55="","",$AI55*((1-MRef(S$5,$C55-1,Input_Output!$O$21))*(MOD(MRef(E$5,$C55-1,Input_Output!$O$21)+1,Prime))+MRef(S$5,$C55-1,Input_Output!$O$21)*MRef($AF$5,$C55-1,Input_Output!$O$21)-E55))</f>
        <v/>
      </c>
      <c r="CA55" s="23" t="str" cm="1">
        <f t="array" ref="CA55">IF(A55="","",$AI55*((1-MRef(T$5,$C55-1,Input_Output!$O$21))*MRef(F$5,$C55-1,Input_Output!$O$21)+MRef(T$5,$C55-1,Input_Output!$O$21)*MRef($AF$5,$C55-1,Input_Output!$O$21)-F55))</f>
        <v/>
      </c>
      <c r="CB55" s="23" t="str" cm="1">
        <f t="array" ref="CB55">IF(A55="","",$AI55*((1-MRef(U$5,$C55-1,Input_Output!$O$21))*MRef(G$5,$C55-1,Input_Output!$O$21)+MRef(U$5,$C55-1,Input_Output!$O$21)*MRef($AF$5,$C55-1,Input_Output!$O$21)-G55))</f>
        <v/>
      </c>
      <c r="CC55" s="23" t="str" cm="1">
        <f t="array" ref="CC55">IF(A55="","",$AI55*((1-MRef(V$5,$C55-1,Input_Output!$O$21))*MRef(H$5,$C55-1,Input_Output!$O$21)+MRef(V$5,$C55-1,Input_Output!$O$21)*MRef($AF$5,$C55-1,Input_Output!$O$21)-H55))</f>
        <v/>
      </c>
      <c r="CD55" s="23" t="str" cm="1">
        <f t="array" ref="CD55">IF(A55="","",AI55*MRef(AD$5,C55-1,Input_Output!$O$21)*I55)</f>
        <v/>
      </c>
      <c r="CE55" s="24"/>
      <c r="CF55" s="23" t="str">
        <f t="shared" si="36"/>
        <v/>
      </c>
      <c r="CG55" s="23" t="str">
        <f>IF($A55="","",MOD((F55-INPUT)*$AH55,Prime))</f>
        <v/>
      </c>
      <c r="CH55" s="23" t="str">
        <f t="shared" si="34"/>
        <v/>
      </c>
      <c r="CI55" s="23" t="str">
        <f t="shared" si="70"/>
        <v/>
      </c>
      <c r="CJ55" s="23" t="str" cm="1">
        <f t="array" ref="CJ55">IF(A55="","",_xlfn.LET(_xlpm.r,C55-1,_xlpm.l,Input_Output!$O$21,MRef(AH$5,_xlpm.r,_xlpm.l)+MRef(AI$5,_xlpm.r,_xlpm.l)-MRef(AJ$5,_xlpm.r,_xlpm.l)-AI55))</f>
        <v/>
      </c>
      <c r="CK55" s="7"/>
    </row>
    <row r="56" spans="1:89" x14ac:dyDescent="0.25">
      <c r="A56" s="41" t="str">
        <f>'Padded Trace'!A56</f>
        <v/>
      </c>
      <c r="B56" s="19">
        <f>'Padded Trace'!B56</f>
        <v>0</v>
      </c>
      <c r="C56" s="41" t="str">
        <f>'Padded Trace'!C56</f>
        <v/>
      </c>
      <c r="D56" s="41" t="str">
        <f>'Padded Trace'!D56</f>
        <v>N/A</v>
      </c>
      <c r="E56" s="23">
        <f>'Padded Trace'!E56</f>
        <v>0</v>
      </c>
      <c r="F56" s="23">
        <f>'Padded Trace'!F56</f>
        <v>0</v>
      </c>
      <c r="G56" s="23">
        <f>'Padded Trace'!G56</f>
        <v>0</v>
      </c>
      <c r="H56" s="23">
        <f>'Padded Trace'!H56</f>
        <v>0</v>
      </c>
      <c r="I56" s="23">
        <f>'Padded Trace'!I56</f>
        <v>0</v>
      </c>
      <c r="J56" s="23">
        <f>'Padded Trace'!J56</f>
        <v>0</v>
      </c>
      <c r="K56" s="23">
        <f>'Padded Trace'!K56</f>
        <v>0</v>
      </c>
      <c r="L56" s="23">
        <f>'Padded Trace'!L56</f>
        <v>0</v>
      </c>
      <c r="M56" s="23">
        <f>'Padded Trace'!M56</f>
        <v>0</v>
      </c>
      <c r="N56" s="23">
        <f>'Padded Trace'!N56</f>
        <v>0</v>
      </c>
      <c r="O56" s="23">
        <f>'Padded Trace'!O56</f>
        <v>0</v>
      </c>
      <c r="P56" s="23">
        <f>'Padded Trace'!P56</f>
        <v>0</v>
      </c>
      <c r="Q56" s="23">
        <f>'Padded Trace'!Q56</f>
        <v>0</v>
      </c>
      <c r="R56" s="23">
        <f>'Padded Trace'!R56</f>
        <v>0</v>
      </c>
      <c r="S56" s="23">
        <f>'Padded Trace'!S56</f>
        <v>0</v>
      </c>
      <c r="T56" s="23">
        <f>'Padded Trace'!T56</f>
        <v>0</v>
      </c>
      <c r="U56" s="23">
        <f>'Padded Trace'!U56</f>
        <v>0</v>
      </c>
      <c r="V56" s="23">
        <f>'Padded Trace'!V56</f>
        <v>0</v>
      </c>
      <c r="W56" s="23">
        <f>'Padded Trace'!W56</f>
        <v>0</v>
      </c>
      <c r="X56" s="23">
        <f>'Padded Trace'!X56</f>
        <v>0</v>
      </c>
      <c r="Y56" s="23">
        <f>'Padded Trace'!Y56</f>
        <v>0</v>
      </c>
      <c r="Z56" s="23">
        <f>'Padded Trace'!Z56</f>
        <v>0</v>
      </c>
      <c r="AA56" s="23">
        <f>'Padded Trace'!AA56</f>
        <v>0</v>
      </c>
      <c r="AB56" s="23">
        <f>'Padded Trace'!AB56</f>
        <v>0</v>
      </c>
      <c r="AC56" s="23">
        <f>'Padded Trace'!AC56</f>
        <v>0</v>
      </c>
      <c r="AD56" s="23">
        <f>'Padded Trace'!AD56</f>
        <v>0</v>
      </c>
      <c r="AE56" s="23">
        <f>'Padded Trace'!AE56</f>
        <v>0</v>
      </c>
      <c r="AF56" s="23">
        <f>'Padded Trace'!AF56</f>
        <v>0</v>
      </c>
      <c r="AG56" s="23">
        <f>'Padded Trace'!AG56</f>
        <v>0</v>
      </c>
      <c r="AH56" s="19"/>
      <c r="AI56" s="19">
        <f t="shared" ca="1" si="35"/>
        <v>0</v>
      </c>
      <c r="AJ56" s="19"/>
      <c r="AK56" s="7"/>
      <c r="AL56" s="23" t="str">
        <f t="shared" si="37"/>
        <v/>
      </c>
      <c r="AM56" s="23" t="str">
        <f t="shared" si="38"/>
        <v/>
      </c>
      <c r="AN56" s="23" t="str">
        <f t="shared" si="39"/>
        <v/>
      </c>
      <c r="AO56" s="23" t="str">
        <f t="shared" si="40"/>
        <v/>
      </c>
      <c r="AP56" s="23" t="str">
        <f t="shared" si="41"/>
        <v/>
      </c>
      <c r="AQ56" s="23" t="str">
        <f t="shared" si="42"/>
        <v/>
      </c>
      <c r="AR56" s="23" t="str">
        <f t="shared" si="43"/>
        <v/>
      </c>
      <c r="AS56" s="24"/>
      <c r="AT56" s="23" t="str">
        <f t="shared" si="44"/>
        <v/>
      </c>
      <c r="AU56" s="23" t="str">
        <f t="shared" si="45"/>
        <v/>
      </c>
      <c r="AV56" s="23" t="str">
        <f t="shared" si="46"/>
        <v/>
      </c>
      <c r="AW56" s="23" t="str">
        <f t="shared" si="47"/>
        <v/>
      </c>
      <c r="AX56" s="23" t="str">
        <f t="shared" si="48"/>
        <v/>
      </c>
      <c r="AY56" s="23" t="str">
        <f t="shared" si="49"/>
        <v/>
      </c>
      <c r="AZ56" s="23" t="str">
        <f t="shared" si="50"/>
        <v/>
      </c>
      <c r="BA56" s="23" t="str">
        <f t="shared" si="51"/>
        <v/>
      </c>
      <c r="BB56" s="23" t="str">
        <f t="shared" si="52"/>
        <v/>
      </c>
      <c r="BC56" s="23" t="str">
        <f t="shared" si="53"/>
        <v/>
      </c>
      <c r="BD56" s="23" t="str">
        <f t="shared" si="54"/>
        <v/>
      </c>
      <c r="BE56" s="24"/>
      <c r="BF56" s="23" t="str">
        <f t="shared" si="55"/>
        <v/>
      </c>
      <c r="BG56" s="23" t="str">
        <f t="shared" si="56"/>
        <v/>
      </c>
      <c r="BH56" s="23" t="str">
        <f t="shared" si="57"/>
        <v/>
      </c>
      <c r="BI56" s="23" t="str">
        <f t="shared" si="58"/>
        <v/>
      </c>
      <c r="BJ56" s="23" t="str">
        <f t="shared" si="59"/>
        <v/>
      </c>
      <c r="BK56" s="23" t="str">
        <f t="shared" si="60"/>
        <v/>
      </c>
      <c r="BL56" s="23" t="str">
        <f t="shared" si="61"/>
        <v/>
      </c>
      <c r="BM56" s="23" t="str">
        <f t="shared" si="62"/>
        <v/>
      </c>
      <c r="BN56" s="23" t="str">
        <f t="shared" si="63"/>
        <v/>
      </c>
      <c r="BO56" s="23" t="str">
        <f t="shared" si="64"/>
        <v/>
      </c>
      <c r="BP56" s="23" t="str">
        <f t="shared" si="65"/>
        <v/>
      </c>
      <c r="BQ56" s="24"/>
      <c r="BR56" s="23" t="str">
        <f t="shared" si="66"/>
        <v/>
      </c>
      <c r="BS56" s="23" t="str">
        <f t="shared" si="67"/>
        <v/>
      </c>
      <c r="BT56" s="23" t="str">
        <f>IF(A56="","",(AH56+AI56)*(MOD(O56*AC56+P56*(AC56+N56)+Q56*(AB56+AC56+N56),Prime)-AD56))</f>
        <v/>
      </c>
      <c r="BU56" s="23" t="str">
        <f>IF(A56="","",(AH56+AI56)*MOD(I56*(AB56+S56)+(1-I56)*AD56-AE56,Prime))</f>
        <v/>
      </c>
      <c r="BV56" s="23" t="str">
        <f t="shared" si="68"/>
        <v/>
      </c>
      <c r="BW56" s="23" t="str">
        <f t="shared" si="69"/>
        <v/>
      </c>
      <c r="BX56" s="23" t="str" cm="1">
        <f t="array" ref="BX56">IF(A56="","",AI56*MOD(MRef(AG$5,C56-1,Input_Output!$O$21)*MRef(AD$5,C56-1,Input_Output!$O$21)-(1-I56),Prime))</f>
        <v/>
      </c>
      <c r="BY56" s="24"/>
      <c r="BZ56" s="23" t="str" cm="1">
        <f t="array" ref="BZ56">IF(A56="","",$AI56*((1-MRef(S$5,$C56-1,Input_Output!$O$21))*(MOD(MRef(E$5,$C56-1,Input_Output!$O$21)+1,Prime))+MRef(S$5,$C56-1,Input_Output!$O$21)*MRef($AF$5,$C56-1,Input_Output!$O$21)-E56))</f>
        <v/>
      </c>
      <c r="CA56" s="23" t="str" cm="1">
        <f t="array" ref="CA56">IF(A56="","",$AI56*((1-MRef(T$5,$C56-1,Input_Output!$O$21))*MRef(F$5,$C56-1,Input_Output!$O$21)+MRef(T$5,$C56-1,Input_Output!$O$21)*MRef($AF$5,$C56-1,Input_Output!$O$21)-F56))</f>
        <v/>
      </c>
      <c r="CB56" s="23" t="str" cm="1">
        <f t="array" ref="CB56">IF(A56="","",$AI56*((1-MRef(U$5,$C56-1,Input_Output!$O$21))*MRef(G$5,$C56-1,Input_Output!$O$21)+MRef(U$5,$C56-1,Input_Output!$O$21)*MRef($AF$5,$C56-1,Input_Output!$O$21)-G56))</f>
        <v/>
      </c>
      <c r="CC56" s="23" t="str" cm="1">
        <f t="array" ref="CC56">IF(A56="","",$AI56*((1-MRef(V$5,$C56-1,Input_Output!$O$21))*MRef(H$5,$C56-1,Input_Output!$O$21)+MRef(V$5,$C56-1,Input_Output!$O$21)*MRef($AF$5,$C56-1,Input_Output!$O$21)-H56))</f>
        <v/>
      </c>
      <c r="CD56" s="23" t="str" cm="1">
        <f t="array" ref="CD56">IF(A56="","",AI56*MRef(AD$5,C56-1,Input_Output!$O$21)*I56)</f>
        <v/>
      </c>
      <c r="CE56" s="24"/>
      <c r="CF56" s="23" t="str">
        <f t="shared" si="36"/>
        <v/>
      </c>
      <c r="CG56" s="23" t="str">
        <f>IF($A56="","",MOD((F56-INPUT)*$AH56,Prime))</f>
        <v/>
      </c>
      <c r="CH56" s="23" t="str">
        <f t="shared" si="34"/>
        <v/>
      </c>
      <c r="CI56" s="23" t="str">
        <f t="shared" si="70"/>
        <v/>
      </c>
      <c r="CJ56" s="23" t="str" cm="1">
        <f t="array" ref="CJ56">IF(A56="","",_xlfn.LET(_xlpm.r,C56-1,_xlpm.l,Input_Output!$O$21,MRef(AH$5,_xlpm.r,_xlpm.l)+MRef(AI$5,_xlpm.r,_xlpm.l)-MRef(AJ$5,_xlpm.r,_xlpm.l)-AI56))</f>
        <v/>
      </c>
      <c r="CK56" s="7"/>
    </row>
    <row r="57" spans="1:89" x14ac:dyDescent="0.25">
      <c r="A57" s="41" t="str">
        <f>'Padded Trace'!A57</f>
        <v/>
      </c>
      <c r="B57" s="19">
        <f>'Padded Trace'!B57</f>
        <v>0</v>
      </c>
      <c r="C57" s="41" t="str">
        <f>'Padded Trace'!C57</f>
        <v/>
      </c>
      <c r="D57" s="41" t="str">
        <f>'Padded Trace'!D57</f>
        <v>N/A</v>
      </c>
      <c r="E57" s="23">
        <f>'Padded Trace'!E57</f>
        <v>0</v>
      </c>
      <c r="F57" s="23">
        <f>'Padded Trace'!F57</f>
        <v>0</v>
      </c>
      <c r="G57" s="23">
        <f>'Padded Trace'!G57</f>
        <v>0</v>
      </c>
      <c r="H57" s="23">
        <f>'Padded Trace'!H57</f>
        <v>0</v>
      </c>
      <c r="I57" s="23">
        <f>'Padded Trace'!I57</f>
        <v>0</v>
      </c>
      <c r="J57" s="23">
        <f>'Padded Trace'!J57</f>
        <v>0</v>
      </c>
      <c r="K57" s="23">
        <f>'Padded Trace'!K57</f>
        <v>0</v>
      </c>
      <c r="L57" s="23">
        <f>'Padded Trace'!L57</f>
        <v>0</v>
      </c>
      <c r="M57" s="23">
        <f>'Padded Trace'!M57</f>
        <v>0</v>
      </c>
      <c r="N57" s="23">
        <f>'Padded Trace'!N57</f>
        <v>0</v>
      </c>
      <c r="O57" s="23">
        <f>'Padded Trace'!O57</f>
        <v>0</v>
      </c>
      <c r="P57" s="23">
        <f>'Padded Trace'!P57</f>
        <v>0</v>
      </c>
      <c r="Q57" s="23">
        <f>'Padded Trace'!Q57</f>
        <v>0</v>
      </c>
      <c r="R57" s="23">
        <f>'Padded Trace'!R57</f>
        <v>0</v>
      </c>
      <c r="S57" s="23">
        <f>'Padded Trace'!S57</f>
        <v>0</v>
      </c>
      <c r="T57" s="23">
        <f>'Padded Trace'!T57</f>
        <v>0</v>
      </c>
      <c r="U57" s="23">
        <f>'Padded Trace'!U57</f>
        <v>0</v>
      </c>
      <c r="V57" s="23">
        <f>'Padded Trace'!V57</f>
        <v>0</v>
      </c>
      <c r="W57" s="23">
        <f>'Padded Trace'!W57</f>
        <v>0</v>
      </c>
      <c r="X57" s="23">
        <f>'Padded Trace'!X57</f>
        <v>0</v>
      </c>
      <c r="Y57" s="23">
        <f>'Padded Trace'!Y57</f>
        <v>0</v>
      </c>
      <c r="Z57" s="23">
        <f>'Padded Trace'!Z57</f>
        <v>0</v>
      </c>
      <c r="AA57" s="23">
        <f>'Padded Trace'!AA57</f>
        <v>0</v>
      </c>
      <c r="AB57" s="23">
        <f>'Padded Trace'!AB57</f>
        <v>0</v>
      </c>
      <c r="AC57" s="23">
        <f>'Padded Trace'!AC57</f>
        <v>0</v>
      </c>
      <c r="AD57" s="23">
        <f>'Padded Trace'!AD57</f>
        <v>0</v>
      </c>
      <c r="AE57" s="23">
        <f>'Padded Trace'!AE57</f>
        <v>0</v>
      </c>
      <c r="AF57" s="23">
        <f>'Padded Trace'!AF57</f>
        <v>0</v>
      </c>
      <c r="AG57" s="23">
        <f>'Padded Trace'!AG57</f>
        <v>0</v>
      </c>
      <c r="AH57" s="19"/>
      <c r="AI57" s="19">
        <f t="shared" ca="1" si="35"/>
        <v>0</v>
      </c>
      <c r="AJ57" s="19"/>
      <c r="AK57" s="7"/>
      <c r="AL57" s="23" t="str">
        <f t="shared" si="37"/>
        <v/>
      </c>
      <c r="AM57" s="23" t="str">
        <f t="shared" si="38"/>
        <v/>
      </c>
      <c r="AN57" s="23" t="str">
        <f t="shared" si="39"/>
        <v/>
      </c>
      <c r="AO57" s="23" t="str">
        <f t="shared" si="40"/>
        <v/>
      </c>
      <c r="AP57" s="23" t="str">
        <f t="shared" si="41"/>
        <v/>
      </c>
      <c r="AQ57" s="23" t="str">
        <f t="shared" si="42"/>
        <v/>
      </c>
      <c r="AR57" s="23" t="str">
        <f t="shared" si="43"/>
        <v/>
      </c>
      <c r="AS57" s="24"/>
      <c r="AT57" s="23" t="str">
        <f t="shared" si="44"/>
        <v/>
      </c>
      <c r="AU57" s="23" t="str">
        <f t="shared" si="45"/>
        <v/>
      </c>
      <c r="AV57" s="23" t="str">
        <f t="shared" si="46"/>
        <v/>
      </c>
      <c r="AW57" s="23" t="str">
        <f t="shared" si="47"/>
        <v/>
      </c>
      <c r="AX57" s="23" t="str">
        <f t="shared" si="48"/>
        <v/>
      </c>
      <c r="AY57" s="23" t="str">
        <f t="shared" si="49"/>
        <v/>
      </c>
      <c r="AZ57" s="23" t="str">
        <f t="shared" si="50"/>
        <v/>
      </c>
      <c r="BA57" s="23" t="str">
        <f t="shared" si="51"/>
        <v/>
      </c>
      <c r="BB57" s="23" t="str">
        <f t="shared" si="52"/>
        <v/>
      </c>
      <c r="BC57" s="23" t="str">
        <f t="shared" si="53"/>
        <v/>
      </c>
      <c r="BD57" s="23" t="str">
        <f t="shared" si="54"/>
        <v/>
      </c>
      <c r="BE57" s="24"/>
      <c r="BF57" s="23" t="str">
        <f t="shared" si="55"/>
        <v/>
      </c>
      <c r="BG57" s="23" t="str">
        <f t="shared" si="56"/>
        <v/>
      </c>
      <c r="BH57" s="23" t="str">
        <f t="shared" si="57"/>
        <v/>
      </c>
      <c r="BI57" s="23" t="str">
        <f t="shared" si="58"/>
        <v/>
      </c>
      <c r="BJ57" s="23" t="str">
        <f t="shared" si="59"/>
        <v/>
      </c>
      <c r="BK57" s="23" t="str">
        <f t="shared" si="60"/>
        <v/>
      </c>
      <c r="BL57" s="23" t="str">
        <f t="shared" si="61"/>
        <v/>
      </c>
      <c r="BM57" s="23" t="str">
        <f t="shared" si="62"/>
        <v/>
      </c>
      <c r="BN57" s="23" t="str">
        <f t="shared" si="63"/>
        <v/>
      </c>
      <c r="BO57" s="23" t="str">
        <f t="shared" si="64"/>
        <v/>
      </c>
      <c r="BP57" s="23" t="str">
        <f t="shared" si="65"/>
        <v/>
      </c>
      <c r="BQ57" s="24"/>
      <c r="BR57" s="23" t="str">
        <f t="shared" si="66"/>
        <v/>
      </c>
      <c r="BS57" s="23" t="str">
        <f t="shared" si="67"/>
        <v/>
      </c>
      <c r="BT57" s="23" t="str">
        <f>IF(A57="","",(AH57+AI57)*(MOD(O57*AC57+P57*(AC57+N57)+Q57*(AB57+AC57+N57),Prime)-AD57))</f>
        <v/>
      </c>
      <c r="BU57" s="23" t="str">
        <f>IF(A57="","",(AH57+AI57)*MOD(I57*(AB57+S57)+(1-I57)*AD57-AE57,Prime))</f>
        <v/>
      </c>
      <c r="BV57" s="23" t="str">
        <f t="shared" si="68"/>
        <v/>
      </c>
      <c r="BW57" s="23" t="str">
        <f t="shared" si="69"/>
        <v/>
      </c>
      <c r="BX57" s="23" t="str" cm="1">
        <f t="array" ref="BX57">IF(A57="","",AI57*MOD(MRef(AG$5,C57-1,Input_Output!$O$21)*MRef(AD$5,C57-1,Input_Output!$O$21)-(1-I57),Prime))</f>
        <v/>
      </c>
      <c r="BY57" s="24"/>
      <c r="BZ57" s="23" t="str" cm="1">
        <f t="array" ref="BZ57">IF(A57="","",$AI57*((1-MRef(S$5,$C57-1,Input_Output!$O$21))*(MOD(MRef(E$5,$C57-1,Input_Output!$O$21)+1,Prime))+MRef(S$5,$C57-1,Input_Output!$O$21)*MRef($AF$5,$C57-1,Input_Output!$O$21)-E57))</f>
        <v/>
      </c>
      <c r="CA57" s="23" t="str" cm="1">
        <f t="array" ref="CA57">IF(A57="","",$AI57*((1-MRef(T$5,$C57-1,Input_Output!$O$21))*MRef(F$5,$C57-1,Input_Output!$O$21)+MRef(T$5,$C57-1,Input_Output!$O$21)*MRef($AF$5,$C57-1,Input_Output!$O$21)-F57))</f>
        <v/>
      </c>
      <c r="CB57" s="23" t="str" cm="1">
        <f t="array" ref="CB57">IF(A57="","",$AI57*((1-MRef(U$5,$C57-1,Input_Output!$O$21))*MRef(G$5,$C57-1,Input_Output!$O$21)+MRef(U$5,$C57-1,Input_Output!$O$21)*MRef($AF$5,$C57-1,Input_Output!$O$21)-G57))</f>
        <v/>
      </c>
      <c r="CC57" s="23" t="str" cm="1">
        <f t="array" ref="CC57">IF(A57="","",$AI57*((1-MRef(V$5,$C57-1,Input_Output!$O$21))*MRef(H$5,$C57-1,Input_Output!$O$21)+MRef(V$5,$C57-1,Input_Output!$O$21)*MRef($AF$5,$C57-1,Input_Output!$O$21)-H57))</f>
        <v/>
      </c>
      <c r="CD57" s="23" t="str" cm="1">
        <f t="array" ref="CD57">IF(A57="","",AI57*MRef(AD$5,C57-1,Input_Output!$O$21)*I57)</f>
        <v/>
      </c>
      <c r="CE57" s="24"/>
      <c r="CF57" s="23" t="str">
        <f t="shared" si="36"/>
        <v/>
      </c>
      <c r="CG57" s="23" t="str">
        <f>IF($A57="","",MOD((F57-INPUT)*$AH57,Prime))</f>
        <v/>
      </c>
      <c r="CH57" s="23" t="str">
        <f t="shared" si="34"/>
        <v/>
      </c>
      <c r="CI57" s="23" t="str">
        <f t="shared" si="70"/>
        <v/>
      </c>
      <c r="CJ57" s="23" t="str" cm="1">
        <f t="array" ref="CJ57">IF(A57="","",_xlfn.LET(_xlpm.r,C57-1,_xlpm.l,Input_Output!$O$21,MRef(AH$5,_xlpm.r,_xlpm.l)+MRef(AI$5,_xlpm.r,_xlpm.l)-MRef(AJ$5,_xlpm.r,_xlpm.l)-AI57))</f>
        <v/>
      </c>
      <c r="CK57" s="7"/>
    </row>
    <row r="58" spans="1:89" x14ac:dyDescent="0.25">
      <c r="A58" s="41" t="str">
        <f>'Padded Trace'!A58</f>
        <v/>
      </c>
      <c r="B58" s="19">
        <f>'Padded Trace'!B58</f>
        <v>0</v>
      </c>
      <c r="C58" s="41" t="str">
        <f>'Padded Trace'!C58</f>
        <v/>
      </c>
      <c r="D58" s="41" t="str">
        <f>'Padded Trace'!D58</f>
        <v>N/A</v>
      </c>
      <c r="E58" s="23">
        <f>'Padded Trace'!E58</f>
        <v>0</v>
      </c>
      <c r="F58" s="23">
        <f>'Padded Trace'!F58</f>
        <v>0</v>
      </c>
      <c r="G58" s="23">
        <f>'Padded Trace'!G58</f>
        <v>0</v>
      </c>
      <c r="H58" s="23">
        <f>'Padded Trace'!H58</f>
        <v>0</v>
      </c>
      <c r="I58" s="23">
        <f>'Padded Trace'!I58</f>
        <v>0</v>
      </c>
      <c r="J58" s="23">
        <f>'Padded Trace'!J58</f>
        <v>0</v>
      </c>
      <c r="K58" s="23">
        <f>'Padded Trace'!K58</f>
        <v>0</v>
      </c>
      <c r="L58" s="23">
        <f>'Padded Trace'!L58</f>
        <v>0</v>
      </c>
      <c r="M58" s="23">
        <f>'Padded Trace'!M58</f>
        <v>0</v>
      </c>
      <c r="N58" s="23">
        <f>'Padded Trace'!N58</f>
        <v>0</v>
      </c>
      <c r="O58" s="23">
        <f>'Padded Trace'!O58</f>
        <v>0</v>
      </c>
      <c r="P58" s="23">
        <f>'Padded Trace'!P58</f>
        <v>0</v>
      </c>
      <c r="Q58" s="23">
        <f>'Padded Trace'!Q58</f>
        <v>0</v>
      </c>
      <c r="R58" s="23">
        <f>'Padded Trace'!R58</f>
        <v>0</v>
      </c>
      <c r="S58" s="23">
        <f>'Padded Trace'!S58</f>
        <v>0</v>
      </c>
      <c r="T58" s="23">
        <f>'Padded Trace'!T58</f>
        <v>0</v>
      </c>
      <c r="U58" s="23">
        <f>'Padded Trace'!U58</f>
        <v>0</v>
      </c>
      <c r="V58" s="23">
        <f>'Padded Trace'!V58</f>
        <v>0</v>
      </c>
      <c r="W58" s="23">
        <f>'Padded Trace'!W58</f>
        <v>0</v>
      </c>
      <c r="X58" s="23">
        <f>'Padded Trace'!X58</f>
        <v>0</v>
      </c>
      <c r="Y58" s="23">
        <f>'Padded Trace'!Y58</f>
        <v>0</v>
      </c>
      <c r="Z58" s="23">
        <f>'Padded Trace'!Z58</f>
        <v>0</v>
      </c>
      <c r="AA58" s="23">
        <f>'Padded Trace'!AA58</f>
        <v>0</v>
      </c>
      <c r="AB58" s="23">
        <f>'Padded Trace'!AB58</f>
        <v>0</v>
      </c>
      <c r="AC58" s="23">
        <f>'Padded Trace'!AC58</f>
        <v>0</v>
      </c>
      <c r="AD58" s="23">
        <f>'Padded Trace'!AD58</f>
        <v>0</v>
      </c>
      <c r="AE58" s="23">
        <f>'Padded Trace'!AE58</f>
        <v>0</v>
      </c>
      <c r="AF58" s="23">
        <f>'Padded Trace'!AF58</f>
        <v>0</v>
      </c>
      <c r="AG58" s="23">
        <f>'Padded Trace'!AG58</f>
        <v>0</v>
      </c>
      <c r="AH58" s="19"/>
      <c r="AI58" s="19">
        <f t="shared" ca="1" si="35"/>
        <v>0</v>
      </c>
      <c r="AJ58" s="19"/>
      <c r="AK58" s="7"/>
      <c r="AL58" s="23" t="str">
        <f t="shared" si="37"/>
        <v/>
      </c>
      <c r="AM58" s="23" t="str">
        <f t="shared" si="38"/>
        <v/>
      </c>
      <c r="AN58" s="23" t="str">
        <f t="shared" si="39"/>
        <v/>
      </c>
      <c r="AO58" s="23" t="str">
        <f t="shared" si="40"/>
        <v/>
      </c>
      <c r="AP58" s="23" t="str">
        <f t="shared" si="41"/>
        <v/>
      </c>
      <c r="AQ58" s="23" t="str">
        <f t="shared" si="42"/>
        <v/>
      </c>
      <c r="AR58" s="23" t="str">
        <f t="shared" si="43"/>
        <v/>
      </c>
      <c r="AS58" s="24"/>
      <c r="AT58" s="23" t="str">
        <f t="shared" si="44"/>
        <v/>
      </c>
      <c r="AU58" s="23" t="str">
        <f t="shared" si="45"/>
        <v/>
      </c>
      <c r="AV58" s="23" t="str">
        <f t="shared" si="46"/>
        <v/>
      </c>
      <c r="AW58" s="23" t="str">
        <f t="shared" si="47"/>
        <v/>
      </c>
      <c r="AX58" s="23" t="str">
        <f t="shared" si="48"/>
        <v/>
      </c>
      <c r="AY58" s="23" t="str">
        <f t="shared" si="49"/>
        <v/>
      </c>
      <c r="AZ58" s="23" t="str">
        <f t="shared" si="50"/>
        <v/>
      </c>
      <c r="BA58" s="23" t="str">
        <f t="shared" si="51"/>
        <v/>
      </c>
      <c r="BB58" s="23" t="str">
        <f t="shared" si="52"/>
        <v/>
      </c>
      <c r="BC58" s="23" t="str">
        <f t="shared" si="53"/>
        <v/>
      </c>
      <c r="BD58" s="23" t="str">
        <f t="shared" si="54"/>
        <v/>
      </c>
      <c r="BE58" s="24"/>
      <c r="BF58" s="23" t="str">
        <f t="shared" si="55"/>
        <v/>
      </c>
      <c r="BG58" s="23" t="str">
        <f t="shared" si="56"/>
        <v/>
      </c>
      <c r="BH58" s="23" t="str">
        <f t="shared" si="57"/>
        <v/>
      </c>
      <c r="BI58" s="23" t="str">
        <f t="shared" si="58"/>
        <v/>
      </c>
      <c r="BJ58" s="23" t="str">
        <f t="shared" si="59"/>
        <v/>
      </c>
      <c r="BK58" s="23" t="str">
        <f t="shared" si="60"/>
        <v/>
      </c>
      <c r="BL58" s="23" t="str">
        <f t="shared" si="61"/>
        <v/>
      </c>
      <c r="BM58" s="23" t="str">
        <f t="shared" si="62"/>
        <v/>
      </c>
      <c r="BN58" s="23" t="str">
        <f t="shared" si="63"/>
        <v/>
      </c>
      <c r="BO58" s="23" t="str">
        <f t="shared" si="64"/>
        <v/>
      </c>
      <c r="BP58" s="23" t="str">
        <f t="shared" si="65"/>
        <v/>
      </c>
      <c r="BQ58" s="24"/>
      <c r="BR58" s="23" t="str">
        <f t="shared" si="66"/>
        <v/>
      </c>
      <c r="BS58" s="23" t="str">
        <f t="shared" si="67"/>
        <v/>
      </c>
      <c r="BT58" s="23" t="str">
        <f>IF(A58="","",(AH58+AI58)*(MOD(O58*AC58+P58*(AC58+N58)+Q58*(AB58+AC58+N58),Prime)-AD58))</f>
        <v/>
      </c>
      <c r="BU58" s="23" t="str">
        <f>IF(A58="","",(AH58+AI58)*MOD(I58*(AB58+S58)+(1-I58)*AD58-AE58,Prime))</f>
        <v/>
      </c>
      <c r="BV58" s="23" t="str">
        <f t="shared" si="68"/>
        <v/>
      </c>
      <c r="BW58" s="23" t="str">
        <f t="shared" si="69"/>
        <v/>
      </c>
      <c r="BX58" s="23" t="str" cm="1">
        <f t="array" ref="BX58">IF(A58="","",AI58*MOD(MRef(AG$5,C58-1,Input_Output!$O$21)*MRef(AD$5,C58-1,Input_Output!$O$21)-(1-I58),Prime))</f>
        <v/>
      </c>
      <c r="BY58" s="24"/>
      <c r="BZ58" s="23" t="str" cm="1">
        <f t="array" ref="BZ58">IF(A58="","",$AI58*((1-MRef(S$5,$C58-1,Input_Output!$O$21))*(MOD(MRef(E$5,$C58-1,Input_Output!$O$21)+1,Prime))+MRef(S$5,$C58-1,Input_Output!$O$21)*MRef($AF$5,$C58-1,Input_Output!$O$21)-E58))</f>
        <v/>
      </c>
      <c r="CA58" s="23" t="str" cm="1">
        <f t="array" ref="CA58">IF(A58="","",$AI58*((1-MRef(T$5,$C58-1,Input_Output!$O$21))*MRef(F$5,$C58-1,Input_Output!$O$21)+MRef(T$5,$C58-1,Input_Output!$O$21)*MRef($AF$5,$C58-1,Input_Output!$O$21)-F58))</f>
        <v/>
      </c>
      <c r="CB58" s="23" t="str" cm="1">
        <f t="array" ref="CB58">IF(A58="","",$AI58*((1-MRef(U$5,$C58-1,Input_Output!$O$21))*MRef(G$5,$C58-1,Input_Output!$O$21)+MRef(U$5,$C58-1,Input_Output!$O$21)*MRef($AF$5,$C58-1,Input_Output!$O$21)-G58))</f>
        <v/>
      </c>
      <c r="CC58" s="23" t="str" cm="1">
        <f t="array" ref="CC58">IF(A58="","",$AI58*((1-MRef(V$5,$C58-1,Input_Output!$O$21))*MRef(H$5,$C58-1,Input_Output!$O$21)+MRef(V$5,$C58-1,Input_Output!$O$21)*MRef($AF$5,$C58-1,Input_Output!$O$21)-H58))</f>
        <v/>
      </c>
      <c r="CD58" s="23" t="str" cm="1">
        <f t="array" ref="CD58">IF(A58="","",AI58*MRef(AD$5,C58-1,Input_Output!$O$21)*I58)</f>
        <v/>
      </c>
      <c r="CE58" s="24"/>
      <c r="CF58" s="23" t="str">
        <f t="shared" si="36"/>
        <v/>
      </c>
      <c r="CG58" s="23" t="str">
        <f>IF($A58="","",MOD((F58-INPUT)*$AH58,Prime))</f>
        <v/>
      </c>
      <c r="CH58" s="23" t="str">
        <f t="shared" si="34"/>
        <v/>
      </c>
      <c r="CI58" s="23" t="str">
        <f t="shared" si="70"/>
        <v/>
      </c>
      <c r="CJ58" s="23" t="str" cm="1">
        <f t="array" ref="CJ58">IF(A58="","",_xlfn.LET(_xlpm.r,C58-1,_xlpm.l,Input_Output!$O$21,MRef(AH$5,_xlpm.r,_xlpm.l)+MRef(AI$5,_xlpm.r,_xlpm.l)-MRef(AJ$5,_xlpm.r,_xlpm.l)-AI58))</f>
        <v/>
      </c>
      <c r="CK58" s="7"/>
    </row>
    <row r="59" spans="1:89" x14ac:dyDescent="0.25">
      <c r="A59" s="41" t="str">
        <f>'Padded Trace'!A59</f>
        <v/>
      </c>
      <c r="B59" s="19">
        <f>'Padded Trace'!B59</f>
        <v>0</v>
      </c>
      <c r="C59" s="41" t="str">
        <f>'Padded Trace'!C59</f>
        <v/>
      </c>
      <c r="D59" s="41" t="str">
        <f>'Padded Trace'!D59</f>
        <v>N/A</v>
      </c>
      <c r="E59" s="23">
        <f>'Padded Trace'!E59</f>
        <v>0</v>
      </c>
      <c r="F59" s="23">
        <f>'Padded Trace'!F59</f>
        <v>0</v>
      </c>
      <c r="G59" s="23">
        <f>'Padded Trace'!G59</f>
        <v>0</v>
      </c>
      <c r="H59" s="23">
        <f>'Padded Trace'!H59</f>
        <v>0</v>
      </c>
      <c r="I59" s="23">
        <f>'Padded Trace'!I59</f>
        <v>0</v>
      </c>
      <c r="J59" s="23">
        <f>'Padded Trace'!J59</f>
        <v>0</v>
      </c>
      <c r="K59" s="23">
        <f>'Padded Trace'!K59</f>
        <v>0</v>
      </c>
      <c r="L59" s="23">
        <f>'Padded Trace'!L59</f>
        <v>0</v>
      </c>
      <c r="M59" s="23">
        <f>'Padded Trace'!M59</f>
        <v>0</v>
      </c>
      <c r="N59" s="23">
        <f>'Padded Trace'!N59</f>
        <v>0</v>
      </c>
      <c r="O59" s="23">
        <f>'Padded Trace'!O59</f>
        <v>0</v>
      </c>
      <c r="P59" s="23">
        <f>'Padded Trace'!P59</f>
        <v>0</v>
      </c>
      <c r="Q59" s="23">
        <f>'Padded Trace'!Q59</f>
        <v>0</v>
      </c>
      <c r="R59" s="23">
        <f>'Padded Trace'!R59</f>
        <v>0</v>
      </c>
      <c r="S59" s="23">
        <f>'Padded Trace'!S59</f>
        <v>0</v>
      </c>
      <c r="T59" s="23">
        <f>'Padded Trace'!T59</f>
        <v>0</v>
      </c>
      <c r="U59" s="23">
        <f>'Padded Trace'!U59</f>
        <v>0</v>
      </c>
      <c r="V59" s="23">
        <f>'Padded Trace'!V59</f>
        <v>0</v>
      </c>
      <c r="W59" s="23">
        <f>'Padded Trace'!W59</f>
        <v>0</v>
      </c>
      <c r="X59" s="23">
        <f>'Padded Trace'!X59</f>
        <v>0</v>
      </c>
      <c r="Y59" s="23">
        <f>'Padded Trace'!Y59</f>
        <v>0</v>
      </c>
      <c r="Z59" s="23">
        <f>'Padded Trace'!Z59</f>
        <v>0</v>
      </c>
      <c r="AA59" s="23">
        <f>'Padded Trace'!AA59</f>
        <v>0</v>
      </c>
      <c r="AB59" s="23">
        <f>'Padded Trace'!AB59</f>
        <v>0</v>
      </c>
      <c r="AC59" s="23">
        <f>'Padded Trace'!AC59</f>
        <v>0</v>
      </c>
      <c r="AD59" s="23">
        <f>'Padded Trace'!AD59</f>
        <v>0</v>
      </c>
      <c r="AE59" s="23">
        <f>'Padded Trace'!AE59</f>
        <v>0</v>
      </c>
      <c r="AF59" s="23">
        <f>'Padded Trace'!AF59</f>
        <v>0</v>
      </c>
      <c r="AG59" s="23">
        <f>'Padded Trace'!AG59</f>
        <v>0</v>
      </c>
      <c r="AH59" s="19"/>
      <c r="AI59" s="19">
        <f t="shared" ca="1" si="35"/>
        <v>0</v>
      </c>
      <c r="AJ59" s="19"/>
      <c r="AK59" s="7"/>
      <c r="AL59" s="23" t="str">
        <f t="shared" si="37"/>
        <v/>
      </c>
      <c r="AM59" s="23" t="str">
        <f t="shared" si="38"/>
        <v/>
      </c>
      <c r="AN59" s="23" t="str">
        <f t="shared" si="39"/>
        <v/>
      </c>
      <c r="AO59" s="23" t="str">
        <f t="shared" si="40"/>
        <v/>
      </c>
      <c r="AP59" s="23" t="str">
        <f t="shared" si="41"/>
        <v/>
      </c>
      <c r="AQ59" s="23" t="str">
        <f t="shared" si="42"/>
        <v/>
      </c>
      <c r="AR59" s="23" t="str">
        <f t="shared" si="43"/>
        <v/>
      </c>
      <c r="AS59" s="24"/>
      <c r="AT59" s="23" t="str">
        <f t="shared" si="44"/>
        <v/>
      </c>
      <c r="AU59" s="23" t="str">
        <f t="shared" si="45"/>
        <v/>
      </c>
      <c r="AV59" s="23" t="str">
        <f t="shared" si="46"/>
        <v/>
      </c>
      <c r="AW59" s="23" t="str">
        <f t="shared" si="47"/>
        <v/>
      </c>
      <c r="AX59" s="23" t="str">
        <f t="shared" si="48"/>
        <v/>
      </c>
      <c r="AY59" s="23" t="str">
        <f t="shared" si="49"/>
        <v/>
      </c>
      <c r="AZ59" s="23" t="str">
        <f t="shared" si="50"/>
        <v/>
      </c>
      <c r="BA59" s="23" t="str">
        <f t="shared" si="51"/>
        <v/>
      </c>
      <c r="BB59" s="23" t="str">
        <f t="shared" si="52"/>
        <v/>
      </c>
      <c r="BC59" s="23" t="str">
        <f t="shared" si="53"/>
        <v/>
      </c>
      <c r="BD59" s="23" t="str">
        <f t="shared" si="54"/>
        <v/>
      </c>
      <c r="BE59" s="24"/>
      <c r="BF59" s="23" t="str">
        <f t="shared" si="55"/>
        <v/>
      </c>
      <c r="BG59" s="23" t="str">
        <f t="shared" si="56"/>
        <v/>
      </c>
      <c r="BH59" s="23" t="str">
        <f t="shared" si="57"/>
        <v/>
      </c>
      <c r="BI59" s="23" t="str">
        <f t="shared" si="58"/>
        <v/>
      </c>
      <c r="BJ59" s="23" t="str">
        <f t="shared" si="59"/>
        <v/>
      </c>
      <c r="BK59" s="23" t="str">
        <f t="shared" si="60"/>
        <v/>
      </c>
      <c r="BL59" s="23" t="str">
        <f t="shared" si="61"/>
        <v/>
      </c>
      <c r="BM59" s="23" t="str">
        <f t="shared" si="62"/>
        <v/>
      </c>
      <c r="BN59" s="23" t="str">
        <f t="shared" si="63"/>
        <v/>
      </c>
      <c r="BO59" s="23" t="str">
        <f t="shared" si="64"/>
        <v/>
      </c>
      <c r="BP59" s="23" t="str">
        <f t="shared" si="65"/>
        <v/>
      </c>
      <c r="BQ59" s="24"/>
      <c r="BR59" s="23" t="str">
        <f t="shared" si="66"/>
        <v/>
      </c>
      <c r="BS59" s="23" t="str">
        <f t="shared" si="67"/>
        <v/>
      </c>
      <c r="BT59" s="23" t="str">
        <f>IF(A59="","",(AH59+AI59)*(MOD(O59*AC59+P59*(AC59+N59)+Q59*(AB59+AC59+N59),Prime)-AD59))</f>
        <v/>
      </c>
      <c r="BU59" s="23" t="str">
        <f>IF(A59="","",(AH59+AI59)*MOD(I59*(AB59+S59)+(1-I59)*AD59-AE59,Prime))</f>
        <v/>
      </c>
      <c r="BV59" s="23" t="str">
        <f t="shared" si="68"/>
        <v/>
      </c>
      <c r="BW59" s="23" t="str">
        <f t="shared" si="69"/>
        <v/>
      </c>
      <c r="BX59" s="23" t="str" cm="1">
        <f t="array" ref="BX59">IF(A59="","",AI59*MOD(MRef(AG$5,C59-1,Input_Output!$O$21)*MRef(AD$5,C59-1,Input_Output!$O$21)-(1-I59),Prime))</f>
        <v/>
      </c>
      <c r="BY59" s="24"/>
      <c r="BZ59" s="23" t="str" cm="1">
        <f t="array" ref="BZ59">IF(A59="","",$AI59*((1-MRef(S$5,$C59-1,Input_Output!$O$21))*(MOD(MRef(E$5,$C59-1,Input_Output!$O$21)+1,Prime))+MRef(S$5,$C59-1,Input_Output!$O$21)*MRef($AF$5,$C59-1,Input_Output!$O$21)-E59))</f>
        <v/>
      </c>
      <c r="CA59" s="23" t="str" cm="1">
        <f t="array" ref="CA59">IF(A59="","",$AI59*((1-MRef(T$5,$C59-1,Input_Output!$O$21))*MRef(F$5,$C59-1,Input_Output!$O$21)+MRef(T$5,$C59-1,Input_Output!$O$21)*MRef($AF$5,$C59-1,Input_Output!$O$21)-F59))</f>
        <v/>
      </c>
      <c r="CB59" s="23" t="str" cm="1">
        <f t="array" ref="CB59">IF(A59="","",$AI59*((1-MRef(U$5,$C59-1,Input_Output!$O$21))*MRef(G$5,$C59-1,Input_Output!$O$21)+MRef(U$5,$C59-1,Input_Output!$O$21)*MRef($AF$5,$C59-1,Input_Output!$O$21)-G59))</f>
        <v/>
      </c>
      <c r="CC59" s="23" t="str" cm="1">
        <f t="array" ref="CC59">IF(A59="","",$AI59*((1-MRef(V$5,$C59-1,Input_Output!$O$21))*MRef(H$5,$C59-1,Input_Output!$O$21)+MRef(V$5,$C59-1,Input_Output!$O$21)*MRef($AF$5,$C59-1,Input_Output!$O$21)-H59))</f>
        <v/>
      </c>
      <c r="CD59" s="23" t="str" cm="1">
        <f t="array" ref="CD59">IF(A59="","",AI59*MRef(AD$5,C59-1,Input_Output!$O$21)*I59)</f>
        <v/>
      </c>
      <c r="CE59" s="24"/>
      <c r="CF59" s="23" t="str">
        <f t="shared" si="36"/>
        <v/>
      </c>
      <c r="CG59" s="23" t="str">
        <f>IF($A59="","",MOD((F59-INPUT)*$AH59,Prime))</f>
        <v/>
      </c>
      <c r="CH59" s="23" t="str">
        <f t="shared" si="34"/>
        <v/>
      </c>
      <c r="CI59" s="23" t="str">
        <f t="shared" si="70"/>
        <v/>
      </c>
      <c r="CJ59" s="23" t="str" cm="1">
        <f t="array" ref="CJ59">IF(A59="","",_xlfn.LET(_xlpm.r,C59-1,_xlpm.l,Input_Output!$O$21,MRef(AH$5,_xlpm.r,_xlpm.l)+MRef(AI$5,_xlpm.r,_xlpm.l)-MRef(AJ$5,_xlpm.r,_xlpm.l)-AI59))</f>
        <v/>
      </c>
      <c r="CK59" s="7"/>
    </row>
    <row r="60" spans="1:89" x14ac:dyDescent="0.25">
      <c r="A60" s="41" t="str">
        <f>'Padded Trace'!A60</f>
        <v/>
      </c>
      <c r="B60" s="19">
        <f>'Padded Trace'!B60</f>
        <v>0</v>
      </c>
      <c r="C60" s="41" t="str">
        <f>'Padded Trace'!C60</f>
        <v/>
      </c>
      <c r="D60" s="41" t="str">
        <f>'Padded Trace'!D60</f>
        <v>N/A</v>
      </c>
      <c r="E60" s="23">
        <f>'Padded Trace'!E60</f>
        <v>0</v>
      </c>
      <c r="F60" s="23">
        <f>'Padded Trace'!F60</f>
        <v>0</v>
      </c>
      <c r="G60" s="23">
        <f>'Padded Trace'!G60</f>
        <v>0</v>
      </c>
      <c r="H60" s="23">
        <f>'Padded Trace'!H60</f>
        <v>0</v>
      </c>
      <c r="I60" s="23">
        <f>'Padded Trace'!I60</f>
        <v>0</v>
      </c>
      <c r="J60" s="23">
        <f>'Padded Trace'!J60</f>
        <v>0</v>
      </c>
      <c r="K60" s="23">
        <f>'Padded Trace'!K60</f>
        <v>0</v>
      </c>
      <c r="L60" s="23">
        <f>'Padded Trace'!L60</f>
        <v>0</v>
      </c>
      <c r="M60" s="23">
        <f>'Padded Trace'!M60</f>
        <v>0</v>
      </c>
      <c r="N60" s="23">
        <f>'Padded Trace'!N60</f>
        <v>0</v>
      </c>
      <c r="O60" s="23">
        <f>'Padded Trace'!O60</f>
        <v>0</v>
      </c>
      <c r="P60" s="23">
        <f>'Padded Trace'!P60</f>
        <v>0</v>
      </c>
      <c r="Q60" s="23">
        <f>'Padded Trace'!Q60</f>
        <v>0</v>
      </c>
      <c r="R60" s="23">
        <f>'Padded Trace'!R60</f>
        <v>0</v>
      </c>
      <c r="S60" s="23">
        <f>'Padded Trace'!S60</f>
        <v>0</v>
      </c>
      <c r="T60" s="23">
        <f>'Padded Trace'!T60</f>
        <v>0</v>
      </c>
      <c r="U60" s="23">
        <f>'Padded Trace'!U60</f>
        <v>0</v>
      </c>
      <c r="V60" s="23">
        <f>'Padded Trace'!V60</f>
        <v>0</v>
      </c>
      <c r="W60" s="23">
        <f>'Padded Trace'!W60</f>
        <v>0</v>
      </c>
      <c r="X60" s="23">
        <f>'Padded Trace'!X60</f>
        <v>0</v>
      </c>
      <c r="Y60" s="23">
        <f>'Padded Trace'!Y60</f>
        <v>0</v>
      </c>
      <c r="Z60" s="23">
        <f>'Padded Trace'!Z60</f>
        <v>0</v>
      </c>
      <c r="AA60" s="23">
        <f>'Padded Trace'!AA60</f>
        <v>0</v>
      </c>
      <c r="AB60" s="23">
        <f>'Padded Trace'!AB60</f>
        <v>0</v>
      </c>
      <c r="AC60" s="23">
        <f>'Padded Trace'!AC60</f>
        <v>0</v>
      </c>
      <c r="AD60" s="23">
        <f>'Padded Trace'!AD60</f>
        <v>0</v>
      </c>
      <c r="AE60" s="23">
        <f>'Padded Trace'!AE60</f>
        <v>0</v>
      </c>
      <c r="AF60" s="23">
        <f>'Padded Trace'!AF60</f>
        <v>0</v>
      </c>
      <c r="AG60" s="23">
        <f>'Padded Trace'!AG60</f>
        <v>0</v>
      </c>
      <c r="AH60" s="19"/>
      <c r="AI60" s="19">
        <f t="shared" ca="1" si="35"/>
        <v>0</v>
      </c>
      <c r="AJ60" s="19"/>
      <c r="AK60" s="7"/>
      <c r="AL60" s="23" t="str">
        <f t="shared" si="37"/>
        <v/>
      </c>
      <c r="AM60" s="23" t="str">
        <f t="shared" si="38"/>
        <v/>
      </c>
      <c r="AN60" s="23" t="str">
        <f t="shared" si="39"/>
        <v/>
      </c>
      <c r="AO60" s="23" t="str">
        <f t="shared" si="40"/>
        <v/>
      </c>
      <c r="AP60" s="23" t="str">
        <f t="shared" si="41"/>
        <v/>
      </c>
      <c r="AQ60" s="23" t="str">
        <f t="shared" si="42"/>
        <v/>
      </c>
      <c r="AR60" s="23" t="str">
        <f t="shared" si="43"/>
        <v/>
      </c>
      <c r="AS60" s="24"/>
      <c r="AT60" s="23" t="str">
        <f t="shared" si="44"/>
        <v/>
      </c>
      <c r="AU60" s="23" t="str">
        <f t="shared" si="45"/>
        <v/>
      </c>
      <c r="AV60" s="23" t="str">
        <f t="shared" si="46"/>
        <v/>
      </c>
      <c r="AW60" s="23" t="str">
        <f t="shared" si="47"/>
        <v/>
      </c>
      <c r="AX60" s="23" t="str">
        <f t="shared" si="48"/>
        <v/>
      </c>
      <c r="AY60" s="23" t="str">
        <f t="shared" si="49"/>
        <v/>
      </c>
      <c r="AZ60" s="23" t="str">
        <f t="shared" si="50"/>
        <v/>
      </c>
      <c r="BA60" s="23" t="str">
        <f t="shared" si="51"/>
        <v/>
      </c>
      <c r="BB60" s="23" t="str">
        <f t="shared" si="52"/>
        <v/>
      </c>
      <c r="BC60" s="23" t="str">
        <f t="shared" si="53"/>
        <v/>
      </c>
      <c r="BD60" s="23" t="str">
        <f t="shared" si="54"/>
        <v/>
      </c>
      <c r="BE60" s="24"/>
      <c r="BF60" s="23" t="str">
        <f t="shared" si="55"/>
        <v/>
      </c>
      <c r="BG60" s="23" t="str">
        <f t="shared" si="56"/>
        <v/>
      </c>
      <c r="BH60" s="23" t="str">
        <f t="shared" si="57"/>
        <v/>
      </c>
      <c r="BI60" s="23" t="str">
        <f t="shared" si="58"/>
        <v/>
      </c>
      <c r="BJ60" s="23" t="str">
        <f t="shared" si="59"/>
        <v/>
      </c>
      <c r="BK60" s="23" t="str">
        <f t="shared" si="60"/>
        <v/>
      </c>
      <c r="BL60" s="23" t="str">
        <f t="shared" si="61"/>
        <v/>
      </c>
      <c r="BM60" s="23" t="str">
        <f t="shared" si="62"/>
        <v/>
      </c>
      <c r="BN60" s="23" t="str">
        <f t="shared" si="63"/>
        <v/>
      </c>
      <c r="BO60" s="23" t="str">
        <f t="shared" si="64"/>
        <v/>
      </c>
      <c r="BP60" s="23" t="str">
        <f t="shared" si="65"/>
        <v/>
      </c>
      <c r="BQ60" s="24"/>
      <c r="BR60" s="23" t="str">
        <f t="shared" si="66"/>
        <v/>
      </c>
      <c r="BS60" s="23" t="str">
        <f t="shared" si="67"/>
        <v/>
      </c>
      <c r="BT60" s="23" t="str">
        <f>IF(A60="","",(AH60+AI60)*(MOD(O60*AC60+P60*(AC60+N60)+Q60*(AB60+AC60+N60),Prime)-AD60))</f>
        <v/>
      </c>
      <c r="BU60" s="23" t="str">
        <f>IF(A60="","",(AH60+AI60)*MOD(I60*(AB60+S60)+(1-I60)*AD60-AE60,Prime))</f>
        <v/>
      </c>
      <c r="BV60" s="23" t="str">
        <f t="shared" si="68"/>
        <v/>
      </c>
      <c r="BW60" s="23" t="str">
        <f t="shared" si="69"/>
        <v/>
      </c>
      <c r="BX60" s="23" t="str" cm="1">
        <f t="array" ref="BX60">IF(A60="","",AI60*MOD(MRef(AG$5,C60-1,Input_Output!$O$21)*MRef(AD$5,C60-1,Input_Output!$O$21)-(1-I60),Prime))</f>
        <v/>
      </c>
      <c r="BY60" s="24"/>
      <c r="BZ60" s="23" t="str" cm="1">
        <f t="array" ref="BZ60">IF(A60="","",$AI60*((1-MRef(S$5,$C60-1,Input_Output!$O$21))*(MOD(MRef(E$5,$C60-1,Input_Output!$O$21)+1,Prime))+MRef(S$5,$C60-1,Input_Output!$O$21)*MRef($AF$5,$C60-1,Input_Output!$O$21)-E60))</f>
        <v/>
      </c>
      <c r="CA60" s="23" t="str" cm="1">
        <f t="array" ref="CA60">IF(A60="","",$AI60*((1-MRef(T$5,$C60-1,Input_Output!$O$21))*MRef(F$5,$C60-1,Input_Output!$O$21)+MRef(T$5,$C60-1,Input_Output!$O$21)*MRef($AF$5,$C60-1,Input_Output!$O$21)-F60))</f>
        <v/>
      </c>
      <c r="CB60" s="23" t="str" cm="1">
        <f t="array" ref="CB60">IF(A60="","",$AI60*((1-MRef(U$5,$C60-1,Input_Output!$O$21))*MRef(G$5,$C60-1,Input_Output!$O$21)+MRef(U$5,$C60-1,Input_Output!$O$21)*MRef($AF$5,$C60-1,Input_Output!$O$21)-G60))</f>
        <v/>
      </c>
      <c r="CC60" s="23" t="str" cm="1">
        <f t="array" ref="CC60">IF(A60="","",$AI60*((1-MRef(V$5,$C60-1,Input_Output!$O$21))*MRef(H$5,$C60-1,Input_Output!$O$21)+MRef(V$5,$C60-1,Input_Output!$O$21)*MRef($AF$5,$C60-1,Input_Output!$O$21)-H60))</f>
        <v/>
      </c>
      <c r="CD60" s="23" t="str" cm="1">
        <f t="array" ref="CD60">IF(A60="","",AI60*MRef(AD$5,C60-1,Input_Output!$O$21)*I60)</f>
        <v/>
      </c>
      <c r="CE60" s="24"/>
      <c r="CF60" s="23" t="str">
        <f t="shared" si="36"/>
        <v/>
      </c>
      <c r="CG60" s="23" t="str">
        <f>IF($A60="","",MOD((F60-INPUT)*$AH60,Prime))</f>
        <v/>
      </c>
      <c r="CH60" s="23" t="str">
        <f t="shared" si="34"/>
        <v/>
      </c>
      <c r="CI60" s="23" t="str">
        <f t="shared" si="70"/>
        <v/>
      </c>
      <c r="CJ60" s="23" t="str" cm="1">
        <f t="array" ref="CJ60">IF(A60="","",_xlfn.LET(_xlpm.r,C60-1,_xlpm.l,Input_Output!$O$21,MRef(AH$5,_xlpm.r,_xlpm.l)+MRef(AI$5,_xlpm.r,_xlpm.l)-MRef(AJ$5,_xlpm.r,_xlpm.l)-AI60))</f>
        <v/>
      </c>
      <c r="CK60" s="7"/>
    </row>
    <row r="61" spans="1:89" x14ac:dyDescent="0.25">
      <c r="A61" s="41" t="str">
        <f>'Padded Trace'!A61</f>
        <v/>
      </c>
      <c r="B61" s="19">
        <f>'Padded Trace'!B61</f>
        <v>0</v>
      </c>
      <c r="C61" s="41" t="str">
        <f>'Padded Trace'!C61</f>
        <v/>
      </c>
      <c r="D61" s="41" t="str">
        <f>'Padded Trace'!D61</f>
        <v>N/A</v>
      </c>
      <c r="E61" s="23">
        <f>'Padded Trace'!E61</f>
        <v>0</v>
      </c>
      <c r="F61" s="23">
        <f>'Padded Trace'!F61</f>
        <v>0</v>
      </c>
      <c r="G61" s="23">
        <f>'Padded Trace'!G61</f>
        <v>0</v>
      </c>
      <c r="H61" s="23">
        <f>'Padded Trace'!H61</f>
        <v>0</v>
      </c>
      <c r="I61" s="23">
        <f>'Padded Trace'!I61</f>
        <v>0</v>
      </c>
      <c r="J61" s="23">
        <f>'Padded Trace'!J61</f>
        <v>0</v>
      </c>
      <c r="K61" s="23">
        <f>'Padded Trace'!K61</f>
        <v>0</v>
      </c>
      <c r="L61" s="23">
        <f>'Padded Trace'!L61</f>
        <v>0</v>
      </c>
      <c r="M61" s="23">
        <f>'Padded Trace'!M61</f>
        <v>0</v>
      </c>
      <c r="N61" s="23">
        <f>'Padded Trace'!N61</f>
        <v>0</v>
      </c>
      <c r="O61" s="23">
        <f>'Padded Trace'!O61</f>
        <v>0</v>
      </c>
      <c r="P61" s="23">
        <f>'Padded Trace'!P61</f>
        <v>0</v>
      </c>
      <c r="Q61" s="23">
        <f>'Padded Trace'!Q61</f>
        <v>0</v>
      </c>
      <c r="R61" s="23">
        <f>'Padded Trace'!R61</f>
        <v>0</v>
      </c>
      <c r="S61" s="23">
        <f>'Padded Trace'!S61</f>
        <v>0</v>
      </c>
      <c r="T61" s="23">
        <f>'Padded Trace'!T61</f>
        <v>0</v>
      </c>
      <c r="U61" s="23">
        <f>'Padded Trace'!U61</f>
        <v>0</v>
      </c>
      <c r="V61" s="23">
        <f>'Padded Trace'!V61</f>
        <v>0</v>
      </c>
      <c r="W61" s="23">
        <f>'Padded Trace'!W61</f>
        <v>0</v>
      </c>
      <c r="X61" s="23">
        <f>'Padded Trace'!X61</f>
        <v>0</v>
      </c>
      <c r="Y61" s="23">
        <f>'Padded Trace'!Y61</f>
        <v>0</v>
      </c>
      <c r="Z61" s="23">
        <f>'Padded Trace'!Z61</f>
        <v>0</v>
      </c>
      <c r="AA61" s="23">
        <f>'Padded Trace'!AA61</f>
        <v>0</v>
      </c>
      <c r="AB61" s="23">
        <f>'Padded Trace'!AB61</f>
        <v>0</v>
      </c>
      <c r="AC61" s="23">
        <f>'Padded Trace'!AC61</f>
        <v>0</v>
      </c>
      <c r="AD61" s="23">
        <f>'Padded Trace'!AD61</f>
        <v>0</v>
      </c>
      <c r="AE61" s="23">
        <f>'Padded Trace'!AE61</f>
        <v>0</v>
      </c>
      <c r="AF61" s="23">
        <f>'Padded Trace'!AF61</f>
        <v>0</v>
      </c>
      <c r="AG61" s="23">
        <f>'Padded Trace'!AG61</f>
        <v>0</v>
      </c>
      <c r="AH61" s="19"/>
      <c r="AI61" s="19">
        <f t="shared" ca="1" si="35"/>
        <v>0</v>
      </c>
      <c r="AJ61" s="19"/>
      <c r="AK61" s="7"/>
      <c r="AL61" s="23" t="str">
        <f t="shared" si="37"/>
        <v/>
      </c>
      <c r="AM61" s="23" t="str">
        <f t="shared" si="38"/>
        <v/>
      </c>
      <c r="AN61" s="23" t="str">
        <f t="shared" si="39"/>
        <v/>
      </c>
      <c r="AO61" s="23" t="str">
        <f t="shared" si="40"/>
        <v/>
      </c>
      <c r="AP61" s="23" t="str">
        <f t="shared" si="41"/>
        <v/>
      </c>
      <c r="AQ61" s="23" t="str">
        <f t="shared" si="42"/>
        <v/>
      </c>
      <c r="AR61" s="23" t="str">
        <f t="shared" si="43"/>
        <v/>
      </c>
      <c r="AS61" s="24"/>
      <c r="AT61" s="23" t="str">
        <f t="shared" si="44"/>
        <v/>
      </c>
      <c r="AU61" s="23" t="str">
        <f t="shared" si="45"/>
        <v/>
      </c>
      <c r="AV61" s="23" t="str">
        <f t="shared" si="46"/>
        <v/>
      </c>
      <c r="AW61" s="23" t="str">
        <f t="shared" si="47"/>
        <v/>
      </c>
      <c r="AX61" s="23" t="str">
        <f t="shared" si="48"/>
        <v/>
      </c>
      <c r="AY61" s="23" t="str">
        <f t="shared" si="49"/>
        <v/>
      </c>
      <c r="AZ61" s="23" t="str">
        <f t="shared" si="50"/>
        <v/>
      </c>
      <c r="BA61" s="23" t="str">
        <f t="shared" si="51"/>
        <v/>
      </c>
      <c r="BB61" s="23" t="str">
        <f t="shared" si="52"/>
        <v/>
      </c>
      <c r="BC61" s="23" t="str">
        <f t="shared" si="53"/>
        <v/>
      </c>
      <c r="BD61" s="23" t="str">
        <f t="shared" si="54"/>
        <v/>
      </c>
      <c r="BE61" s="24"/>
      <c r="BF61" s="23" t="str">
        <f t="shared" si="55"/>
        <v/>
      </c>
      <c r="BG61" s="23" t="str">
        <f t="shared" si="56"/>
        <v/>
      </c>
      <c r="BH61" s="23" t="str">
        <f t="shared" si="57"/>
        <v/>
      </c>
      <c r="BI61" s="23" t="str">
        <f t="shared" si="58"/>
        <v/>
      </c>
      <c r="BJ61" s="23" t="str">
        <f t="shared" si="59"/>
        <v/>
      </c>
      <c r="BK61" s="23" t="str">
        <f t="shared" si="60"/>
        <v/>
      </c>
      <c r="BL61" s="23" t="str">
        <f t="shared" si="61"/>
        <v/>
      </c>
      <c r="BM61" s="23" t="str">
        <f t="shared" si="62"/>
        <v/>
      </c>
      <c r="BN61" s="23" t="str">
        <f t="shared" si="63"/>
        <v/>
      </c>
      <c r="BO61" s="23" t="str">
        <f t="shared" si="64"/>
        <v/>
      </c>
      <c r="BP61" s="23" t="str">
        <f t="shared" si="65"/>
        <v/>
      </c>
      <c r="BQ61" s="24"/>
      <c r="BR61" s="23" t="str">
        <f t="shared" si="66"/>
        <v/>
      </c>
      <c r="BS61" s="23" t="str">
        <f t="shared" si="67"/>
        <v/>
      </c>
      <c r="BT61" s="23" t="str">
        <f>IF(A61="","",(AH61+AI61)*(MOD(O61*AC61+P61*(AC61+N61)+Q61*(AB61+AC61+N61),Prime)-AD61))</f>
        <v/>
      </c>
      <c r="BU61" s="23" t="str">
        <f>IF(A61="","",(AH61+AI61)*MOD(I61*(AB61+S61)+(1-I61)*AD61-AE61,Prime))</f>
        <v/>
      </c>
      <c r="BV61" s="23" t="str">
        <f t="shared" si="68"/>
        <v/>
      </c>
      <c r="BW61" s="23" t="str">
        <f t="shared" si="69"/>
        <v/>
      </c>
      <c r="BX61" s="23" t="str" cm="1">
        <f t="array" ref="BX61">IF(A61="","",AI61*MOD(MRef(AG$5,C61-1,Input_Output!$O$21)*MRef(AD$5,C61-1,Input_Output!$O$21)-(1-I61),Prime))</f>
        <v/>
      </c>
      <c r="BY61" s="24"/>
      <c r="BZ61" s="23" t="str" cm="1">
        <f t="array" ref="BZ61">IF(A61="","",$AI61*((1-MRef(S$5,$C61-1,Input_Output!$O$21))*(MOD(MRef(E$5,$C61-1,Input_Output!$O$21)+1,Prime))+MRef(S$5,$C61-1,Input_Output!$O$21)*MRef($AF$5,$C61-1,Input_Output!$O$21)-E61))</f>
        <v/>
      </c>
      <c r="CA61" s="23" t="str" cm="1">
        <f t="array" ref="CA61">IF(A61="","",$AI61*((1-MRef(T$5,$C61-1,Input_Output!$O$21))*MRef(F$5,$C61-1,Input_Output!$O$21)+MRef(T$5,$C61-1,Input_Output!$O$21)*MRef($AF$5,$C61-1,Input_Output!$O$21)-F61))</f>
        <v/>
      </c>
      <c r="CB61" s="23" t="str" cm="1">
        <f t="array" ref="CB61">IF(A61="","",$AI61*((1-MRef(U$5,$C61-1,Input_Output!$O$21))*MRef(G$5,$C61-1,Input_Output!$O$21)+MRef(U$5,$C61-1,Input_Output!$O$21)*MRef($AF$5,$C61-1,Input_Output!$O$21)-G61))</f>
        <v/>
      </c>
      <c r="CC61" s="23" t="str" cm="1">
        <f t="array" ref="CC61">IF(A61="","",$AI61*((1-MRef(V$5,$C61-1,Input_Output!$O$21))*MRef(H$5,$C61-1,Input_Output!$O$21)+MRef(V$5,$C61-1,Input_Output!$O$21)*MRef($AF$5,$C61-1,Input_Output!$O$21)-H61))</f>
        <v/>
      </c>
      <c r="CD61" s="23" t="str" cm="1">
        <f t="array" ref="CD61">IF(A61="","",AI61*MRef(AD$5,C61-1,Input_Output!$O$21)*I61)</f>
        <v/>
      </c>
      <c r="CE61" s="24"/>
      <c r="CF61" s="23" t="str">
        <f t="shared" si="36"/>
        <v/>
      </c>
      <c r="CG61" s="23" t="str">
        <f>IF($A61="","",MOD((F61-INPUT)*$AH61,Prime))</f>
        <v/>
      </c>
      <c r="CH61" s="23" t="str">
        <f t="shared" si="34"/>
        <v/>
      </c>
      <c r="CI61" s="23" t="str">
        <f t="shared" si="70"/>
        <v/>
      </c>
      <c r="CJ61" s="23" t="str" cm="1">
        <f t="array" ref="CJ61">IF(A61="","",_xlfn.LET(_xlpm.r,C61-1,_xlpm.l,Input_Output!$O$21,MRef(AH$5,_xlpm.r,_xlpm.l)+MRef(AI$5,_xlpm.r,_xlpm.l)-MRef(AJ$5,_xlpm.r,_xlpm.l)-AI61))</f>
        <v/>
      </c>
      <c r="CK61" s="7"/>
    </row>
    <row r="62" spans="1:89" x14ac:dyDescent="0.25">
      <c r="A62" s="41" t="str">
        <f>'Padded Trace'!A62</f>
        <v/>
      </c>
      <c r="B62" s="19">
        <f>'Padded Trace'!B62</f>
        <v>0</v>
      </c>
      <c r="C62" s="41" t="str">
        <f>'Padded Trace'!C62</f>
        <v/>
      </c>
      <c r="D62" s="41" t="str">
        <f>'Padded Trace'!D62</f>
        <v>N/A</v>
      </c>
      <c r="E62" s="23">
        <f>'Padded Trace'!E62</f>
        <v>0</v>
      </c>
      <c r="F62" s="23">
        <f>'Padded Trace'!F62</f>
        <v>0</v>
      </c>
      <c r="G62" s="23">
        <f>'Padded Trace'!G62</f>
        <v>0</v>
      </c>
      <c r="H62" s="23">
        <f>'Padded Trace'!H62</f>
        <v>0</v>
      </c>
      <c r="I62" s="23">
        <f>'Padded Trace'!I62</f>
        <v>0</v>
      </c>
      <c r="J62" s="23">
        <f>'Padded Trace'!J62</f>
        <v>0</v>
      </c>
      <c r="K62" s="23">
        <f>'Padded Trace'!K62</f>
        <v>0</v>
      </c>
      <c r="L62" s="23">
        <f>'Padded Trace'!L62</f>
        <v>0</v>
      </c>
      <c r="M62" s="23">
        <f>'Padded Trace'!M62</f>
        <v>0</v>
      </c>
      <c r="N62" s="23">
        <f>'Padded Trace'!N62</f>
        <v>0</v>
      </c>
      <c r="O62" s="23">
        <f>'Padded Trace'!O62</f>
        <v>0</v>
      </c>
      <c r="P62" s="23">
        <f>'Padded Trace'!P62</f>
        <v>0</v>
      </c>
      <c r="Q62" s="23">
        <f>'Padded Trace'!Q62</f>
        <v>0</v>
      </c>
      <c r="R62" s="23">
        <f>'Padded Trace'!R62</f>
        <v>0</v>
      </c>
      <c r="S62" s="23">
        <f>'Padded Trace'!S62</f>
        <v>0</v>
      </c>
      <c r="T62" s="23">
        <f>'Padded Trace'!T62</f>
        <v>0</v>
      </c>
      <c r="U62" s="23">
        <f>'Padded Trace'!U62</f>
        <v>0</v>
      </c>
      <c r="V62" s="23">
        <f>'Padded Trace'!V62</f>
        <v>0</v>
      </c>
      <c r="W62" s="23">
        <f>'Padded Trace'!W62</f>
        <v>0</v>
      </c>
      <c r="X62" s="23">
        <f>'Padded Trace'!X62</f>
        <v>0</v>
      </c>
      <c r="Y62" s="23">
        <f>'Padded Trace'!Y62</f>
        <v>0</v>
      </c>
      <c r="Z62" s="23">
        <f>'Padded Trace'!Z62</f>
        <v>0</v>
      </c>
      <c r="AA62" s="23">
        <f>'Padded Trace'!AA62</f>
        <v>0</v>
      </c>
      <c r="AB62" s="23">
        <f>'Padded Trace'!AB62</f>
        <v>0</v>
      </c>
      <c r="AC62" s="23">
        <f>'Padded Trace'!AC62</f>
        <v>0</v>
      </c>
      <c r="AD62" s="23">
        <f>'Padded Trace'!AD62</f>
        <v>0</v>
      </c>
      <c r="AE62" s="23">
        <f>'Padded Trace'!AE62</f>
        <v>0</v>
      </c>
      <c r="AF62" s="23">
        <f>'Padded Trace'!AF62</f>
        <v>0</v>
      </c>
      <c r="AG62" s="23">
        <f>'Padded Trace'!AG62</f>
        <v>0</v>
      </c>
      <c r="AH62" s="19"/>
      <c r="AI62" s="19">
        <f t="shared" ca="1" si="35"/>
        <v>0</v>
      </c>
      <c r="AJ62" s="19"/>
      <c r="AK62" s="7"/>
      <c r="AL62" s="23" t="str">
        <f t="shared" si="37"/>
        <v/>
      </c>
      <c r="AM62" s="23" t="str">
        <f t="shared" si="38"/>
        <v/>
      </c>
      <c r="AN62" s="23" t="str">
        <f t="shared" si="39"/>
        <v/>
      </c>
      <c r="AO62" s="23" t="str">
        <f t="shared" si="40"/>
        <v/>
      </c>
      <c r="AP62" s="23" t="str">
        <f t="shared" si="41"/>
        <v/>
      </c>
      <c r="AQ62" s="23" t="str">
        <f t="shared" si="42"/>
        <v/>
      </c>
      <c r="AR62" s="23" t="str">
        <f t="shared" si="43"/>
        <v/>
      </c>
      <c r="AS62" s="24"/>
      <c r="AT62" s="23" t="str">
        <f t="shared" si="44"/>
        <v/>
      </c>
      <c r="AU62" s="23" t="str">
        <f t="shared" si="45"/>
        <v/>
      </c>
      <c r="AV62" s="23" t="str">
        <f t="shared" si="46"/>
        <v/>
      </c>
      <c r="AW62" s="23" t="str">
        <f t="shared" si="47"/>
        <v/>
      </c>
      <c r="AX62" s="23" t="str">
        <f t="shared" si="48"/>
        <v/>
      </c>
      <c r="AY62" s="23" t="str">
        <f t="shared" si="49"/>
        <v/>
      </c>
      <c r="AZ62" s="23" t="str">
        <f t="shared" si="50"/>
        <v/>
      </c>
      <c r="BA62" s="23" t="str">
        <f t="shared" si="51"/>
        <v/>
      </c>
      <c r="BB62" s="23" t="str">
        <f t="shared" si="52"/>
        <v/>
      </c>
      <c r="BC62" s="23" t="str">
        <f t="shared" si="53"/>
        <v/>
      </c>
      <c r="BD62" s="23" t="str">
        <f t="shared" si="54"/>
        <v/>
      </c>
      <c r="BE62" s="24"/>
      <c r="BF62" s="23" t="str">
        <f t="shared" si="55"/>
        <v/>
      </c>
      <c r="BG62" s="23" t="str">
        <f t="shared" si="56"/>
        <v/>
      </c>
      <c r="BH62" s="23" t="str">
        <f t="shared" si="57"/>
        <v/>
      </c>
      <c r="BI62" s="23" t="str">
        <f t="shared" si="58"/>
        <v/>
      </c>
      <c r="BJ62" s="23" t="str">
        <f t="shared" si="59"/>
        <v/>
      </c>
      <c r="BK62" s="23" t="str">
        <f t="shared" si="60"/>
        <v/>
      </c>
      <c r="BL62" s="23" t="str">
        <f t="shared" si="61"/>
        <v/>
      </c>
      <c r="BM62" s="23" t="str">
        <f t="shared" si="62"/>
        <v/>
      </c>
      <c r="BN62" s="23" t="str">
        <f t="shared" si="63"/>
        <v/>
      </c>
      <c r="BO62" s="23" t="str">
        <f t="shared" si="64"/>
        <v/>
      </c>
      <c r="BP62" s="23" t="str">
        <f t="shared" si="65"/>
        <v/>
      </c>
      <c r="BQ62" s="24"/>
      <c r="BR62" s="23" t="str">
        <f t="shared" si="66"/>
        <v/>
      </c>
      <c r="BS62" s="23" t="str">
        <f t="shared" si="67"/>
        <v/>
      </c>
      <c r="BT62" s="23" t="str">
        <f>IF(A62="","",(AH62+AI62)*(MOD(O62*AC62+P62*(AC62+N62)+Q62*(AB62+AC62+N62),Prime)-AD62))</f>
        <v/>
      </c>
      <c r="BU62" s="23" t="str">
        <f>IF(A62="","",(AH62+AI62)*MOD(I62*(AB62+S62)+(1-I62)*AD62-AE62,Prime))</f>
        <v/>
      </c>
      <c r="BV62" s="23" t="str">
        <f t="shared" si="68"/>
        <v/>
      </c>
      <c r="BW62" s="23" t="str">
        <f t="shared" si="69"/>
        <v/>
      </c>
      <c r="BX62" s="23" t="str" cm="1">
        <f t="array" ref="BX62">IF(A62="","",AI62*MOD(MRef(AG$5,C62-1,Input_Output!$O$21)*MRef(AD$5,C62-1,Input_Output!$O$21)-(1-I62),Prime))</f>
        <v/>
      </c>
      <c r="BY62" s="24"/>
      <c r="BZ62" s="23" t="str" cm="1">
        <f t="array" ref="BZ62">IF(A62="","",$AI62*((1-MRef(S$5,$C62-1,Input_Output!$O$21))*(MOD(MRef(E$5,$C62-1,Input_Output!$O$21)+1,Prime))+MRef(S$5,$C62-1,Input_Output!$O$21)*MRef($AF$5,$C62-1,Input_Output!$O$21)-E62))</f>
        <v/>
      </c>
      <c r="CA62" s="23" t="str" cm="1">
        <f t="array" ref="CA62">IF(A62="","",$AI62*((1-MRef(T$5,$C62-1,Input_Output!$O$21))*MRef(F$5,$C62-1,Input_Output!$O$21)+MRef(T$5,$C62-1,Input_Output!$O$21)*MRef($AF$5,$C62-1,Input_Output!$O$21)-F62))</f>
        <v/>
      </c>
      <c r="CB62" s="23" t="str" cm="1">
        <f t="array" ref="CB62">IF(A62="","",$AI62*((1-MRef(U$5,$C62-1,Input_Output!$O$21))*MRef(G$5,$C62-1,Input_Output!$O$21)+MRef(U$5,$C62-1,Input_Output!$O$21)*MRef($AF$5,$C62-1,Input_Output!$O$21)-G62))</f>
        <v/>
      </c>
      <c r="CC62" s="23" t="str" cm="1">
        <f t="array" ref="CC62">IF(A62="","",$AI62*((1-MRef(V$5,$C62-1,Input_Output!$O$21))*MRef(H$5,$C62-1,Input_Output!$O$21)+MRef(V$5,$C62-1,Input_Output!$O$21)*MRef($AF$5,$C62-1,Input_Output!$O$21)-H62))</f>
        <v/>
      </c>
      <c r="CD62" s="23" t="str" cm="1">
        <f t="array" ref="CD62">IF(A62="","",AI62*MRef(AD$5,C62-1,Input_Output!$O$21)*I62)</f>
        <v/>
      </c>
      <c r="CE62" s="24"/>
      <c r="CF62" s="23" t="str">
        <f t="shared" si="36"/>
        <v/>
      </c>
      <c r="CG62" s="23" t="str">
        <f>IF($A62="","",MOD((F62-INPUT)*$AH62,Prime))</f>
        <v/>
      </c>
      <c r="CH62" s="23" t="str">
        <f t="shared" si="34"/>
        <v/>
      </c>
      <c r="CI62" s="23" t="str">
        <f t="shared" si="70"/>
        <v/>
      </c>
      <c r="CJ62" s="23" t="str" cm="1">
        <f t="array" ref="CJ62">IF(A62="","",_xlfn.LET(_xlpm.r,C62-1,_xlpm.l,Input_Output!$O$21,MRef(AH$5,_xlpm.r,_xlpm.l)+MRef(AI$5,_xlpm.r,_xlpm.l)-MRef(AJ$5,_xlpm.r,_xlpm.l)-AI62))</f>
        <v/>
      </c>
      <c r="CK62" s="7"/>
    </row>
    <row r="63" spans="1:89" x14ac:dyDescent="0.25">
      <c r="A63" s="41" t="str">
        <f>'Padded Trace'!A63</f>
        <v/>
      </c>
      <c r="B63" s="19">
        <f>'Padded Trace'!B63</f>
        <v>0</v>
      </c>
      <c r="C63" s="41" t="str">
        <f>'Padded Trace'!C63</f>
        <v/>
      </c>
      <c r="D63" s="41" t="str">
        <f>'Padded Trace'!D63</f>
        <v>N/A</v>
      </c>
      <c r="E63" s="23">
        <f>'Padded Trace'!E63</f>
        <v>0</v>
      </c>
      <c r="F63" s="23">
        <f>'Padded Trace'!F63</f>
        <v>0</v>
      </c>
      <c r="G63" s="23">
        <f>'Padded Trace'!G63</f>
        <v>0</v>
      </c>
      <c r="H63" s="23">
        <f>'Padded Trace'!H63</f>
        <v>0</v>
      </c>
      <c r="I63" s="23">
        <f>'Padded Trace'!I63</f>
        <v>0</v>
      </c>
      <c r="J63" s="23">
        <f>'Padded Trace'!J63</f>
        <v>0</v>
      </c>
      <c r="K63" s="23">
        <f>'Padded Trace'!K63</f>
        <v>0</v>
      </c>
      <c r="L63" s="23">
        <f>'Padded Trace'!L63</f>
        <v>0</v>
      </c>
      <c r="M63" s="23">
        <f>'Padded Trace'!M63</f>
        <v>0</v>
      </c>
      <c r="N63" s="23">
        <f>'Padded Trace'!N63</f>
        <v>0</v>
      </c>
      <c r="O63" s="23">
        <f>'Padded Trace'!O63</f>
        <v>0</v>
      </c>
      <c r="P63" s="23">
        <f>'Padded Trace'!P63</f>
        <v>0</v>
      </c>
      <c r="Q63" s="23">
        <f>'Padded Trace'!Q63</f>
        <v>0</v>
      </c>
      <c r="R63" s="23">
        <f>'Padded Trace'!R63</f>
        <v>0</v>
      </c>
      <c r="S63" s="23">
        <f>'Padded Trace'!S63</f>
        <v>0</v>
      </c>
      <c r="T63" s="23">
        <f>'Padded Trace'!T63</f>
        <v>0</v>
      </c>
      <c r="U63" s="23">
        <f>'Padded Trace'!U63</f>
        <v>0</v>
      </c>
      <c r="V63" s="23">
        <f>'Padded Trace'!V63</f>
        <v>0</v>
      </c>
      <c r="W63" s="23">
        <f>'Padded Trace'!W63</f>
        <v>0</v>
      </c>
      <c r="X63" s="23">
        <f>'Padded Trace'!X63</f>
        <v>0</v>
      </c>
      <c r="Y63" s="23">
        <f>'Padded Trace'!Y63</f>
        <v>0</v>
      </c>
      <c r="Z63" s="23">
        <f>'Padded Trace'!Z63</f>
        <v>0</v>
      </c>
      <c r="AA63" s="23">
        <f>'Padded Trace'!AA63</f>
        <v>0</v>
      </c>
      <c r="AB63" s="23">
        <f>'Padded Trace'!AB63</f>
        <v>0</v>
      </c>
      <c r="AC63" s="23">
        <f>'Padded Trace'!AC63</f>
        <v>0</v>
      </c>
      <c r="AD63" s="23">
        <f>'Padded Trace'!AD63</f>
        <v>0</v>
      </c>
      <c r="AE63" s="23">
        <f>'Padded Trace'!AE63</f>
        <v>0</v>
      </c>
      <c r="AF63" s="23">
        <f>'Padded Trace'!AF63</f>
        <v>0</v>
      </c>
      <c r="AG63" s="23">
        <f>'Padded Trace'!AG63</f>
        <v>0</v>
      </c>
      <c r="AH63" s="19"/>
      <c r="AI63" s="19">
        <f t="shared" ca="1" si="35"/>
        <v>0</v>
      </c>
      <c r="AJ63" s="19"/>
      <c r="AK63" s="7"/>
      <c r="AL63" s="23" t="str">
        <f t="shared" si="37"/>
        <v/>
      </c>
      <c r="AM63" s="23" t="str">
        <f t="shared" si="38"/>
        <v/>
      </c>
      <c r="AN63" s="23" t="str">
        <f t="shared" si="39"/>
        <v/>
      </c>
      <c r="AO63" s="23" t="str">
        <f t="shared" si="40"/>
        <v/>
      </c>
      <c r="AP63" s="23" t="str">
        <f t="shared" si="41"/>
        <v/>
      </c>
      <c r="AQ63" s="23" t="str">
        <f t="shared" si="42"/>
        <v/>
      </c>
      <c r="AR63" s="23" t="str">
        <f t="shared" si="43"/>
        <v/>
      </c>
      <c r="AS63" s="24"/>
      <c r="AT63" s="23" t="str">
        <f t="shared" si="44"/>
        <v/>
      </c>
      <c r="AU63" s="23" t="str">
        <f t="shared" si="45"/>
        <v/>
      </c>
      <c r="AV63" s="23" t="str">
        <f t="shared" si="46"/>
        <v/>
      </c>
      <c r="AW63" s="23" t="str">
        <f t="shared" si="47"/>
        <v/>
      </c>
      <c r="AX63" s="23" t="str">
        <f t="shared" si="48"/>
        <v/>
      </c>
      <c r="AY63" s="23" t="str">
        <f t="shared" si="49"/>
        <v/>
      </c>
      <c r="AZ63" s="23" t="str">
        <f t="shared" si="50"/>
        <v/>
      </c>
      <c r="BA63" s="23" t="str">
        <f t="shared" si="51"/>
        <v/>
      </c>
      <c r="BB63" s="23" t="str">
        <f t="shared" si="52"/>
        <v/>
      </c>
      <c r="BC63" s="23" t="str">
        <f t="shared" si="53"/>
        <v/>
      </c>
      <c r="BD63" s="23" t="str">
        <f t="shared" si="54"/>
        <v/>
      </c>
      <c r="BE63" s="24"/>
      <c r="BF63" s="23" t="str">
        <f t="shared" si="55"/>
        <v/>
      </c>
      <c r="BG63" s="23" t="str">
        <f t="shared" si="56"/>
        <v/>
      </c>
      <c r="BH63" s="23" t="str">
        <f t="shared" si="57"/>
        <v/>
      </c>
      <c r="BI63" s="23" t="str">
        <f t="shared" si="58"/>
        <v/>
      </c>
      <c r="BJ63" s="23" t="str">
        <f t="shared" si="59"/>
        <v/>
      </c>
      <c r="BK63" s="23" t="str">
        <f t="shared" si="60"/>
        <v/>
      </c>
      <c r="BL63" s="23" t="str">
        <f t="shared" si="61"/>
        <v/>
      </c>
      <c r="BM63" s="23" t="str">
        <f t="shared" si="62"/>
        <v/>
      </c>
      <c r="BN63" s="23" t="str">
        <f t="shared" si="63"/>
        <v/>
      </c>
      <c r="BO63" s="23" t="str">
        <f t="shared" si="64"/>
        <v/>
      </c>
      <c r="BP63" s="23" t="str">
        <f t="shared" si="65"/>
        <v/>
      </c>
      <c r="BQ63" s="24"/>
      <c r="BR63" s="23" t="str">
        <f t="shared" si="66"/>
        <v/>
      </c>
      <c r="BS63" s="23" t="str">
        <f t="shared" si="67"/>
        <v/>
      </c>
      <c r="BT63" s="23" t="str">
        <f>IF(A63="","",(AH63+AI63)*(MOD(O63*AC63+P63*(AC63+N63)+Q63*(AB63+AC63+N63),Prime)-AD63))</f>
        <v/>
      </c>
      <c r="BU63" s="23" t="str">
        <f>IF(A63="","",(AH63+AI63)*MOD(I63*(AB63+S63)+(1-I63)*AD63-AE63,Prime))</f>
        <v/>
      </c>
      <c r="BV63" s="23" t="str">
        <f t="shared" si="68"/>
        <v/>
      </c>
      <c r="BW63" s="23" t="str">
        <f t="shared" si="69"/>
        <v/>
      </c>
      <c r="BX63" s="23" t="str" cm="1">
        <f t="array" ref="BX63">IF(A63="","",AI63*MOD(MRef(AG$5,C63-1,Input_Output!$O$21)*MRef(AD$5,C63-1,Input_Output!$O$21)-(1-I63),Prime))</f>
        <v/>
      </c>
      <c r="BY63" s="24"/>
      <c r="BZ63" s="23" t="str" cm="1">
        <f t="array" ref="BZ63">IF(A63="","",$AI63*((1-MRef(S$5,$C63-1,Input_Output!$O$21))*(MOD(MRef(E$5,$C63-1,Input_Output!$O$21)+1,Prime))+MRef(S$5,$C63-1,Input_Output!$O$21)*MRef($AF$5,$C63-1,Input_Output!$O$21)-E63))</f>
        <v/>
      </c>
      <c r="CA63" s="23" t="str" cm="1">
        <f t="array" ref="CA63">IF(A63="","",$AI63*((1-MRef(T$5,$C63-1,Input_Output!$O$21))*MRef(F$5,$C63-1,Input_Output!$O$21)+MRef(T$5,$C63-1,Input_Output!$O$21)*MRef($AF$5,$C63-1,Input_Output!$O$21)-F63))</f>
        <v/>
      </c>
      <c r="CB63" s="23" t="str" cm="1">
        <f t="array" ref="CB63">IF(A63="","",$AI63*((1-MRef(U$5,$C63-1,Input_Output!$O$21))*MRef(G$5,$C63-1,Input_Output!$O$21)+MRef(U$5,$C63-1,Input_Output!$O$21)*MRef($AF$5,$C63-1,Input_Output!$O$21)-G63))</f>
        <v/>
      </c>
      <c r="CC63" s="23" t="str" cm="1">
        <f t="array" ref="CC63">IF(A63="","",$AI63*((1-MRef(V$5,$C63-1,Input_Output!$O$21))*MRef(H$5,$C63-1,Input_Output!$O$21)+MRef(V$5,$C63-1,Input_Output!$O$21)*MRef($AF$5,$C63-1,Input_Output!$O$21)-H63))</f>
        <v/>
      </c>
      <c r="CD63" s="23" t="str" cm="1">
        <f t="array" ref="CD63">IF(A63="","",AI63*MRef(AD$5,C63-1,Input_Output!$O$21)*I63)</f>
        <v/>
      </c>
      <c r="CE63" s="24"/>
      <c r="CF63" s="23" t="str">
        <f t="shared" si="36"/>
        <v/>
      </c>
      <c r="CG63" s="23" t="str">
        <f>IF($A63="","",MOD((F63-INPUT)*$AH63,Prime))</f>
        <v/>
      </c>
      <c r="CH63" s="23" t="str">
        <f t="shared" si="34"/>
        <v/>
      </c>
      <c r="CI63" s="23" t="str">
        <f t="shared" si="70"/>
        <v/>
      </c>
      <c r="CJ63" s="23" t="str" cm="1">
        <f t="array" ref="CJ63">IF(A63="","",_xlfn.LET(_xlpm.r,C63-1,_xlpm.l,Input_Output!$O$21,MRef(AH$5,_xlpm.r,_xlpm.l)+MRef(AI$5,_xlpm.r,_xlpm.l)-MRef(AJ$5,_xlpm.r,_xlpm.l)-AI63))</f>
        <v/>
      </c>
      <c r="CK63" s="7"/>
    </row>
    <row r="64" spans="1:89" x14ac:dyDescent="0.25">
      <c r="A64" s="41" t="str">
        <f>'Padded Trace'!A64</f>
        <v/>
      </c>
      <c r="B64" s="19">
        <f>'Padded Trace'!B64</f>
        <v>0</v>
      </c>
      <c r="C64" s="41" t="str">
        <f>'Padded Trace'!C64</f>
        <v/>
      </c>
      <c r="D64" s="41" t="str">
        <f>'Padded Trace'!D64</f>
        <v>N/A</v>
      </c>
      <c r="E64" s="23">
        <f>'Padded Trace'!E64</f>
        <v>0</v>
      </c>
      <c r="F64" s="23">
        <f>'Padded Trace'!F64</f>
        <v>0</v>
      </c>
      <c r="G64" s="23">
        <f>'Padded Trace'!G64</f>
        <v>0</v>
      </c>
      <c r="H64" s="23">
        <f>'Padded Trace'!H64</f>
        <v>0</v>
      </c>
      <c r="I64" s="23">
        <f>'Padded Trace'!I64</f>
        <v>0</v>
      </c>
      <c r="J64" s="23">
        <f>'Padded Trace'!J64</f>
        <v>0</v>
      </c>
      <c r="K64" s="23">
        <f>'Padded Trace'!K64</f>
        <v>0</v>
      </c>
      <c r="L64" s="23">
        <f>'Padded Trace'!L64</f>
        <v>0</v>
      </c>
      <c r="M64" s="23">
        <f>'Padded Trace'!M64</f>
        <v>0</v>
      </c>
      <c r="N64" s="23">
        <f>'Padded Trace'!N64</f>
        <v>0</v>
      </c>
      <c r="O64" s="23">
        <f>'Padded Trace'!O64</f>
        <v>0</v>
      </c>
      <c r="P64" s="23">
        <f>'Padded Trace'!P64</f>
        <v>0</v>
      </c>
      <c r="Q64" s="23">
        <f>'Padded Trace'!Q64</f>
        <v>0</v>
      </c>
      <c r="R64" s="23">
        <f>'Padded Trace'!R64</f>
        <v>0</v>
      </c>
      <c r="S64" s="23">
        <f>'Padded Trace'!S64</f>
        <v>0</v>
      </c>
      <c r="T64" s="23">
        <f>'Padded Trace'!T64</f>
        <v>0</v>
      </c>
      <c r="U64" s="23">
        <f>'Padded Trace'!U64</f>
        <v>0</v>
      </c>
      <c r="V64" s="23">
        <f>'Padded Trace'!V64</f>
        <v>0</v>
      </c>
      <c r="W64" s="23">
        <f>'Padded Trace'!W64</f>
        <v>0</v>
      </c>
      <c r="X64" s="23">
        <f>'Padded Trace'!X64</f>
        <v>0</v>
      </c>
      <c r="Y64" s="23">
        <f>'Padded Trace'!Y64</f>
        <v>0</v>
      </c>
      <c r="Z64" s="23">
        <f>'Padded Trace'!Z64</f>
        <v>0</v>
      </c>
      <c r="AA64" s="23">
        <f>'Padded Trace'!AA64</f>
        <v>0</v>
      </c>
      <c r="AB64" s="23">
        <f>'Padded Trace'!AB64</f>
        <v>0</v>
      </c>
      <c r="AC64" s="23">
        <f>'Padded Trace'!AC64</f>
        <v>0</v>
      </c>
      <c r="AD64" s="23">
        <f>'Padded Trace'!AD64</f>
        <v>0</v>
      </c>
      <c r="AE64" s="23">
        <f>'Padded Trace'!AE64</f>
        <v>0</v>
      </c>
      <c r="AF64" s="23">
        <f>'Padded Trace'!AF64</f>
        <v>0</v>
      </c>
      <c r="AG64" s="23">
        <f>'Padded Trace'!AG64</f>
        <v>0</v>
      </c>
      <c r="AH64" s="19"/>
      <c r="AI64" s="19">
        <f t="shared" ca="1" si="35"/>
        <v>0</v>
      </c>
      <c r="AJ64" s="19"/>
      <c r="AK64" s="7"/>
      <c r="AL64" s="23" t="str">
        <f t="shared" si="37"/>
        <v/>
      </c>
      <c r="AM64" s="23" t="str">
        <f t="shared" si="38"/>
        <v/>
      </c>
      <c r="AN64" s="23" t="str">
        <f t="shared" si="39"/>
        <v/>
      </c>
      <c r="AO64" s="23" t="str">
        <f t="shared" si="40"/>
        <v/>
      </c>
      <c r="AP64" s="23" t="str">
        <f t="shared" si="41"/>
        <v/>
      </c>
      <c r="AQ64" s="23" t="str">
        <f t="shared" si="42"/>
        <v/>
      </c>
      <c r="AR64" s="23" t="str">
        <f t="shared" si="43"/>
        <v/>
      </c>
      <c r="AS64" s="24"/>
      <c r="AT64" s="23" t="str">
        <f t="shared" si="44"/>
        <v/>
      </c>
      <c r="AU64" s="23" t="str">
        <f t="shared" si="45"/>
        <v/>
      </c>
      <c r="AV64" s="23" t="str">
        <f t="shared" si="46"/>
        <v/>
      </c>
      <c r="AW64" s="23" t="str">
        <f t="shared" si="47"/>
        <v/>
      </c>
      <c r="AX64" s="23" t="str">
        <f t="shared" si="48"/>
        <v/>
      </c>
      <c r="AY64" s="23" t="str">
        <f t="shared" si="49"/>
        <v/>
      </c>
      <c r="AZ64" s="23" t="str">
        <f t="shared" si="50"/>
        <v/>
      </c>
      <c r="BA64" s="23" t="str">
        <f t="shared" si="51"/>
        <v/>
      </c>
      <c r="BB64" s="23" t="str">
        <f t="shared" si="52"/>
        <v/>
      </c>
      <c r="BC64" s="23" t="str">
        <f t="shared" si="53"/>
        <v/>
      </c>
      <c r="BD64" s="23" t="str">
        <f t="shared" si="54"/>
        <v/>
      </c>
      <c r="BE64" s="24"/>
      <c r="BF64" s="23" t="str">
        <f t="shared" si="55"/>
        <v/>
      </c>
      <c r="BG64" s="23" t="str">
        <f t="shared" si="56"/>
        <v/>
      </c>
      <c r="BH64" s="23" t="str">
        <f t="shared" si="57"/>
        <v/>
      </c>
      <c r="BI64" s="23" t="str">
        <f t="shared" si="58"/>
        <v/>
      </c>
      <c r="BJ64" s="23" t="str">
        <f t="shared" si="59"/>
        <v/>
      </c>
      <c r="BK64" s="23" t="str">
        <f t="shared" si="60"/>
        <v/>
      </c>
      <c r="BL64" s="23" t="str">
        <f t="shared" si="61"/>
        <v/>
      </c>
      <c r="BM64" s="23" t="str">
        <f t="shared" si="62"/>
        <v/>
      </c>
      <c r="BN64" s="23" t="str">
        <f t="shared" si="63"/>
        <v/>
      </c>
      <c r="BO64" s="23" t="str">
        <f t="shared" si="64"/>
        <v/>
      </c>
      <c r="BP64" s="23" t="str">
        <f t="shared" si="65"/>
        <v/>
      </c>
      <c r="BQ64" s="24"/>
      <c r="BR64" s="23" t="str">
        <f t="shared" si="66"/>
        <v/>
      </c>
      <c r="BS64" s="23" t="str">
        <f t="shared" si="67"/>
        <v/>
      </c>
      <c r="BT64" s="23" t="str">
        <f>IF(A64="","",(AH64+AI64)*(MOD(O64*AC64+P64*(AC64+N64)+Q64*(AB64+AC64+N64),Prime)-AD64))</f>
        <v/>
      </c>
      <c r="BU64" s="23" t="str">
        <f>IF(A64="","",(AH64+AI64)*MOD(I64*(AB64+S64)+(1-I64)*AD64-AE64,Prime))</f>
        <v/>
      </c>
      <c r="BV64" s="23" t="str">
        <f t="shared" si="68"/>
        <v/>
      </c>
      <c r="BW64" s="23" t="str">
        <f t="shared" si="69"/>
        <v/>
      </c>
      <c r="BX64" s="23" t="str" cm="1">
        <f t="array" ref="BX64">IF(A64="","",AI64*MOD(MRef(AG$5,C64-1,Input_Output!$O$21)*MRef(AD$5,C64-1,Input_Output!$O$21)-(1-I64),Prime))</f>
        <v/>
      </c>
      <c r="BY64" s="24"/>
      <c r="BZ64" s="23" t="str" cm="1">
        <f t="array" ref="BZ64">IF(A64="","",$AI64*((1-MRef(S$5,$C64-1,Input_Output!$O$21))*(MOD(MRef(E$5,$C64-1,Input_Output!$O$21)+1,Prime))+MRef(S$5,$C64-1,Input_Output!$O$21)*MRef($AF$5,$C64-1,Input_Output!$O$21)-E64))</f>
        <v/>
      </c>
      <c r="CA64" s="23" t="str" cm="1">
        <f t="array" ref="CA64">IF(A64="","",$AI64*((1-MRef(T$5,$C64-1,Input_Output!$O$21))*MRef(F$5,$C64-1,Input_Output!$O$21)+MRef(T$5,$C64-1,Input_Output!$O$21)*MRef($AF$5,$C64-1,Input_Output!$O$21)-F64))</f>
        <v/>
      </c>
      <c r="CB64" s="23" t="str" cm="1">
        <f t="array" ref="CB64">IF(A64="","",$AI64*((1-MRef(U$5,$C64-1,Input_Output!$O$21))*MRef(G$5,$C64-1,Input_Output!$O$21)+MRef(U$5,$C64-1,Input_Output!$O$21)*MRef($AF$5,$C64-1,Input_Output!$O$21)-G64))</f>
        <v/>
      </c>
      <c r="CC64" s="23" t="str" cm="1">
        <f t="array" ref="CC64">IF(A64="","",$AI64*((1-MRef(V$5,$C64-1,Input_Output!$O$21))*MRef(H$5,$C64-1,Input_Output!$O$21)+MRef(V$5,$C64-1,Input_Output!$O$21)*MRef($AF$5,$C64-1,Input_Output!$O$21)-H64))</f>
        <v/>
      </c>
      <c r="CD64" s="23" t="str" cm="1">
        <f t="array" ref="CD64">IF(A64="","",AI64*MRef(AD$5,C64-1,Input_Output!$O$21)*I64)</f>
        <v/>
      </c>
      <c r="CE64" s="24"/>
      <c r="CF64" s="23" t="str">
        <f t="shared" si="36"/>
        <v/>
      </c>
      <c r="CG64" s="23" t="str">
        <f>IF($A64="","",MOD((F64-INPUT)*$AH64,Prime))</f>
        <v/>
      </c>
      <c r="CH64" s="23" t="str">
        <f t="shared" si="34"/>
        <v/>
      </c>
      <c r="CI64" s="23" t="str">
        <f t="shared" si="70"/>
        <v/>
      </c>
      <c r="CJ64" s="23" t="str" cm="1">
        <f t="array" ref="CJ64">IF(A64="","",_xlfn.LET(_xlpm.r,C64-1,_xlpm.l,Input_Output!$O$21,MRef(AH$5,_xlpm.r,_xlpm.l)+MRef(AI$5,_xlpm.r,_xlpm.l)-MRef(AJ$5,_xlpm.r,_xlpm.l)-AI64))</f>
        <v/>
      </c>
      <c r="CK64" s="7"/>
    </row>
    <row r="65" spans="1:89" x14ac:dyDescent="0.25">
      <c r="A65" s="41" t="str">
        <f>'Padded Trace'!A65</f>
        <v/>
      </c>
      <c r="B65" s="19">
        <f>'Padded Trace'!B65</f>
        <v>0</v>
      </c>
      <c r="C65" s="41" t="str">
        <f>'Padded Trace'!C65</f>
        <v/>
      </c>
      <c r="D65" s="41" t="str">
        <f>'Padded Trace'!D65</f>
        <v>N/A</v>
      </c>
      <c r="E65" s="23">
        <f>'Padded Trace'!E65</f>
        <v>0</v>
      </c>
      <c r="F65" s="23">
        <f>'Padded Trace'!F65</f>
        <v>0</v>
      </c>
      <c r="G65" s="23">
        <f>'Padded Trace'!G65</f>
        <v>0</v>
      </c>
      <c r="H65" s="23">
        <f>'Padded Trace'!H65</f>
        <v>0</v>
      </c>
      <c r="I65" s="23">
        <f>'Padded Trace'!I65</f>
        <v>0</v>
      </c>
      <c r="J65" s="23">
        <f>'Padded Trace'!J65</f>
        <v>0</v>
      </c>
      <c r="K65" s="23">
        <f>'Padded Trace'!K65</f>
        <v>0</v>
      </c>
      <c r="L65" s="23">
        <f>'Padded Trace'!L65</f>
        <v>0</v>
      </c>
      <c r="M65" s="23">
        <f>'Padded Trace'!M65</f>
        <v>0</v>
      </c>
      <c r="N65" s="23">
        <f>'Padded Trace'!N65</f>
        <v>0</v>
      </c>
      <c r="O65" s="23">
        <f>'Padded Trace'!O65</f>
        <v>0</v>
      </c>
      <c r="P65" s="23">
        <f>'Padded Trace'!P65</f>
        <v>0</v>
      </c>
      <c r="Q65" s="23">
        <f>'Padded Trace'!Q65</f>
        <v>0</v>
      </c>
      <c r="R65" s="23">
        <f>'Padded Trace'!R65</f>
        <v>0</v>
      </c>
      <c r="S65" s="23">
        <f>'Padded Trace'!S65</f>
        <v>0</v>
      </c>
      <c r="T65" s="23">
        <f>'Padded Trace'!T65</f>
        <v>0</v>
      </c>
      <c r="U65" s="23">
        <f>'Padded Trace'!U65</f>
        <v>0</v>
      </c>
      <c r="V65" s="23">
        <f>'Padded Trace'!V65</f>
        <v>0</v>
      </c>
      <c r="W65" s="23">
        <f>'Padded Trace'!W65</f>
        <v>0</v>
      </c>
      <c r="X65" s="23">
        <f>'Padded Trace'!X65</f>
        <v>0</v>
      </c>
      <c r="Y65" s="23">
        <f>'Padded Trace'!Y65</f>
        <v>0</v>
      </c>
      <c r="Z65" s="23">
        <f>'Padded Trace'!Z65</f>
        <v>0</v>
      </c>
      <c r="AA65" s="23">
        <f>'Padded Trace'!AA65</f>
        <v>0</v>
      </c>
      <c r="AB65" s="23">
        <f>'Padded Trace'!AB65</f>
        <v>0</v>
      </c>
      <c r="AC65" s="23">
        <f>'Padded Trace'!AC65</f>
        <v>0</v>
      </c>
      <c r="AD65" s="23">
        <f>'Padded Trace'!AD65</f>
        <v>0</v>
      </c>
      <c r="AE65" s="23">
        <f>'Padded Trace'!AE65</f>
        <v>0</v>
      </c>
      <c r="AF65" s="23">
        <f>'Padded Trace'!AF65</f>
        <v>0</v>
      </c>
      <c r="AG65" s="23">
        <f>'Padded Trace'!AG65</f>
        <v>0</v>
      </c>
      <c r="AH65" s="19"/>
      <c r="AI65" s="19">
        <f t="shared" ca="1" si="35"/>
        <v>0</v>
      </c>
      <c r="AJ65" s="19"/>
      <c r="AK65" s="7"/>
      <c r="AL65" s="23" t="str">
        <f t="shared" si="37"/>
        <v/>
      </c>
      <c r="AM65" s="23" t="str">
        <f t="shared" si="38"/>
        <v/>
      </c>
      <c r="AN65" s="23" t="str">
        <f t="shared" si="39"/>
        <v/>
      </c>
      <c r="AO65" s="23" t="str">
        <f t="shared" si="40"/>
        <v/>
      </c>
      <c r="AP65" s="23" t="str">
        <f t="shared" si="41"/>
        <v/>
      </c>
      <c r="AQ65" s="23" t="str">
        <f t="shared" si="42"/>
        <v/>
      </c>
      <c r="AR65" s="23" t="str">
        <f t="shared" si="43"/>
        <v/>
      </c>
      <c r="AS65" s="24"/>
      <c r="AT65" s="23" t="str">
        <f t="shared" si="44"/>
        <v/>
      </c>
      <c r="AU65" s="23" t="str">
        <f t="shared" si="45"/>
        <v/>
      </c>
      <c r="AV65" s="23" t="str">
        <f t="shared" si="46"/>
        <v/>
      </c>
      <c r="AW65" s="23" t="str">
        <f t="shared" si="47"/>
        <v/>
      </c>
      <c r="AX65" s="23" t="str">
        <f t="shared" si="48"/>
        <v/>
      </c>
      <c r="AY65" s="23" t="str">
        <f t="shared" si="49"/>
        <v/>
      </c>
      <c r="AZ65" s="23" t="str">
        <f t="shared" si="50"/>
        <v/>
      </c>
      <c r="BA65" s="23" t="str">
        <f t="shared" si="51"/>
        <v/>
      </c>
      <c r="BB65" s="23" t="str">
        <f t="shared" si="52"/>
        <v/>
      </c>
      <c r="BC65" s="23" t="str">
        <f t="shared" si="53"/>
        <v/>
      </c>
      <c r="BD65" s="23" t="str">
        <f t="shared" si="54"/>
        <v/>
      </c>
      <c r="BE65" s="24"/>
      <c r="BF65" s="23" t="str">
        <f t="shared" si="55"/>
        <v/>
      </c>
      <c r="BG65" s="23" t="str">
        <f t="shared" si="56"/>
        <v/>
      </c>
      <c r="BH65" s="23" t="str">
        <f t="shared" si="57"/>
        <v/>
      </c>
      <c r="BI65" s="23" t="str">
        <f t="shared" si="58"/>
        <v/>
      </c>
      <c r="BJ65" s="23" t="str">
        <f t="shared" si="59"/>
        <v/>
      </c>
      <c r="BK65" s="23" t="str">
        <f t="shared" si="60"/>
        <v/>
      </c>
      <c r="BL65" s="23" t="str">
        <f t="shared" si="61"/>
        <v/>
      </c>
      <c r="BM65" s="23" t="str">
        <f t="shared" si="62"/>
        <v/>
      </c>
      <c r="BN65" s="23" t="str">
        <f t="shared" si="63"/>
        <v/>
      </c>
      <c r="BO65" s="23" t="str">
        <f t="shared" si="64"/>
        <v/>
      </c>
      <c r="BP65" s="23" t="str">
        <f t="shared" si="65"/>
        <v/>
      </c>
      <c r="BQ65" s="24"/>
      <c r="BR65" s="23" t="str">
        <f t="shared" si="66"/>
        <v/>
      </c>
      <c r="BS65" s="23" t="str">
        <f t="shared" si="67"/>
        <v/>
      </c>
      <c r="BT65" s="23" t="str">
        <f>IF(A65="","",(AH65+AI65)*(MOD(O65*AC65+P65*(AC65+N65)+Q65*(AB65+AC65+N65),Prime)-AD65))</f>
        <v/>
      </c>
      <c r="BU65" s="23" t="str">
        <f>IF(A65="","",(AH65+AI65)*MOD(I65*(AB65+S65)+(1-I65)*AD65-AE65,Prime))</f>
        <v/>
      </c>
      <c r="BV65" s="23" t="str">
        <f t="shared" si="68"/>
        <v/>
      </c>
      <c r="BW65" s="23" t="str">
        <f t="shared" si="69"/>
        <v/>
      </c>
      <c r="BX65" s="23" t="str" cm="1">
        <f t="array" ref="BX65">IF(A65="","",AI65*MOD(MRef(AG$5,C65-1,Input_Output!$O$21)*MRef(AD$5,C65-1,Input_Output!$O$21)-(1-I65),Prime))</f>
        <v/>
      </c>
      <c r="BY65" s="24"/>
      <c r="BZ65" s="23" t="str" cm="1">
        <f t="array" ref="BZ65">IF(A65="","",$AI65*((1-MRef(S$5,$C65-1,Input_Output!$O$21))*(MOD(MRef(E$5,$C65-1,Input_Output!$O$21)+1,Prime))+MRef(S$5,$C65-1,Input_Output!$O$21)*MRef($AF$5,$C65-1,Input_Output!$O$21)-E65))</f>
        <v/>
      </c>
      <c r="CA65" s="23" t="str" cm="1">
        <f t="array" ref="CA65">IF(A65="","",$AI65*((1-MRef(T$5,$C65-1,Input_Output!$O$21))*MRef(F$5,$C65-1,Input_Output!$O$21)+MRef(T$5,$C65-1,Input_Output!$O$21)*MRef($AF$5,$C65-1,Input_Output!$O$21)-F65))</f>
        <v/>
      </c>
      <c r="CB65" s="23" t="str" cm="1">
        <f t="array" ref="CB65">IF(A65="","",$AI65*((1-MRef(U$5,$C65-1,Input_Output!$O$21))*MRef(G$5,$C65-1,Input_Output!$O$21)+MRef(U$5,$C65-1,Input_Output!$O$21)*MRef($AF$5,$C65-1,Input_Output!$O$21)-G65))</f>
        <v/>
      </c>
      <c r="CC65" s="23" t="str" cm="1">
        <f t="array" ref="CC65">IF(A65="","",$AI65*((1-MRef(V$5,$C65-1,Input_Output!$O$21))*MRef(H$5,$C65-1,Input_Output!$O$21)+MRef(V$5,$C65-1,Input_Output!$O$21)*MRef($AF$5,$C65-1,Input_Output!$O$21)-H65))</f>
        <v/>
      </c>
      <c r="CD65" s="23" t="str" cm="1">
        <f t="array" ref="CD65">IF(A65="","",AI65*MRef(AD$5,C65-1,Input_Output!$O$21)*I65)</f>
        <v/>
      </c>
      <c r="CE65" s="24"/>
      <c r="CF65" s="23" t="str">
        <f t="shared" si="36"/>
        <v/>
      </c>
      <c r="CG65" s="23" t="str">
        <f>IF($A65="","",MOD((F65-INPUT)*$AH65,Prime))</f>
        <v/>
      </c>
      <c r="CH65" s="23" t="str">
        <f t="shared" si="34"/>
        <v/>
      </c>
      <c r="CI65" s="23" t="str">
        <f t="shared" si="70"/>
        <v/>
      </c>
      <c r="CJ65" s="23" t="str" cm="1">
        <f t="array" ref="CJ65">IF(A65="","",_xlfn.LET(_xlpm.r,C65-1,_xlpm.l,Input_Output!$O$21,MRef(AH$5,_xlpm.r,_xlpm.l)+MRef(AI$5,_xlpm.r,_xlpm.l)-MRef(AJ$5,_xlpm.r,_xlpm.l)-AI65))</f>
        <v/>
      </c>
      <c r="CK65" s="7"/>
    </row>
    <row r="66" spans="1:89" x14ac:dyDescent="0.25">
      <c r="A66" s="41" t="str">
        <f>'Padded Trace'!A66</f>
        <v/>
      </c>
      <c r="B66" s="19">
        <f>'Padded Trace'!B66</f>
        <v>0</v>
      </c>
      <c r="C66" s="41" t="str">
        <f>'Padded Trace'!C66</f>
        <v/>
      </c>
      <c r="D66" s="41" t="str">
        <f>'Padded Trace'!D66</f>
        <v>N/A</v>
      </c>
      <c r="E66" s="23">
        <f>'Padded Trace'!E66</f>
        <v>0</v>
      </c>
      <c r="F66" s="23">
        <f>'Padded Trace'!F66</f>
        <v>0</v>
      </c>
      <c r="G66" s="23">
        <f>'Padded Trace'!G66</f>
        <v>0</v>
      </c>
      <c r="H66" s="23">
        <f>'Padded Trace'!H66</f>
        <v>0</v>
      </c>
      <c r="I66" s="23">
        <f>'Padded Trace'!I66</f>
        <v>0</v>
      </c>
      <c r="J66" s="23">
        <f>'Padded Trace'!J66</f>
        <v>0</v>
      </c>
      <c r="K66" s="23">
        <f>'Padded Trace'!K66</f>
        <v>0</v>
      </c>
      <c r="L66" s="23">
        <f>'Padded Trace'!L66</f>
        <v>0</v>
      </c>
      <c r="M66" s="23">
        <f>'Padded Trace'!M66</f>
        <v>0</v>
      </c>
      <c r="N66" s="23">
        <f>'Padded Trace'!N66</f>
        <v>0</v>
      </c>
      <c r="O66" s="23">
        <f>'Padded Trace'!O66</f>
        <v>0</v>
      </c>
      <c r="P66" s="23">
        <f>'Padded Trace'!P66</f>
        <v>0</v>
      </c>
      <c r="Q66" s="23">
        <f>'Padded Trace'!Q66</f>
        <v>0</v>
      </c>
      <c r="R66" s="23">
        <f>'Padded Trace'!R66</f>
        <v>0</v>
      </c>
      <c r="S66" s="23">
        <f>'Padded Trace'!S66</f>
        <v>0</v>
      </c>
      <c r="T66" s="23">
        <f>'Padded Trace'!T66</f>
        <v>0</v>
      </c>
      <c r="U66" s="23">
        <f>'Padded Trace'!U66</f>
        <v>0</v>
      </c>
      <c r="V66" s="23">
        <f>'Padded Trace'!V66</f>
        <v>0</v>
      </c>
      <c r="W66" s="23">
        <f>'Padded Trace'!W66</f>
        <v>0</v>
      </c>
      <c r="X66" s="23">
        <f>'Padded Trace'!X66</f>
        <v>0</v>
      </c>
      <c r="Y66" s="23">
        <f>'Padded Trace'!Y66</f>
        <v>0</v>
      </c>
      <c r="Z66" s="23">
        <f>'Padded Trace'!Z66</f>
        <v>0</v>
      </c>
      <c r="AA66" s="23">
        <f>'Padded Trace'!AA66</f>
        <v>0</v>
      </c>
      <c r="AB66" s="23">
        <f>'Padded Trace'!AB66</f>
        <v>0</v>
      </c>
      <c r="AC66" s="23">
        <f>'Padded Trace'!AC66</f>
        <v>0</v>
      </c>
      <c r="AD66" s="23">
        <f>'Padded Trace'!AD66</f>
        <v>0</v>
      </c>
      <c r="AE66" s="23">
        <f>'Padded Trace'!AE66</f>
        <v>0</v>
      </c>
      <c r="AF66" s="23">
        <f>'Padded Trace'!AF66</f>
        <v>0</v>
      </c>
      <c r="AG66" s="23">
        <f>'Padded Trace'!AG66</f>
        <v>0</v>
      </c>
      <c r="AH66" s="19"/>
      <c r="AI66" s="19">
        <f t="shared" ca="1" si="35"/>
        <v>0</v>
      </c>
      <c r="AJ66" s="19"/>
      <c r="AK66" s="7"/>
      <c r="AL66" s="23" t="str">
        <f t="shared" si="37"/>
        <v/>
      </c>
      <c r="AM66" s="23" t="str">
        <f t="shared" si="38"/>
        <v/>
      </c>
      <c r="AN66" s="23" t="str">
        <f t="shared" si="39"/>
        <v/>
      </c>
      <c r="AO66" s="23" t="str">
        <f t="shared" si="40"/>
        <v/>
      </c>
      <c r="AP66" s="23" t="str">
        <f t="shared" si="41"/>
        <v/>
      </c>
      <c r="AQ66" s="23" t="str">
        <f t="shared" si="42"/>
        <v/>
      </c>
      <c r="AR66" s="23" t="str">
        <f t="shared" si="43"/>
        <v/>
      </c>
      <c r="AS66" s="24"/>
      <c r="AT66" s="23" t="str">
        <f t="shared" si="44"/>
        <v/>
      </c>
      <c r="AU66" s="23" t="str">
        <f t="shared" si="45"/>
        <v/>
      </c>
      <c r="AV66" s="23" t="str">
        <f t="shared" si="46"/>
        <v/>
      </c>
      <c r="AW66" s="23" t="str">
        <f t="shared" si="47"/>
        <v/>
      </c>
      <c r="AX66" s="23" t="str">
        <f t="shared" si="48"/>
        <v/>
      </c>
      <c r="AY66" s="23" t="str">
        <f t="shared" si="49"/>
        <v/>
      </c>
      <c r="AZ66" s="23" t="str">
        <f t="shared" si="50"/>
        <v/>
      </c>
      <c r="BA66" s="23" t="str">
        <f t="shared" si="51"/>
        <v/>
      </c>
      <c r="BB66" s="23" t="str">
        <f t="shared" si="52"/>
        <v/>
      </c>
      <c r="BC66" s="23" t="str">
        <f t="shared" si="53"/>
        <v/>
      </c>
      <c r="BD66" s="23" t="str">
        <f t="shared" si="54"/>
        <v/>
      </c>
      <c r="BE66" s="24"/>
      <c r="BF66" s="23" t="str">
        <f t="shared" si="55"/>
        <v/>
      </c>
      <c r="BG66" s="23" t="str">
        <f t="shared" si="56"/>
        <v/>
      </c>
      <c r="BH66" s="23" t="str">
        <f t="shared" si="57"/>
        <v/>
      </c>
      <c r="BI66" s="23" t="str">
        <f t="shared" si="58"/>
        <v/>
      </c>
      <c r="BJ66" s="23" t="str">
        <f t="shared" si="59"/>
        <v/>
      </c>
      <c r="BK66" s="23" t="str">
        <f t="shared" si="60"/>
        <v/>
      </c>
      <c r="BL66" s="23" t="str">
        <f t="shared" si="61"/>
        <v/>
      </c>
      <c r="BM66" s="23" t="str">
        <f t="shared" si="62"/>
        <v/>
      </c>
      <c r="BN66" s="23" t="str">
        <f t="shared" si="63"/>
        <v/>
      </c>
      <c r="BO66" s="23" t="str">
        <f t="shared" si="64"/>
        <v/>
      </c>
      <c r="BP66" s="23" t="str">
        <f t="shared" si="65"/>
        <v/>
      </c>
      <c r="BQ66" s="24"/>
      <c r="BR66" s="23" t="str">
        <f t="shared" si="66"/>
        <v/>
      </c>
      <c r="BS66" s="23" t="str">
        <f t="shared" si="67"/>
        <v/>
      </c>
      <c r="BT66" s="23" t="str">
        <f>IF(A66="","",(AH66+AI66)*(MOD(O66*AC66+P66*(AC66+N66)+Q66*(AB66+AC66+N66),Prime)-AD66))</f>
        <v/>
      </c>
      <c r="BU66" s="23" t="str">
        <f>IF(A66="","",(AH66+AI66)*MOD(I66*(AB66+S66)+(1-I66)*AD66-AE66,Prime))</f>
        <v/>
      </c>
      <c r="BV66" s="23" t="str">
        <f t="shared" si="68"/>
        <v/>
      </c>
      <c r="BW66" s="23" t="str">
        <f t="shared" si="69"/>
        <v/>
      </c>
      <c r="BX66" s="23" t="str" cm="1">
        <f t="array" ref="BX66">IF(A66="","",AI66*MOD(MRef(AG$5,C66-1,Input_Output!$O$21)*MRef(AD$5,C66-1,Input_Output!$O$21)-(1-I66),Prime))</f>
        <v/>
      </c>
      <c r="BY66" s="24"/>
      <c r="BZ66" s="23" t="str" cm="1">
        <f t="array" ref="BZ66">IF(A66="","",$AI66*((1-MRef(S$5,$C66-1,Input_Output!$O$21))*(MOD(MRef(E$5,$C66-1,Input_Output!$O$21)+1,Prime))+MRef(S$5,$C66-1,Input_Output!$O$21)*MRef($AF$5,$C66-1,Input_Output!$O$21)-E66))</f>
        <v/>
      </c>
      <c r="CA66" s="23" t="str" cm="1">
        <f t="array" ref="CA66">IF(A66="","",$AI66*((1-MRef(T$5,$C66-1,Input_Output!$O$21))*MRef(F$5,$C66-1,Input_Output!$O$21)+MRef(T$5,$C66-1,Input_Output!$O$21)*MRef($AF$5,$C66-1,Input_Output!$O$21)-F66))</f>
        <v/>
      </c>
      <c r="CB66" s="23" t="str" cm="1">
        <f t="array" ref="CB66">IF(A66="","",$AI66*((1-MRef(U$5,$C66-1,Input_Output!$O$21))*MRef(G$5,$C66-1,Input_Output!$O$21)+MRef(U$5,$C66-1,Input_Output!$O$21)*MRef($AF$5,$C66-1,Input_Output!$O$21)-G66))</f>
        <v/>
      </c>
      <c r="CC66" s="23" t="str" cm="1">
        <f t="array" ref="CC66">IF(A66="","",$AI66*((1-MRef(V$5,$C66-1,Input_Output!$O$21))*MRef(H$5,$C66-1,Input_Output!$O$21)+MRef(V$5,$C66-1,Input_Output!$O$21)*MRef($AF$5,$C66-1,Input_Output!$O$21)-H66))</f>
        <v/>
      </c>
      <c r="CD66" s="23" t="str" cm="1">
        <f t="array" ref="CD66">IF(A66="","",AI66*MRef(AD$5,C66-1,Input_Output!$O$21)*I66)</f>
        <v/>
      </c>
      <c r="CE66" s="24"/>
      <c r="CF66" s="23" t="str">
        <f t="shared" si="36"/>
        <v/>
      </c>
      <c r="CG66" s="23" t="str">
        <f>IF($A66="","",MOD((F66-INPUT)*$AH66,Prime))</f>
        <v/>
      </c>
      <c r="CH66" s="23" t="str">
        <f t="shared" si="34"/>
        <v/>
      </c>
      <c r="CI66" s="23" t="str">
        <f t="shared" si="70"/>
        <v/>
      </c>
      <c r="CJ66" s="23" t="str" cm="1">
        <f t="array" ref="CJ66">IF(A66="","",_xlfn.LET(_xlpm.r,C66-1,_xlpm.l,Input_Output!$O$21,MRef(AH$5,_xlpm.r,_xlpm.l)+MRef(AI$5,_xlpm.r,_xlpm.l)-MRef(AJ$5,_xlpm.r,_xlpm.l)-AI66))</f>
        <v/>
      </c>
      <c r="CK66" s="7"/>
    </row>
    <row r="67" spans="1:89" x14ac:dyDescent="0.25">
      <c r="A67" s="41" t="str">
        <f>'Padded Trace'!A67</f>
        <v/>
      </c>
      <c r="B67" s="19">
        <f>'Padded Trace'!B67</f>
        <v>0</v>
      </c>
      <c r="C67" s="41" t="str">
        <f>'Padded Trace'!C67</f>
        <v/>
      </c>
      <c r="D67" s="41" t="str">
        <f>'Padded Trace'!D67</f>
        <v>N/A</v>
      </c>
      <c r="E67" s="23">
        <f>'Padded Trace'!E67</f>
        <v>0</v>
      </c>
      <c r="F67" s="23">
        <f>'Padded Trace'!F67</f>
        <v>0</v>
      </c>
      <c r="G67" s="23">
        <f>'Padded Trace'!G67</f>
        <v>0</v>
      </c>
      <c r="H67" s="23">
        <f>'Padded Trace'!H67</f>
        <v>0</v>
      </c>
      <c r="I67" s="23">
        <f>'Padded Trace'!I67</f>
        <v>0</v>
      </c>
      <c r="J67" s="23">
        <f>'Padded Trace'!J67</f>
        <v>0</v>
      </c>
      <c r="K67" s="23">
        <f>'Padded Trace'!K67</f>
        <v>0</v>
      </c>
      <c r="L67" s="23">
        <f>'Padded Trace'!L67</f>
        <v>0</v>
      </c>
      <c r="M67" s="23">
        <f>'Padded Trace'!M67</f>
        <v>0</v>
      </c>
      <c r="N67" s="23">
        <f>'Padded Trace'!N67</f>
        <v>0</v>
      </c>
      <c r="O67" s="23">
        <f>'Padded Trace'!O67</f>
        <v>0</v>
      </c>
      <c r="P67" s="23">
        <f>'Padded Trace'!P67</f>
        <v>0</v>
      </c>
      <c r="Q67" s="23">
        <f>'Padded Trace'!Q67</f>
        <v>0</v>
      </c>
      <c r="R67" s="23">
        <f>'Padded Trace'!R67</f>
        <v>0</v>
      </c>
      <c r="S67" s="23">
        <f>'Padded Trace'!S67</f>
        <v>0</v>
      </c>
      <c r="T67" s="23">
        <f>'Padded Trace'!T67</f>
        <v>0</v>
      </c>
      <c r="U67" s="23">
        <f>'Padded Trace'!U67</f>
        <v>0</v>
      </c>
      <c r="V67" s="23">
        <f>'Padded Trace'!V67</f>
        <v>0</v>
      </c>
      <c r="W67" s="23">
        <f>'Padded Trace'!W67</f>
        <v>0</v>
      </c>
      <c r="X67" s="23">
        <f>'Padded Trace'!X67</f>
        <v>0</v>
      </c>
      <c r="Y67" s="23">
        <f>'Padded Trace'!Y67</f>
        <v>0</v>
      </c>
      <c r="Z67" s="23">
        <f>'Padded Trace'!Z67</f>
        <v>0</v>
      </c>
      <c r="AA67" s="23">
        <f>'Padded Trace'!AA67</f>
        <v>0</v>
      </c>
      <c r="AB67" s="23">
        <f>'Padded Trace'!AB67</f>
        <v>0</v>
      </c>
      <c r="AC67" s="23">
        <f>'Padded Trace'!AC67</f>
        <v>0</v>
      </c>
      <c r="AD67" s="23">
        <f>'Padded Trace'!AD67</f>
        <v>0</v>
      </c>
      <c r="AE67" s="23">
        <f>'Padded Trace'!AE67</f>
        <v>0</v>
      </c>
      <c r="AF67" s="23">
        <f>'Padded Trace'!AF67</f>
        <v>0</v>
      </c>
      <c r="AG67" s="23">
        <f>'Padded Trace'!AG67</f>
        <v>0</v>
      </c>
      <c r="AH67" s="19"/>
      <c r="AI67" s="19">
        <f t="shared" ca="1" si="35"/>
        <v>0</v>
      </c>
      <c r="AJ67" s="19"/>
      <c r="AK67" s="7"/>
      <c r="AL67" s="23" t="str">
        <f t="shared" si="37"/>
        <v/>
      </c>
      <c r="AM67" s="23" t="str">
        <f t="shared" si="38"/>
        <v/>
      </c>
      <c r="AN67" s="23" t="str">
        <f t="shared" si="39"/>
        <v/>
      </c>
      <c r="AO67" s="23" t="str">
        <f t="shared" si="40"/>
        <v/>
      </c>
      <c r="AP67" s="23" t="str">
        <f t="shared" si="41"/>
        <v/>
      </c>
      <c r="AQ67" s="23" t="str">
        <f t="shared" si="42"/>
        <v/>
      </c>
      <c r="AR67" s="23" t="str">
        <f t="shared" si="43"/>
        <v/>
      </c>
      <c r="AS67" s="24"/>
      <c r="AT67" s="23" t="str">
        <f t="shared" si="44"/>
        <v/>
      </c>
      <c r="AU67" s="23" t="str">
        <f t="shared" si="45"/>
        <v/>
      </c>
      <c r="AV67" s="23" t="str">
        <f t="shared" si="46"/>
        <v/>
      </c>
      <c r="AW67" s="23" t="str">
        <f t="shared" si="47"/>
        <v/>
      </c>
      <c r="AX67" s="23" t="str">
        <f t="shared" si="48"/>
        <v/>
      </c>
      <c r="AY67" s="23" t="str">
        <f t="shared" si="49"/>
        <v/>
      </c>
      <c r="AZ67" s="23" t="str">
        <f t="shared" si="50"/>
        <v/>
      </c>
      <c r="BA67" s="23" t="str">
        <f t="shared" si="51"/>
        <v/>
      </c>
      <c r="BB67" s="23" t="str">
        <f t="shared" si="52"/>
        <v/>
      </c>
      <c r="BC67" s="23" t="str">
        <f t="shared" si="53"/>
        <v/>
      </c>
      <c r="BD67" s="23" t="str">
        <f t="shared" si="54"/>
        <v/>
      </c>
      <c r="BE67" s="24"/>
      <c r="BF67" s="23" t="str">
        <f t="shared" si="55"/>
        <v/>
      </c>
      <c r="BG67" s="23" t="str">
        <f t="shared" si="56"/>
        <v/>
      </c>
      <c r="BH67" s="23" t="str">
        <f t="shared" si="57"/>
        <v/>
      </c>
      <c r="BI67" s="23" t="str">
        <f t="shared" si="58"/>
        <v/>
      </c>
      <c r="BJ67" s="23" t="str">
        <f t="shared" si="59"/>
        <v/>
      </c>
      <c r="BK67" s="23" t="str">
        <f t="shared" si="60"/>
        <v/>
      </c>
      <c r="BL67" s="23" t="str">
        <f t="shared" si="61"/>
        <v/>
      </c>
      <c r="BM67" s="23" t="str">
        <f t="shared" si="62"/>
        <v/>
      </c>
      <c r="BN67" s="23" t="str">
        <f t="shared" si="63"/>
        <v/>
      </c>
      <c r="BO67" s="23" t="str">
        <f t="shared" si="64"/>
        <v/>
      </c>
      <c r="BP67" s="23" t="str">
        <f t="shared" si="65"/>
        <v/>
      </c>
      <c r="BQ67" s="24"/>
      <c r="BR67" s="23" t="str">
        <f t="shared" si="66"/>
        <v/>
      </c>
      <c r="BS67" s="23" t="str">
        <f t="shared" si="67"/>
        <v/>
      </c>
      <c r="BT67" s="23" t="str">
        <f>IF(A67="","",(AH67+AI67)*(MOD(O67*AC67+P67*(AC67+N67)+Q67*(AB67+AC67+N67),Prime)-AD67))</f>
        <v/>
      </c>
      <c r="BU67" s="23" t="str">
        <f>IF(A67="","",(AH67+AI67)*MOD(I67*(AB67+S67)+(1-I67)*AD67-AE67,Prime))</f>
        <v/>
      </c>
      <c r="BV67" s="23" t="str">
        <f t="shared" si="68"/>
        <v/>
      </c>
      <c r="BW67" s="23" t="str">
        <f t="shared" si="69"/>
        <v/>
      </c>
      <c r="BX67" s="23" t="str" cm="1">
        <f t="array" ref="BX67">IF(A67="","",AI67*MOD(MRef(AG$5,C67-1,Input_Output!$O$21)*MRef(AD$5,C67-1,Input_Output!$O$21)-(1-I67),Prime))</f>
        <v/>
      </c>
      <c r="BY67" s="24"/>
      <c r="BZ67" s="23" t="str" cm="1">
        <f t="array" ref="BZ67">IF(A67="","",$AI67*((1-MRef(S$5,$C67-1,Input_Output!$O$21))*(MOD(MRef(E$5,$C67-1,Input_Output!$O$21)+1,Prime))+MRef(S$5,$C67-1,Input_Output!$O$21)*MRef($AF$5,$C67-1,Input_Output!$O$21)-E67))</f>
        <v/>
      </c>
      <c r="CA67" s="23" t="str" cm="1">
        <f t="array" ref="CA67">IF(A67="","",$AI67*((1-MRef(T$5,$C67-1,Input_Output!$O$21))*MRef(F$5,$C67-1,Input_Output!$O$21)+MRef(T$5,$C67-1,Input_Output!$O$21)*MRef($AF$5,$C67-1,Input_Output!$O$21)-F67))</f>
        <v/>
      </c>
      <c r="CB67" s="23" t="str" cm="1">
        <f t="array" ref="CB67">IF(A67="","",$AI67*((1-MRef(U$5,$C67-1,Input_Output!$O$21))*MRef(G$5,$C67-1,Input_Output!$O$21)+MRef(U$5,$C67-1,Input_Output!$O$21)*MRef($AF$5,$C67-1,Input_Output!$O$21)-G67))</f>
        <v/>
      </c>
      <c r="CC67" s="23" t="str" cm="1">
        <f t="array" ref="CC67">IF(A67="","",$AI67*((1-MRef(V$5,$C67-1,Input_Output!$O$21))*MRef(H$5,$C67-1,Input_Output!$O$21)+MRef(V$5,$C67-1,Input_Output!$O$21)*MRef($AF$5,$C67-1,Input_Output!$O$21)-H67))</f>
        <v/>
      </c>
      <c r="CD67" s="23" t="str" cm="1">
        <f t="array" ref="CD67">IF(A67="","",AI67*MRef(AD$5,C67-1,Input_Output!$O$21)*I67)</f>
        <v/>
      </c>
      <c r="CE67" s="24"/>
      <c r="CF67" s="23" t="str">
        <f t="shared" si="36"/>
        <v/>
      </c>
      <c r="CG67" s="23" t="str">
        <f>IF($A67="","",MOD((F67-INPUT)*$AH67,Prime))</f>
        <v/>
      </c>
      <c r="CH67" s="23" t="str">
        <f t="shared" si="34"/>
        <v/>
      </c>
      <c r="CI67" s="23" t="str">
        <f t="shared" si="70"/>
        <v/>
      </c>
      <c r="CJ67" s="23" t="str" cm="1">
        <f t="array" ref="CJ67">IF(A67="","",_xlfn.LET(_xlpm.r,C67-1,_xlpm.l,Input_Output!$O$21,MRef(AH$5,_xlpm.r,_xlpm.l)+MRef(AI$5,_xlpm.r,_xlpm.l)-MRef(AJ$5,_xlpm.r,_xlpm.l)-AI67))</f>
        <v/>
      </c>
      <c r="CK67" s="7"/>
    </row>
    <row r="68" spans="1:89" x14ac:dyDescent="0.25">
      <c r="A68" s="41" t="str">
        <f>'Padded Trace'!A68</f>
        <v/>
      </c>
      <c r="B68" s="19">
        <f>'Padded Trace'!B68</f>
        <v>0</v>
      </c>
      <c r="C68" s="41" t="str">
        <f>'Padded Trace'!C68</f>
        <v/>
      </c>
      <c r="D68" s="41" t="str">
        <f>'Padded Trace'!D68</f>
        <v>N/A</v>
      </c>
      <c r="E68" s="23">
        <f>'Padded Trace'!E68</f>
        <v>0</v>
      </c>
      <c r="F68" s="23">
        <f>'Padded Trace'!F68</f>
        <v>0</v>
      </c>
      <c r="G68" s="23">
        <f>'Padded Trace'!G68</f>
        <v>0</v>
      </c>
      <c r="H68" s="23">
        <f>'Padded Trace'!H68</f>
        <v>0</v>
      </c>
      <c r="I68" s="23">
        <f>'Padded Trace'!I68</f>
        <v>0</v>
      </c>
      <c r="J68" s="23">
        <f>'Padded Trace'!J68</f>
        <v>0</v>
      </c>
      <c r="K68" s="23">
        <f>'Padded Trace'!K68</f>
        <v>0</v>
      </c>
      <c r="L68" s="23">
        <f>'Padded Trace'!L68</f>
        <v>0</v>
      </c>
      <c r="M68" s="23">
        <f>'Padded Trace'!M68</f>
        <v>0</v>
      </c>
      <c r="N68" s="23">
        <f>'Padded Trace'!N68</f>
        <v>0</v>
      </c>
      <c r="O68" s="23">
        <f>'Padded Trace'!O68</f>
        <v>0</v>
      </c>
      <c r="P68" s="23">
        <f>'Padded Trace'!P68</f>
        <v>0</v>
      </c>
      <c r="Q68" s="23">
        <f>'Padded Trace'!Q68</f>
        <v>0</v>
      </c>
      <c r="R68" s="23">
        <f>'Padded Trace'!R68</f>
        <v>0</v>
      </c>
      <c r="S68" s="23">
        <f>'Padded Trace'!S68</f>
        <v>0</v>
      </c>
      <c r="T68" s="23">
        <f>'Padded Trace'!T68</f>
        <v>0</v>
      </c>
      <c r="U68" s="23">
        <f>'Padded Trace'!U68</f>
        <v>0</v>
      </c>
      <c r="V68" s="23">
        <f>'Padded Trace'!V68</f>
        <v>0</v>
      </c>
      <c r="W68" s="23">
        <f>'Padded Trace'!W68</f>
        <v>0</v>
      </c>
      <c r="X68" s="23">
        <f>'Padded Trace'!X68</f>
        <v>0</v>
      </c>
      <c r="Y68" s="23">
        <f>'Padded Trace'!Y68</f>
        <v>0</v>
      </c>
      <c r="Z68" s="23">
        <f>'Padded Trace'!Z68</f>
        <v>0</v>
      </c>
      <c r="AA68" s="23">
        <f>'Padded Trace'!AA68</f>
        <v>0</v>
      </c>
      <c r="AB68" s="23">
        <f>'Padded Trace'!AB68</f>
        <v>0</v>
      </c>
      <c r="AC68" s="23">
        <f>'Padded Trace'!AC68</f>
        <v>0</v>
      </c>
      <c r="AD68" s="23">
        <f>'Padded Trace'!AD68</f>
        <v>0</v>
      </c>
      <c r="AE68" s="23">
        <f>'Padded Trace'!AE68</f>
        <v>0</v>
      </c>
      <c r="AF68" s="23">
        <f>'Padded Trace'!AF68</f>
        <v>0</v>
      </c>
      <c r="AG68" s="23">
        <f>'Padded Trace'!AG68</f>
        <v>0</v>
      </c>
      <c r="AH68" s="19"/>
      <c r="AI68" s="19">
        <f t="shared" ca="1" si="35"/>
        <v>0</v>
      </c>
      <c r="AJ68" s="19"/>
      <c r="AK68" s="7"/>
      <c r="AL68" s="23" t="str">
        <f t="shared" si="37"/>
        <v/>
      </c>
      <c r="AM68" s="23" t="str">
        <f t="shared" si="38"/>
        <v/>
      </c>
      <c r="AN68" s="23" t="str">
        <f t="shared" si="39"/>
        <v/>
      </c>
      <c r="AO68" s="23" t="str">
        <f t="shared" si="40"/>
        <v/>
      </c>
      <c r="AP68" s="23" t="str">
        <f t="shared" si="41"/>
        <v/>
      </c>
      <c r="AQ68" s="23" t="str">
        <f t="shared" si="42"/>
        <v/>
      </c>
      <c r="AR68" s="23" t="str">
        <f t="shared" si="43"/>
        <v/>
      </c>
      <c r="AS68" s="24"/>
      <c r="AT68" s="23" t="str">
        <f t="shared" si="44"/>
        <v/>
      </c>
      <c r="AU68" s="23" t="str">
        <f t="shared" si="45"/>
        <v/>
      </c>
      <c r="AV68" s="23" t="str">
        <f t="shared" si="46"/>
        <v/>
      </c>
      <c r="AW68" s="23" t="str">
        <f t="shared" si="47"/>
        <v/>
      </c>
      <c r="AX68" s="23" t="str">
        <f t="shared" si="48"/>
        <v/>
      </c>
      <c r="AY68" s="23" t="str">
        <f t="shared" si="49"/>
        <v/>
      </c>
      <c r="AZ68" s="23" t="str">
        <f t="shared" si="50"/>
        <v/>
      </c>
      <c r="BA68" s="23" t="str">
        <f t="shared" si="51"/>
        <v/>
      </c>
      <c r="BB68" s="23" t="str">
        <f t="shared" si="52"/>
        <v/>
      </c>
      <c r="BC68" s="23" t="str">
        <f t="shared" si="53"/>
        <v/>
      </c>
      <c r="BD68" s="23" t="str">
        <f t="shared" si="54"/>
        <v/>
      </c>
      <c r="BE68" s="24"/>
      <c r="BF68" s="23" t="str">
        <f t="shared" si="55"/>
        <v/>
      </c>
      <c r="BG68" s="23" t="str">
        <f t="shared" si="56"/>
        <v/>
      </c>
      <c r="BH68" s="23" t="str">
        <f t="shared" si="57"/>
        <v/>
      </c>
      <c r="BI68" s="23" t="str">
        <f t="shared" si="58"/>
        <v/>
      </c>
      <c r="BJ68" s="23" t="str">
        <f t="shared" si="59"/>
        <v/>
      </c>
      <c r="BK68" s="23" t="str">
        <f t="shared" si="60"/>
        <v/>
      </c>
      <c r="BL68" s="23" t="str">
        <f t="shared" si="61"/>
        <v/>
      </c>
      <c r="BM68" s="23" t="str">
        <f t="shared" si="62"/>
        <v/>
      </c>
      <c r="BN68" s="23" t="str">
        <f t="shared" si="63"/>
        <v/>
      </c>
      <c r="BO68" s="23" t="str">
        <f t="shared" si="64"/>
        <v/>
      </c>
      <c r="BP68" s="23" t="str">
        <f t="shared" si="65"/>
        <v/>
      </c>
      <c r="BQ68" s="24"/>
      <c r="BR68" s="23" t="str">
        <f t="shared" si="66"/>
        <v/>
      </c>
      <c r="BS68" s="23" t="str">
        <f t="shared" si="67"/>
        <v/>
      </c>
      <c r="BT68" s="23" t="str">
        <f>IF(A68="","",(AH68+AI68)*(MOD(O68*AC68+P68*(AC68+N68)+Q68*(AB68+AC68+N68),Prime)-AD68))</f>
        <v/>
      </c>
      <c r="BU68" s="23" t="str">
        <f>IF(A68="","",(AH68+AI68)*MOD(I68*(AB68+S68)+(1-I68)*AD68-AE68,Prime))</f>
        <v/>
      </c>
      <c r="BV68" s="23" t="str">
        <f t="shared" si="68"/>
        <v/>
      </c>
      <c r="BW68" s="23" t="str">
        <f t="shared" si="69"/>
        <v/>
      </c>
      <c r="BX68" s="23" t="str" cm="1">
        <f t="array" ref="BX68">IF(A68="","",AI68*MOD(MRef(AG$5,C68-1,Input_Output!$O$21)*MRef(AD$5,C68-1,Input_Output!$O$21)-(1-I68),Prime))</f>
        <v/>
      </c>
      <c r="BY68" s="24"/>
      <c r="BZ68" s="23" t="str" cm="1">
        <f t="array" ref="BZ68">IF(A68="","",$AI68*((1-MRef(S$5,$C68-1,Input_Output!$O$21))*(MOD(MRef(E$5,$C68-1,Input_Output!$O$21)+1,Prime))+MRef(S$5,$C68-1,Input_Output!$O$21)*MRef($AF$5,$C68-1,Input_Output!$O$21)-E68))</f>
        <v/>
      </c>
      <c r="CA68" s="23" t="str" cm="1">
        <f t="array" ref="CA68">IF(A68="","",$AI68*((1-MRef(T$5,$C68-1,Input_Output!$O$21))*MRef(F$5,$C68-1,Input_Output!$O$21)+MRef(T$5,$C68-1,Input_Output!$O$21)*MRef($AF$5,$C68-1,Input_Output!$O$21)-F68))</f>
        <v/>
      </c>
      <c r="CB68" s="23" t="str" cm="1">
        <f t="array" ref="CB68">IF(A68="","",$AI68*((1-MRef(U$5,$C68-1,Input_Output!$O$21))*MRef(G$5,$C68-1,Input_Output!$O$21)+MRef(U$5,$C68-1,Input_Output!$O$21)*MRef($AF$5,$C68-1,Input_Output!$O$21)-G68))</f>
        <v/>
      </c>
      <c r="CC68" s="23" t="str" cm="1">
        <f t="array" ref="CC68">IF(A68="","",$AI68*((1-MRef(V$5,$C68-1,Input_Output!$O$21))*MRef(H$5,$C68-1,Input_Output!$O$21)+MRef(V$5,$C68-1,Input_Output!$O$21)*MRef($AF$5,$C68-1,Input_Output!$O$21)-H68))</f>
        <v/>
      </c>
      <c r="CD68" s="23" t="str" cm="1">
        <f t="array" ref="CD68">IF(A68="","",AI68*MRef(AD$5,C68-1,Input_Output!$O$21)*I68)</f>
        <v/>
      </c>
      <c r="CE68" s="24"/>
      <c r="CF68" s="23" t="str">
        <f t="shared" si="36"/>
        <v/>
      </c>
      <c r="CG68" s="23" t="str">
        <f>IF($A68="","",MOD((F68-INPUT)*$AH68,Prime))</f>
        <v/>
      </c>
      <c r="CH68" s="23" t="str">
        <f t="shared" si="34"/>
        <v/>
      </c>
      <c r="CI68" s="23" t="str">
        <f t="shared" si="70"/>
        <v/>
      </c>
      <c r="CJ68" s="23" t="str" cm="1">
        <f t="array" ref="CJ68">IF(A68="","",_xlfn.LET(_xlpm.r,C68-1,_xlpm.l,Input_Output!$O$21,MRef(AH$5,_xlpm.r,_xlpm.l)+MRef(AI$5,_xlpm.r,_xlpm.l)-MRef(AJ$5,_xlpm.r,_xlpm.l)-AI68))</f>
        <v/>
      </c>
      <c r="CK68" s="7"/>
    </row>
    <row r="69" spans="1:89" x14ac:dyDescent="0.25">
      <c r="A69" s="7"/>
      <c r="B69" s="7"/>
      <c r="C69" s="27"/>
      <c r="D69" s="27"/>
      <c r="E69" s="27"/>
      <c r="F69" s="27"/>
      <c r="G69" s="27"/>
      <c r="H69" s="27"/>
      <c r="I69" s="27"/>
      <c r="J69" s="27"/>
      <c r="K69" s="27"/>
      <c r="L69" s="27"/>
      <c r="M69" s="27"/>
      <c r="N69" s="27"/>
      <c r="O69" s="27"/>
      <c r="P69" s="27"/>
      <c r="Q69" s="27"/>
      <c r="R69" s="27"/>
      <c r="S69" s="27"/>
      <c r="T69" s="27"/>
      <c r="U69" s="27"/>
      <c r="V69" s="27"/>
      <c r="W69" s="27"/>
      <c r="X69" s="27"/>
      <c r="Y69" s="27"/>
      <c r="Z69" s="27"/>
      <c r="AA69" s="27"/>
      <c r="AB69" s="27"/>
      <c r="AC69" s="27"/>
      <c r="AD69" s="27"/>
      <c r="AE69" s="27"/>
      <c r="AF69" s="27"/>
      <c r="AG69" s="27"/>
      <c r="AH69" s="27"/>
      <c r="AI69" s="27"/>
      <c r="AJ69" s="27"/>
      <c r="AK69" s="7"/>
      <c r="AL69" s="6"/>
      <c r="AM69" s="24"/>
      <c r="AN69" s="24"/>
      <c r="AO69" s="24"/>
      <c r="AP69" s="24"/>
      <c r="AQ69" s="24"/>
      <c r="AR69" s="24"/>
      <c r="AS69" s="24"/>
      <c r="AT69" s="24"/>
      <c r="AU69" s="24"/>
      <c r="AV69" s="24"/>
      <c r="AW69" s="24"/>
      <c r="AX69" s="24"/>
      <c r="AY69" s="24"/>
      <c r="AZ69" s="24"/>
      <c r="BA69" s="24"/>
      <c r="BB69" s="24"/>
      <c r="BC69" s="24"/>
      <c r="BD69" s="24"/>
      <c r="BE69" s="24"/>
      <c r="BF69" s="24"/>
      <c r="BG69" s="24"/>
      <c r="BH69" s="24"/>
      <c r="BI69" s="24"/>
      <c r="BJ69" s="24"/>
      <c r="BK69" s="24"/>
      <c r="BL69" s="24"/>
      <c r="BM69" s="24"/>
      <c r="BN69" s="24"/>
      <c r="BO69" s="24"/>
      <c r="BP69" s="24"/>
      <c r="BQ69" s="24"/>
      <c r="BR69" s="24"/>
      <c r="BS69" s="24"/>
      <c r="BT69" s="24"/>
      <c r="BU69" s="24"/>
      <c r="BV69" s="24"/>
      <c r="BW69" s="24"/>
      <c r="BX69" s="24"/>
      <c r="BY69" s="24"/>
      <c r="BZ69" s="24"/>
      <c r="CA69" s="24"/>
      <c r="CB69" s="24"/>
      <c r="CC69" s="24"/>
      <c r="CD69" s="24"/>
      <c r="CE69" s="24"/>
      <c r="CF69" s="24"/>
      <c r="CG69" s="24"/>
      <c r="CH69" s="24"/>
      <c r="CI69" s="24"/>
      <c r="CJ69" s="24"/>
      <c r="CK69" s="7"/>
    </row>
    <row r="70" spans="1:89" x14ac:dyDescent="0.25">
      <c r="C70" s="28"/>
      <c r="D70" s="28"/>
      <c r="E70" s="28"/>
      <c r="F70" s="28"/>
      <c r="G70" s="28"/>
      <c r="H70" s="28"/>
      <c r="I70" s="28"/>
      <c r="J70" s="28"/>
      <c r="K70" s="28"/>
      <c r="L70" s="28"/>
      <c r="M70" s="28"/>
      <c r="N70" s="28"/>
      <c r="O70" s="28"/>
      <c r="P70" s="28"/>
      <c r="Q70" s="28"/>
      <c r="R70" s="28"/>
      <c r="S70" s="28"/>
      <c r="T70" s="28"/>
      <c r="U70" s="28"/>
      <c r="V70" s="28"/>
      <c r="W70" s="28"/>
      <c r="X70" s="28"/>
      <c r="Y70" s="28"/>
      <c r="Z70" s="28"/>
      <c r="AA70" s="28"/>
      <c r="AB70" s="28"/>
      <c r="AC70" s="28"/>
      <c r="AD70" s="28"/>
      <c r="AE70" s="28"/>
      <c r="AF70" s="28"/>
      <c r="AG70" s="28"/>
      <c r="AH70" s="28"/>
      <c r="AI70" s="28"/>
      <c r="AJ70" s="28"/>
      <c r="AL70" s="26"/>
    </row>
    <row r="71" spans="1:89" x14ac:dyDescent="0.25">
      <c r="C71" s="28"/>
      <c r="D71" s="28"/>
      <c r="E71" s="28"/>
      <c r="F71" s="28"/>
      <c r="G71" s="28"/>
      <c r="H71" s="28"/>
      <c r="I71" s="28"/>
      <c r="J71" s="28"/>
      <c r="K71" s="28"/>
      <c r="L71" s="28"/>
      <c r="M71" s="28"/>
      <c r="N71" s="28"/>
      <c r="O71" s="28"/>
      <c r="P71" s="28"/>
      <c r="Q71" s="28"/>
      <c r="R71" s="28"/>
      <c r="S71" s="28"/>
      <c r="T71" s="28"/>
      <c r="U71" s="28"/>
      <c r="V71" s="28"/>
      <c r="W71" s="28"/>
      <c r="X71" s="28"/>
      <c r="Y71" s="28"/>
      <c r="Z71" s="28"/>
      <c r="AA71" s="28"/>
      <c r="AB71" s="28"/>
      <c r="AC71" s="28"/>
      <c r="AD71" s="28"/>
      <c r="AE71" s="28"/>
      <c r="AF71" s="28"/>
      <c r="AG71" s="28"/>
      <c r="AH71" s="28"/>
      <c r="AI71" s="28"/>
      <c r="AJ71" s="28"/>
      <c r="AL71" s="26"/>
    </row>
    <row r="72" spans="1:89" x14ac:dyDescent="0.25">
      <c r="C72" s="28"/>
      <c r="D72" s="28"/>
      <c r="E72" s="28"/>
      <c r="F72" s="28"/>
      <c r="G72" s="28"/>
      <c r="H72" s="28"/>
      <c r="I72" s="28"/>
      <c r="J72" s="28"/>
      <c r="K72" s="28"/>
      <c r="L72" s="28"/>
      <c r="M72" s="28"/>
      <c r="N72" s="28"/>
      <c r="O72" s="28"/>
      <c r="P72" s="28"/>
      <c r="Q72" s="28"/>
      <c r="R72" s="28"/>
      <c r="S72" s="28"/>
      <c r="T72" s="28"/>
      <c r="U72" s="28"/>
      <c r="V72" s="28"/>
      <c r="W72" s="28"/>
      <c r="X72" s="28"/>
      <c r="Y72" s="28"/>
      <c r="Z72" s="28"/>
      <c r="AA72" s="28"/>
      <c r="AB72" s="28"/>
      <c r="AC72" s="28"/>
      <c r="AD72" s="28"/>
      <c r="AE72" s="28"/>
      <c r="AF72" s="28"/>
      <c r="AG72" s="28"/>
      <c r="AH72" s="28"/>
      <c r="AI72" s="28"/>
      <c r="AJ72" s="28"/>
      <c r="AL72" s="26"/>
    </row>
  </sheetData>
  <mergeCells count="35">
    <mergeCell ref="CJ2:CJ4"/>
    <mergeCell ref="CF3:CH3"/>
    <mergeCell ref="CF2:CI2"/>
    <mergeCell ref="AL1:CI1"/>
    <mergeCell ref="O1:AG1"/>
    <mergeCell ref="AH1:AJ1"/>
    <mergeCell ref="AH2:AH4"/>
    <mergeCell ref="BF2:BP2"/>
    <mergeCell ref="BR2:BX2"/>
    <mergeCell ref="AZ3:BD3"/>
    <mergeCell ref="BF3:BF4"/>
    <mergeCell ref="BG3:BK3"/>
    <mergeCell ref="BL3:BP3"/>
    <mergeCell ref="AP3:AR3"/>
    <mergeCell ref="AT3:AT4"/>
    <mergeCell ref="AU3:AY3"/>
    <mergeCell ref="AI2:AI4"/>
    <mergeCell ref="AJ2:AJ4"/>
    <mergeCell ref="AL2:AR2"/>
    <mergeCell ref="AT2:BD2"/>
    <mergeCell ref="A3:D3"/>
    <mergeCell ref="E3:I3"/>
    <mergeCell ref="J3:N3"/>
    <mergeCell ref="AL3:AL4"/>
    <mergeCell ref="AM3:AO3"/>
    <mergeCell ref="C2:D2"/>
    <mergeCell ref="O2:Q2"/>
    <mergeCell ref="R2:V2"/>
    <mergeCell ref="W2:AA2"/>
    <mergeCell ref="AB2:AG2"/>
    <mergeCell ref="BR3:BS3"/>
    <mergeCell ref="BT3:BV3"/>
    <mergeCell ref="BW3:BX3"/>
    <mergeCell ref="BZ3:CD3"/>
    <mergeCell ref="BZ2:CD2"/>
  </mergeCells>
  <conditionalFormatting sqref="A5:AG5 A6:AH68 AL5:AR68 AT5:BD68 BF5:BP68 CF5:CJ68">
    <cfRule type="expression" dxfId="50" priority="13">
      <formula>$C5=""</formula>
    </cfRule>
  </conditionalFormatting>
  <conditionalFormatting sqref="A5:CJ68">
    <cfRule type="expression" dxfId="49" priority="1">
      <formula>$A5="padding"</formula>
    </cfRule>
  </conditionalFormatting>
  <conditionalFormatting sqref="F5:F68">
    <cfRule type="expression" dxfId="48" priority="9">
      <formula>($AH5:$AH68)+($AJ5:$AJ68)=1</formula>
    </cfRule>
  </conditionalFormatting>
  <conditionalFormatting sqref="AH5">
    <cfRule type="expression" dxfId="47" priority="4">
      <formula>$C5=""</formula>
    </cfRule>
  </conditionalFormatting>
  <conditionalFormatting sqref="AI5:AJ68">
    <cfRule type="expression" dxfId="46" priority="2">
      <formula>$C5=""</formula>
    </cfRule>
  </conditionalFormatting>
  <conditionalFormatting sqref="BR5:BX68">
    <cfRule type="expression" dxfId="45" priority="12">
      <formula>$C5=""</formula>
    </cfRule>
  </conditionalFormatting>
  <conditionalFormatting sqref="BZ5:CD68">
    <cfRule type="expression" dxfId="44" priority="11">
      <formula>$C5=""</formula>
    </cfRule>
  </conditionalFormatting>
  <pageMargins left="0.7" right="0.7" top="0.78740157499999996" bottom="0.78740157499999996" header="0.3" footer="0.3"/>
  <pageSetup paperSize="9" orientation="portrait" r:id="rId1"/>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03F3A5E-BEEE-4D11-B1AE-782F3E4DA0F5}">
  <dimension ref="A1:AE58"/>
  <sheetViews>
    <sheetView topLeftCell="A30" zoomScale="150" zoomScaleNormal="150" workbookViewId="0">
      <selection activeCell="P52" sqref="P52:W52"/>
    </sheetView>
  </sheetViews>
  <sheetFormatPr defaultRowHeight="15" x14ac:dyDescent="0.25"/>
  <cols>
    <col min="1" max="1" width="5.7109375" customWidth="1"/>
    <col min="2" max="2" width="5.5703125" bestFit="1" customWidth="1"/>
    <col min="3" max="3" width="5.7109375" customWidth="1"/>
    <col min="4" max="5" width="5.5703125" bestFit="1" customWidth="1"/>
    <col min="6" max="6" width="5.7109375" customWidth="1"/>
    <col min="7" max="7" width="5.5703125" bestFit="1" customWidth="1"/>
    <col min="8" max="8" width="6" bestFit="1" customWidth="1"/>
    <col min="9" max="9" width="5.5703125" bestFit="1" customWidth="1"/>
    <col min="10" max="13" width="5.42578125" customWidth="1"/>
    <col min="14" max="15" width="5.28515625" customWidth="1"/>
    <col min="16" max="23" width="5.7109375" customWidth="1"/>
    <col min="24" max="28" width="5.28515625" customWidth="1"/>
    <col min="29" max="29" width="5.7109375" customWidth="1"/>
    <col min="30" max="30" width="5.28515625" customWidth="1"/>
    <col min="31" max="31" width="9.28515625" hidden="1" customWidth="1"/>
  </cols>
  <sheetData>
    <row r="1" spans="1:31" ht="28.5" x14ac:dyDescent="0.45">
      <c r="A1" s="296" t="s">
        <v>530</v>
      </c>
      <c r="B1" s="296"/>
      <c r="C1" s="296"/>
      <c r="D1" s="296"/>
      <c r="E1" s="296"/>
      <c r="F1" s="296"/>
      <c r="G1" s="296"/>
      <c r="H1" s="296"/>
      <c r="I1" s="296"/>
      <c r="J1" s="296"/>
      <c r="K1" s="296"/>
      <c r="L1" s="296"/>
      <c r="M1" s="296"/>
      <c r="N1" s="296"/>
      <c r="O1" s="296"/>
      <c r="P1" s="296"/>
      <c r="Q1" s="296"/>
      <c r="R1" s="296"/>
      <c r="S1" s="296"/>
      <c r="T1" s="296"/>
      <c r="U1" s="296"/>
      <c r="V1" s="296"/>
      <c r="W1" s="296"/>
      <c r="X1" s="296"/>
      <c r="Y1" s="296"/>
      <c r="Z1" s="296"/>
      <c r="AA1" s="296"/>
      <c r="AB1" s="296"/>
      <c r="AC1" s="296"/>
      <c r="AD1" s="21"/>
      <c r="AE1" cm="1">
        <f t="array" ref="AE1:AE8">RS(C14:C17,4)</f>
        <v>222</v>
      </c>
    </row>
    <row r="2" spans="1:31" ht="15" customHeight="1" x14ac:dyDescent="0.25">
      <c r="A2" s="494" t="s">
        <v>567</v>
      </c>
      <c r="B2" s="495"/>
      <c r="C2" s="495"/>
      <c r="D2" s="495"/>
      <c r="E2" s="495"/>
      <c r="F2" s="495"/>
      <c r="G2" s="495"/>
      <c r="H2" s="495"/>
      <c r="I2" s="495"/>
      <c r="J2" s="495"/>
      <c r="K2" s="495"/>
      <c r="L2" s="495"/>
      <c r="M2" s="495"/>
      <c r="N2" s="495"/>
      <c r="O2" s="495"/>
      <c r="P2" s="495"/>
      <c r="Q2" s="495"/>
      <c r="R2" s="495"/>
      <c r="S2" s="495"/>
      <c r="T2" s="495"/>
      <c r="U2" s="495"/>
      <c r="V2" s="495"/>
      <c r="W2" s="495"/>
      <c r="X2" s="495"/>
      <c r="Y2" s="495"/>
      <c r="Z2" s="495"/>
      <c r="AA2" s="495"/>
      <c r="AB2" s="495"/>
      <c r="AC2" s="495"/>
      <c r="AD2" s="21"/>
      <c r="AE2">
        <v>169</v>
      </c>
    </row>
    <row r="3" spans="1:31" ht="15" customHeight="1" x14ac:dyDescent="0.25">
      <c r="A3" s="495"/>
      <c r="B3" s="495"/>
      <c r="C3" s="495"/>
      <c r="D3" s="495"/>
      <c r="E3" s="495"/>
      <c r="F3" s="495"/>
      <c r="G3" s="495"/>
      <c r="H3" s="495"/>
      <c r="I3" s="495"/>
      <c r="J3" s="495"/>
      <c r="K3" s="495"/>
      <c r="L3" s="495"/>
      <c r="M3" s="495"/>
      <c r="N3" s="495"/>
      <c r="O3" s="495"/>
      <c r="P3" s="495"/>
      <c r="Q3" s="495"/>
      <c r="R3" s="495"/>
      <c r="S3" s="495"/>
      <c r="T3" s="495"/>
      <c r="U3" s="495"/>
      <c r="V3" s="495"/>
      <c r="W3" s="495"/>
      <c r="X3" s="495"/>
      <c r="Y3" s="495"/>
      <c r="Z3" s="495"/>
      <c r="AA3" s="495"/>
      <c r="AB3" s="495"/>
      <c r="AC3" s="495"/>
      <c r="AD3" s="21"/>
      <c r="AE3">
        <v>116</v>
      </c>
    </row>
    <row r="4" spans="1:31" ht="15" customHeight="1" x14ac:dyDescent="0.25">
      <c r="A4" s="495"/>
      <c r="B4" s="495"/>
      <c r="C4" s="495"/>
      <c r="D4" s="495"/>
      <c r="E4" s="495"/>
      <c r="F4" s="495"/>
      <c r="G4" s="495"/>
      <c r="H4" s="495"/>
      <c r="I4" s="495"/>
      <c r="J4" s="495"/>
      <c r="K4" s="495"/>
      <c r="L4" s="495"/>
      <c r="M4" s="495"/>
      <c r="N4" s="495"/>
      <c r="O4" s="495"/>
      <c r="P4" s="495"/>
      <c r="Q4" s="495"/>
      <c r="R4" s="495"/>
      <c r="S4" s="495"/>
      <c r="T4" s="495"/>
      <c r="U4" s="495"/>
      <c r="V4" s="495"/>
      <c r="W4" s="495"/>
      <c r="X4" s="495"/>
      <c r="Y4" s="495"/>
      <c r="Z4" s="495"/>
      <c r="AA4" s="495"/>
      <c r="AB4" s="495"/>
      <c r="AC4" s="495"/>
      <c r="AD4" s="21"/>
      <c r="AE4">
        <v>185</v>
      </c>
    </row>
    <row r="5" spans="1:31" ht="15" customHeight="1" x14ac:dyDescent="0.25">
      <c r="A5" s="496" t="s">
        <v>558</v>
      </c>
      <c r="B5" s="496"/>
      <c r="C5" s="496"/>
      <c r="D5" s="496"/>
      <c r="E5" s="496"/>
      <c r="F5" s="496"/>
      <c r="G5" s="496"/>
      <c r="H5" s="496"/>
      <c r="I5" s="496"/>
      <c r="J5" s="496"/>
      <c r="K5" s="496"/>
      <c r="L5" s="496"/>
      <c r="M5" s="496"/>
      <c r="N5" s="496"/>
      <c r="O5" s="496"/>
      <c r="P5" s="496"/>
      <c r="Q5" s="496"/>
      <c r="R5" s="496"/>
      <c r="S5" s="496"/>
      <c r="T5" s="496"/>
      <c r="U5" s="496"/>
      <c r="V5" s="496"/>
      <c r="W5" s="496"/>
      <c r="X5" s="496"/>
      <c r="Y5" s="496"/>
      <c r="Z5" s="496"/>
      <c r="AA5" s="496"/>
      <c r="AB5" s="496"/>
      <c r="AC5" s="496"/>
      <c r="AD5" s="21"/>
      <c r="AE5">
        <v>206</v>
      </c>
    </row>
    <row r="6" spans="1:31" ht="15" customHeight="1" x14ac:dyDescent="0.25">
      <c r="A6" s="496"/>
      <c r="B6" s="496"/>
      <c r="C6" s="496"/>
      <c r="D6" s="496"/>
      <c r="E6" s="496"/>
      <c r="F6" s="496"/>
      <c r="G6" s="496"/>
      <c r="H6" s="496"/>
      <c r="I6" s="496"/>
      <c r="J6" s="496"/>
      <c r="K6" s="496"/>
      <c r="L6" s="496"/>
      <c r="M6" s="496"/>
      <c r="N6" s="496"/>
      <c r="O6" s="496"/>
      <c r="P6" s="496"/>
      <c r="Q6" s="496"/>
      <c r="R6" s="496"/>
      <c r="S6" s="496"/>
      <c r="T6" s="496"/>
      <c r="U6" s="496"/>
      <c r="V6" s="496"/>
      <c r="W6" s="496"/>
      <c r="X6" s="496"/>
      <c r="Y6" s="496"/>
      <c r="Z6" s="496"/>
      <c r="AA6" s="496"/>
      <c r="AB6" s="496"/>
      <c r="AC6" s="496"/>
      <c r="AD6" s="21"/>
      <c r="AE6">
        <v>33</v>
      </c>
    </row>
    <row r="7" spans="1:31" ht="15" customHeight="1" x14ac:dyDescent="0.25">
      <c r="A7" s="496"/>
      <c r="B7" s="496"/>
      <c r="C7" s="496"/>
      <c r="D7" s="496"/>
      <c r="E7" s="496"/>
      <c r="F7" s="496"/>
      <c r="G7" s="496"/>
      <c r="H7" s="496"/>
      <c r="I7" s="496"/>
      <c r="J7" s="496"/>
      <c r="K7" s="496"/>
      <c r="L7" s="496"/>
      <c r="M7" s="496"/>
      <c r="N7" s="496"/>
      <c r="O7" s="496"/>
      <c r="P7" s="496"/>
      <c r="Q7" s="496"/>
      <c r="R7" s="496"/>
      <c r="S7" s="496"/>
      <c r="T7" s="496"/>
      <c r="U7" s="496"/>
      <c r="V7" s="496"/>
      <c r="W7" s="496"/>
      <c r="X7" s="496"/>
      <c r="Y7" s="496"/>
      <c r="Z7" s="496"/>
      <c r="AA7" s="496"/>
      <c r="AB7" s="496"/>
      <c r="AC7" s="496"/>
      <c r="AD7" s="21"/>
      <c r="AE7">
        <v>104</v>
      </c>
    </row>
    <row r="8" spans="1:31" x14ac:dyDescent="0.25">
      <c r="A8" s="496"/>
      <c r="B8" s="496"/>
      <c r="C8" s="496"/>
      <c r="D8" s="496"/>
      <c r="E8" s="496"/>
      <c r="F8" s="496"/>
      <c r="G8" s="496"/>
      <c r="H8" s="496"/>
      <c r="I8" s="496"/>
      <c r="J8" s="496"/>
      <c r="K8" s="496"/>
      <c r="L8" s="496"/>
      <c r="M8" s="496"/>
      <c r="N8" s="496"/>
      <c r="O8" s="496"/>
      <c r="P8" s="496"/>
      <c r="Q8" s="496"/>
      <c r="R8" s="496"/>
      <c r="S8" s="496"/>
      <c r="T8" s="496"/>
      <c r="U8" s="496"/>
      <c r="V8" s="496"/>
      <c r="W8" s="496"/>
      <c r="X8" s="496"/>
      <c r="Y8" s="496"/>
      <c r="Z8" s="496"/>
      <c r="AA8" s="496"/>
      <c r="AB8" s="496"/>
      <c r="AC8" s="496"/>
      <c r="AD8" s="21"/>
      <c r="AE8">
        <v>4</v>
      </c>
    </row>
    <row r="9" spans="1:31" x14ac:dyDescent="0.25">
      <c r="A9" s="496"/>
      <c r="B9" s="496"/>
      <c r="C9" s="496"/>
      <c r="D9" s="496"/>
      <c r="E9" s="496"/>
      <c r="F9" s="496"/>
      <c r="G9" s="496"/>
      <c r="H9" s="496"/>
      <c r="I9" s="496"/>
      <c r="J9" s="496"/>
      <c r="K9" s="496"/>
      <c r="L9" s="496"/>
      <c r="M9" s="496"/>
      <c r="N9" s="496"/>
      <c r="O9" s="496"/>
      <c r="P9" s="496"/>
      <c r="Q9" s="496"/>
      <c r="R9" s="496"/>
      <c r="S9" s="496"/>
      <c r="T9" s="496"/>
      <c r="U9" s="496"/>
      <c r="V9" s="496"/>
      <c r="W9" s="496"/>
      <c r="X9" s="496"/>
      <c r="Y9" s="496"/>
      <c r="Z9" s="496"/>
      <c r="AA9" s="496"/>
      <c r="AB9" s="496"/>
      <c r="AC9" s="496"/>
      <c r="AD9" s="21"/>
    </row>
    <row r="10" spans="1:31" ht="7.5" customHeight="1" x14ac:dyDescent="0.25">
      <c r="A10" s="21"/>
      <c r="B10" s="21"/>
      <c r="C10" s="21"/>
      <c r="D10" s="21"/>
      <c r="E10" s="21"/>
      <c r="F10" s="21"/>
      <c r="G10" s="21"/>
      <c r="H10" s="21"/>
      <c r="I10" s="21"/>
      <c r="J10" s="21"/>
      <c r="K10" s="21"/>
      <c r="L10" s="21"/>
      <c r="M10" s="21"/>
      <c r="N10" s="21"/>
      <c r="O10" s="21"/>
      <c r="P10" s="21"/>
      <c r="Q10" s="21"/>
      <c r="R10" s="21"/>
      <c r="S10" s="21"/>
      <c r="T10" s="21"/>
      <c r="U10" s="21"/>
      <c r="V10" s="21"/>
      <c r="W10" s="21"/>
      <c r="X10" s="21"/>
      <c r="Y10" s="21"/>
      <c r="Z10" s="21"/>
      <c r="AA10" s="21"/>
      <c r="AB10" s="21"/>
      <c r="AC10" s="21"/>
      <c r="AD10" s="21"/>
    </row>
    <row r="11" spans="1:31" ht="15" customHeight="1" x14ac:dyDescent="0.25">
      <c r="A11" s="431" t="s">
        <v>536</v>
      </c>
      <c r="B11" s="431"/>
      <c r="C11" s="431"/>
      <c r="D11" s="431"/>
      <c r="E11" s="431"/>
      <c r="F11" s="431"/>
      <c r="G11" s="431"/>
      <c r="H11" s="431"/>
      <c r="I11" s="431"/>
      <c r="J11" s="431"/>
      <c r="K11" s="431"/>
      <c r="L11" s="431"/>
      <c r="M11" s="431"/>
      <c r="N11" s="431"/>
      <c r="O11" s="431"/>
      <c r="P11" s="431"/>
      <c r="Q11" s="431"/>
      <c r="R11" s="431"/>
      <c r="S11" s="431"/>
      <c r="T11" s="431"/>
      <c r="U11" s="431"/>
      <c r="V11" s="431"/>
      <c r="W11" s="431"/>
      <c r="X11" s="431"/>
      <c r="Y11" s="431"/>
      <c r="Z11" s="431"/>
      <c r="AA11" s="431"/>
      <c r="AB11" s="431"/>
      <c r="AC11" s="431"/>
      <c r="AD11" s="21"/>
    </row>
    <row r="12" spans="1:31" ht="15" customHeight="1" x14ac:dyDescent="0.25">
      <c r="A12" s="431"/>
      <c r="B12" s="431"/>
      <c r="C12" s="431"/>
      <c r="D12" s="431"/>
      <c r="E12" s="431"/>
      <c r="F12" s="431"/>
      <c r="G12" s="431"/>
      <c r="H12" s="431"/>
      <c r="I12" s="431"/>
      <c r="J12" s="431"/>
      <c r="K12" s="431"/>
      <c r="L12" s="431"/>
      <c r="M12" s="431"/>
      <c r="N12" s="431"/>
      <c r="O12" s="431"/>
      <c r="P12" s="431"/>
      <c r="Q12" s="431"/>
      <c r="R12" s="431"/>
      <c r="S12" s="431"/>
      <c r="T12" s="431"/>
      <c r="U12" s="431"/>
      <c r="V12" s="431"/>
      <c r="W12" s="431"/>
      <c r="X12" s="431"/>
      <c r="Y12" s="431"/>
      <c r="Z12" s="431"/>
      <c r="AA12" s="431"/>
      <c r="AB12" s="431"/>
      <c r="AC12" s="431"/>
      <c r="AD12" s="21"/>
    </row>
    <row r="13" spans="1:31" ht="24" x14ac:dyDescent="0.45">
      <c r="A13" s="441" t="s">
        <v>532</v>
      </c>
      <c r="B13" s="441"/>
      <c r="C13" s="441"/>
      <c r="D13" s="441"/>
      <c r="E13" s="441"/>
      <c r="F13" s="441"/>
      <c r="G13" s="441"/>
      <c r="H13" s="441"/>
      <c r="I13" s="172"/>
      <c r="J13" s="171"/>
      <c r="K13" s="171"/>
      <c r="L13" s="171"/>
      <c r="M13" s="171"/>
      <c r="N13" s="498" t="s">
        <v>535</v>
      </c>
      <c r="O13" s="498"/>
      <c r="P13" s="498"/>
      <c r="Q13" s="498"/>
      <c r="R13" s="498"/>
      <c r="S13" s="498"/>
      <c r="T13" s="498"/>
      <c r="U13" s="498"/>
      <c r="V13" s="171"/>
      <c r="W13" s="391" t="s">
        <v>539</v>
      </c>
      <c r="X13" s="391"/>
      <c r="Y13" s="391"/>
      <c r="Z13" s="391"/>
      <c r="AA13" s="391"/>
      <c r="AB13" s="391"/>
      <c r="AC13" s="391"/>
      <c r="AD13" s="21"/>
    </row>
    <row r="14" spans="1:31" ht="24" x14ac:dyDescent="0.35">
      <c r="A14" s="173" t="s">
        <v>531</v>
      </c>
      <c r="B14" s="173"/>
      <c r="C14" s="464">
        <v>222</v>
      </c>
      <c r="D14" s="464"/>
      <c r="E14" s="464"/>
      <c r="F14" s="464"/>
      <c r="G14" s="464"/>
      <c r="H14" s="464"/>
      <c r="I14" s="21"/>
      <c r="J14" s="171"/>
      <c r="K14" s="171"/>
      <c r="L14" s="171"/>
      <c r="M14" s="171"/>
      <c r="N14" s="487" t="s">
        <v>531</v>
      </c>
      <c r="O14" s="487"/>
      <c r="P14" s="487"/>
      <c r="Q14" s="464">
        <f>AE1</f>
        <v>222</v>
      </c>
      <c r="R14" s="464"/>
      <c r="S14" s="464"/>
      <c r="T14" s="464"/>
      <c r="U14" s="464"/>
      <c r="V14" s="171"/>
      <c r="W14" s="491" t="s">
        <v>537</v>
      </c>
      <c r="X14" s="491"/>
      <c r="Y14" s="491"/>
      <c r="Z14" s="491"/>
      <c r="AA14" s="491"/>
      <c r="AB14" s="491"/>
      <c r="AC14" s="491"/>
      <c r="AD14" s="21"/>
    </row>
    <row r="15" spans="1:31" ht="24" x14ac:dyDescent="0.35">
      <c r="A15" s="173" t="s">
        <v>531</v>
      </c>
      <c r="B15" s="173"/>
      <c r="C15" s="464">
        <v>116</v>
      </c>
      <c r="D15" s="464"/>
      <c r="E15" s="464"/>
      <c r="F15" s="464"/>
      <c r="G15" s="464"/>
      <c r="H15" s="464"/>
      <c r="I15" s="51"/>
      <c r="J15" s="171"/>
      <c r="K15" s="171"/>
      <c r="L15" s="171"/>
      <c r="M15" s="171"/>
      <c r="N15" s="487" t="s">
        <v>534</v>
      </c>
      <c r="O15" s="487"/>
      <c r="P15" s="487"/>
      <c r="Q15" s="390">
        <f>AE2</f>
        <v>169</v>
      </c>
      <c r="R15" s="390"/>
      <c r="S15" s="390"/>
      <c r="T15" s="390"/>
      <c r="U15" s="390"/>
      <c r="V15" s="171"/>
      <c r="W15" s="491"/>
      <c r="X15" s="491"/>
      <c r="Y15" s="491"/>
      <c r="Z15" s="491"/>
      <c r="AA15" s="491"/>
      <c r="AB15" s="491"/>
      <c r="AC15" s="491"/>
      <c r="AD15" s="21"/>
    </row>
    <row r="16" spans="1:31" ht="24" x14ac:dyDescent="0.35">
      <c r="A16" s="173" t="s">
        <v>531</v>
      </c>
      <c r="B16" s="173"/>
      <c r="C16" s="464">
        <v>206</v>
      </c>
      <c r="D16" s="464"/>
      <c r="E16" s="464"/>
      <c r="F16" s="464"/>
      <c r="G16" s="464"/>
      <c r="H16" s="464"/>
      <c r="I16" s="51"/>
      <c r="J16" s="171"/>
      <c r="K16" s="171"/>
      <c r="L16" s="171"/>
      <c r="M16" s="171"/>
      <c r="N16" s="487" t="s">
        <v>531</v>
      </c>
      <c r="O16" s="487"/>
      <c r="P16" s="487"/>
      <c r="Q16" s="464">
        <f>AE3</f>
        <v>116</v>
      </c>
      <c r="R16" s="464"/>
      <c r="S16" s="464"/>
      <c r="T16" s="464"/>
      <c r="U16" s="464"/>
      <c r="V16" s="171"/>
      <c r="W16" s="21"/>
      <c r="X16" s="21"/>
      <c r="Y16" s="21"/>
      <c r="Z16" s="21"/>
      <c r="AA16" s="21"/>
      <c r="AB16" s="21"/>
      <c r="AC16" s="21"/>
      <c r="AD16" s="21"/>
    </row>
    <row r="17" spans="1:30" ht="24" x14ac:dyDescent="0.35">
      <c r="A17" s="173" t="s">
        <v>531</v>
      </c>
      <c r="B17" s="173"/>
      <c r="C17" s="464">
        <v>104</v>
      </c>
      <c r="D17" s="464"/>
      <c r="E17" s="464"/>
      <c r="F17" s="464"/>
      <c r="G17" s="464"/>
      <c r="H17" s="464"/>
      <c r="I17" s="51"/>
      <c r="J17" s="171"/>
      <c r="K17" s="171"/>
      <c r="L17" s="171"/>
      <c r="M17" s="171"/>
      <c r="N17" s="487" t="s">
        <v>534</v>
      </c>
      <c r="O17" s="487"/>
      <c r="P17" s="487"/>
      <c r="Q17" s="390">
        <f>AE4</f>
        <v>185</v>
      </c>
      <c r="R17" s="390"/>
      <c r="S17" s="390"/>
      <c r="T17" s="390"/>
      <c r="U17" s="390"/>
      <c r="V17" s="171"/>
      <c r="W17" s="492" t="s">
        <v>540</v>
      </c>
      <c r="X17" s="492"/>
      <c r="Y17" s="492"/>
      <c r="Z17" s="492"/>
      <c r="AA17" s="492"/>
      <c r="AB17" s="492"/>
      <c r="AC17" s="492"/>
      <c r="AD17" s="21"/>
    </row>
    <row r="18" spans="1:30" ht="24" customHeight="1" x14ac:dyDescent="0.35">
      <c r="A18" s="21"/>
      <c r="B18" s="21"/>
      <c r="C18" s="21"/>
      <c r="D18" s="21"/>
      <c r="E18" s="21"/>
      <c r="F18" s="21"/>
      <c r="G18" s="21"/>
      <c r="H18" s="21"/>
      <c r="I18" s="21"/>
      <c r="J18" s="171"/>
      <c r="K18" s="171"/>
      <c r="L18" s="171"/>
      <c r="M18" s="171"/>
      <c r="N18" s="487" t="s">
        <v>531</v>
      </c>
      <c r="O18" s="487"/>
      <c r="P18" s="487"/>
      <c r="Q18" s="464">
        <f>AE5</f>
        <v>206</v>
      </c>
      <c r="R18" s="464"/>
      <c r="S18" s="464"/>
      <c r="T18" s="464"/>
      <c r="U18" s="464"/>
      <c r="V18" s="171"/>
      <c r="W18" s="493" t="s">
        <v>538</v>
      </c>
      <c r="X18" s="493"/>
      <c r="Y18" s="493"/>
      <c r="Z18" s="493"/>
      <c r="AA18" s="493"/>
      <c r="AB18" s="493"/>
      <c r="AC18" s="493"/>
      <c r="AD18" s="21"/>
    </row>
    <row r="19" spans="1:30" ht="24" x14ac:dyDescent="0.35">
      <c r="A19" s="497" t="s">
        <v>533</v>
      </c>
      <c r="B19" s="497"/>
      <c r="C19" s="497"/>
      <c r="D19" s="497"/>
      <c r="E19" s="497"/>
      <c r="F19" s="497"/>
      <c r="G19" s="497"/>
      <c r="H19" s="497"/>
      <c r="I19" s="21"/>
      <c r="J19" s="171"/>
      <c r="K19" s="171"/>
      <c r="L19" s="171"/>
      <c r="M19" s="171"/>
      <c r="N19" s="487" t="s">
        <v>534</v>
      </c>
      <c r="O19" s="487"/>
      <c r="P19" s="487"/>
      <c r="Q19" s="390">
        <f>AE8</f>
        <v>4</v>
      </c>
      <c r="R19" s="390"/>
      <c r="S19" s="390"/>
      <c r="T19" s="390"/>
      <c r="U19" s="390"/>
      <c r="V19" s="171"/>
      <c r="W19" s="493"/>
      <c r="X19" s="493"/>
      <c r="Y19" s="493"/>
      <c r="Z19" s="493"/>
      <c r="AA19" s="493"/>
      <c r="AB19" s="493"/>
      <c r="AC19" s="493"/>
      <c r="AD19" s="21"/>
    </row>
    <row r="20" spans="1:30" ht="24" x14ac:dyDescent="0.35">
      <c r="A20" s="497"/>
      <c r="B20" s="497"/>
      <c r="C20" s="497"/>
      <c r="D20" s="497"/>
      <c r="E20" s="497"/>
      <c r="F20" s="497"/>
      <c r="G20" s="497"/>
      <c r="H20" s="497"/>
      <c r="I20" s="21"/>
      <c r="J20" s="171"/>
      <c r="K20" s="171"/>
      <c r="L20" s="171"/>
      <c r="M20" s="171"/>
      <c r="N20" s="487" t="s">
        <v>531</v>
      </c>
      <c r="O20" s="487"/>
      <c r="P20" s="487"/>
      <c r="Q20" s="464">
        <f>AE9</f>
        <v>0</v>
      </c>
      <c r="R20" s="464"/>
      <c r="S20" s="464"/>
      <c r="T20" s="464"/>
      <c r="U20" s="464"/>
      <c r="V20" s="171"/>
      <c r="W20" s="493"/>
      <c r="X20" s="493"/>
      <c r="Y20" s="493"/>
      <c r="Z20" s="493"/>
      <c r="AA20" s="493"/>
      <c r="AB20" s="493"/>
      <c r="AC20" s="493"/>
      <c r="AD20" s="21"/>
    </row>
    <row r="21" spans="1:30" ht="24" x14ac:dyDescent="0.35">
      <c r="A21" s="497"/>
      <c r="B21" s="497"/>
      <c r="C21" s="497"/>
      <c r="D21" s="497"/>
      <c r="E21" s="497"/>
      <c r="F21" s="497"/>
      <c r="G21" s="497"/>
      <c r="H21" s="497"/>
      <c r="I21" s="21"/>
      <c r="J21" s="171"/>
      <c r="K21" s="171"/>
      <c r="L21" s="171"/>
      <c r="M21" s="171"/>
      <c r="N21" s="487" t="s">
        <v>534</v>
      </c>
      <c r="O21" s="487"/>
      <c r="P21" s="487"/>
      <c r="Q21" s="390">
        <f>AE10</f>
        <v>0</v>
      </c>
      <c r="R21" s="390"/>
      <c r="S21" s="390"/>
      <c r="T21" s="390"/>
      <c r="U21" s="390"/>
      <c r="V21" s="171"/>
      <c r="W21" s="171"/>
      <c r="X21" s="21"/>
      <c r="Y21" s="21"/>
      <c r="Z21" s="171"/>
      <c r="AA21" s="171"/>
      <c r="AB21" s="21"/>
      <c r="AC21" s="21"/>
      <c r="AD21" s="21"/>
    </row>
    <row r="22" spans="1:30" ht="15.75" customHeight="1" x14ac:dyDescent="0.25">
      <c r="A22" s="21"/>
      <c r="B22" s="21"/>
      <c r="C22" s="21"/>
      <c r="D22" s="21"/>
      <c r="E22" s="21"/>
      <c r="F22" s="21"/>
      <c r="G22" s="21"/>
      <c r="H22" s="21"/>
      <c r="I22" s="21"/>
      <c r="J22" s="171"/>
      <c r="K22" s="171"/>
      <c r="L22" s="171"/>
      <c r="M22" s="171"/>
      <c r="N22" s="21"/>
      <c r="O22" s="21"/>
      <c r="P22" s="171"/>
      <c r="Q22" s="21"/>
      <c r="R22" s="21"/>
      <c r="S22" s="171"/>
      <c r="T22" s="171"/>
      <c r="U22" s="171"/>
      <c r="V22" s="171"/>
      <c r="W22" s="171"/>
      <c r="X22" s="21"/>
      <c r="Y22" s="21"/>
      <c r="Z22" s="171"/>
      <c r="AA22" s="171"/>
      <c r="AB22" s="21"/>
      <c r="AC22" s="21"/>
      <c r="AD22" s="171"/>
    </row>
    <row r="23" spans="1:30" x14ac:dyDescent="0.25">
      <c r="A23" s="488" t="s">
        <v>541</v>
      </c>
      <c r="B23" s="488"/>
      <c r="C23" s="488"/>
      <c r="D23" s="488"/>
      <c r="E23" s="488"/>
      <c r="F23" s="488"/>
      <c r="G23" s="488"/>
      <c r="H23" s="488"/>
      <c r="I23" s="488"/>
      <c r="J23" s="488"/>
      <c r="K23" s="488"/>
      <c r="L23" s="488"/>
      <c r="M23" s="488"/>
      <c r="N23" s="488"/>
      <c r="O23" s="488"/>
      <c r="P23" s="488"/>
      <c r="Q23" s="488"/>
      <c r="R23" s="488"/>
      <c r="S23" s="488"/>
      <c r="T23" s="488"/>
      <c r="U23" s="488"/>
      <c r="V23" s="488"/>
      <c r="W23" s="488"/>
      <c r="X23" s="488"/>
      <c r="Y23" s="488"/>
      <c r="Z23" s="488"/>
      <c r="AA23" s="488"/>
      <c r="AB23" s="488"/>
      <c r="AC23" s="488"/>
      <c r="AD23" s="21"/>
    </row>
    <row r="24" spans="1:30" x14ac:dyDescent="0.25">
      <c r="A24" s="488"/>
      <c r="B24" s="488"/>
      <c r="C24" s="488"/>
      <c r="D24" s="488"/>
      <c r="E24" s="488"/>
      <c r="F24" s="488"/>
      <c r="G24" s="488"/>
      <c r="H24" s="488"/>
      <c r="I24" s="488"/>
      <c r="J24" s="488"/>
      <c r="K24" s="488"/>
      <c r="L24" s="488"/>
      <c r="M24" s="488"/>
      <c r="N24" s="488"/>
      <c r="O24" s="488"/>
      <c r="P24" s="488"/>
      <c r="Q24" s="488"/>
      <c r="R24" s="488"/>
      <c r="S24" s="488"/>
      <c r="T24" s="488"/>
      <c r="U24" s="488"/>
      <c r="V24" s="488"/>
      <c r="W24" s="488"/>
      <c r="X24" s="488"/>
      <c r="Y24" s="488"/>
      <c r="Z24" s="488"/>
      <c r="AA24" s="488"/>
      <c r="AB24" s="488"/>
      <c r="AC24" s="488"/>
      <c r="AD24" s="21"/>
    </row>
    <row r="25" spans="1:30" x14ac:dyDescent="0.25">
      <c r="A25" s="489" t="s">
        <v>542</v>
      </c>
      <c r="B25" s="490"/>
      <c r="C25" s="490"/>
      <c r="D25" s="490"/>
      <c r="E25" s="490"/>
      <c r="F25" s="490"/>
      <c r="G25" s="490"/>
      <c r="H25" s="490"/>
      <c r="I25" s="490"/>
      <c r="J25" s="490"/>
      <c r="K25" s="490"/>
      <c r="L25" s="490"/>
      <c r="M25" s="490"/>
      <c r="N25" s="490"/>
      <c r="O25" s="490"/>
      <c r="P25" s="490"/>
      <c r="Q25" s="490"/>
      <c r="R25" s="490"/>
      <c r="S25" s="490"/>
      <c r="T25" s="490"/>
      <c r="U25" s="490"/>
      <c r="V25" s="490"/>
      <c r="W25" s="490"/>
      <c r="X25" s="490"/>
      <c r="Y25" s="490"/>
      <c r="Z25" s="490"/>
      <c r="AA25" s="490"/>
      <c r="AB25" s="490"/>
      <c r="AC25" s="490"/>
      <c r="AD25" s="21"/>
    </row>
    <row r="26" spans="1:30" x14ac:dyDescent="0.25">
      <c r="A26" s="490"/>
      <c r="B26" s="490"/>
      <c r="C26" s="490"/>
      <c r="D26" s="490"/>
      <c r="E26" s="490"/>
      <c r="F26" s="490"/>
      <c r="G26" s="490"/>
      <c r="H26" s="490"/>
      <c r="I26" s="490"/>
      <c r="J26" s="490"/>
      <c r="K26" s="490"/>
      <c r="L26" s="490"/>
      <c r="M26" s="490"/>
      <c r="N26" s="490"/>
      <c r="O26" s="490"/>
      <c r="P26" s="490"/>
      <c r="Q26" s="490"/>
      <c r="R26" s="490"/>
      <c r="S26" s="490"/>
      <c r="T26" s="490"/>
      <c r="U26" s="490"/>
      <c r="V26" s="490"/>
      <c r="W26" s="490"/>
      <c r="X26" s="490"/>
      <c r="Y26" s="490"/>
      <c r="Z26" s="490"/>
      <c r="AA26" s="490"/>
      <c r="AB26" s="490"/>
      <c r="AC26" s="490"/>
      <c r="AD26" s="21"/>
    </row>
    <row r="27" spans="1:30" x14ac:dyDescent="0.25">
      <c r="A27" s="490"/>
      <c r="B27" s="490"/>
      <c r="C27" s="490"/>
      <c r="D27" s="490"/>
      <c r="E27" s="490"/>
      <c r="F27" s="490"/>
      <c r="G27" s="490"/>
      <c r="H27" s="490"/>
      <c r="I27" s="490"/>
      <c r="J27" s="490"/>
      <c r="K27" s="490"/>
      <c r="L27" s="490"/>
      <c r="M27" s="490"/>
      <c r="N27" s="490"/>
      <c r="O27" s="490"/>
      <c r="P27" s="490"/>
      <c r="Q27" s="490"/>
      <c r="R27" s="490"/>
      <c r="S27" s="490"/>
      <c r="T27" s="490"/>
      <c r="U27" s="490"/>
      <c r="V27" s="490"/>
      <c r="W27" s="490"/>
      <c r="X27" s="490"/>
      <c r="Y27" s="490"/>
      <c r="Z27" s="490"/>
      <c r="AA27" s="490"/>
      <c r="AB27" s="490"/>
      <c r="AC27" s="490"/>
      <c r="AD27" s="21"/>
    </row>
    <row r="28" spans="1:30" ht="7.5" customHeight="1" x14ac:dyDescent="0.25">
      <c r="A28" s="21"/>
      <c r="B28" s="21"/>
      <c r="C28" s="21"/>
      <c r="D28" s="21"/>
      <c r="E28" s="21"/>
      <c r="F28" s="21"/>
      <c r="G28" s="21"/>
      <c r="H28" s="21"/>
      <c r="I28" s="21"/>
      <c r="J28" s="21"/>
      <c r="K28" s="21"/>
      <c r="L28" s="21"/>
      <c r="M28" s="21"/>
      <c r="N28" s="21"/>
      <c r="O28" s="21"/>
      <c r="P28" s="21"/>
      <c r="Q28" s="21"/>
      <c r="R28" s="21"/>
      <c r="S28" s="21"/>
      <c r="T28" s="21"/>
      <c r="U28" s="21"/>
      <c r="V28" s="21"/>
      <c r="W28" s="21"/>
      <c r="X28" s="21"/>
      <c r="Y28" s="21"/>
      <c r="Z28" s="21"/>
      <c r="AA28" s="21"/>
      <c r="AB28" s="21"/>
      <c r="AC28" s="21"/>
      <c r="AD28" s="21"/>
    </row>
    <row r="29" spans="1:30" ht="26.25" customHeight="1" x14ac:dyDescent="0.25">
      <c r="A29" s="479" t="s">
        <v>543</v>
      </c>
      <c r="B29" s="479"/>
      <c r="C29" s="479"/>
      <c r="D29" s="179">
        <v>4</v>
      </c>
      <c r="E29" s="480" t="s">
        <v>552</v>
      </c>
      <c r="F29" s="480"/>
      <c r="G29" s="480"/>
      <c r="H29" s="175">
        <f>Q29</f>
        <v>241</v>
      </c>
      <c r="I29" s="481" t="s">
        <v>544</v>
      </c>
      <c r="J29" s="481"/>
      <c r="K29" s="481"/>
      <c r="L29" s="481"/>
      <c r="M29" s="180" t="s">
        <v>531</v>
      </c>
      <c r="N29" s="180"/>
      <c r="O29" s="181" t="s">
        <v>549</v>
      </c>
      <c r="P29" s="176" cm="1">
        <f t="array" ref="P29:S29">TRANSPOSE(EVAL_POINTS(D29))</f>
        <v>1</v>
      </c>
      <c r="Q29" s="176">
        <v>241</v>
      </c>
      <c r="R29" s="176">
        <v>256</v>
      </c>
      <c r="S29" s="176">
        <v>16</v>
      </c>
      <c r="T29" s="176"/>
      <c r="U29" s="176"/>
      <c r="V29" s="176"/>
      <c r="W29" s="176"/>
      <c r="X29" s="182"/>
      <c r="Y29" s="483" t="s">
        <v>555</v>
      </c>
      <c r="Z29" s="483"/>
      <c r="AA29" s="483"/>
      <c r="AB29" s="483"/>
      <c r="AC29" s="483"/>
      <c r="AD29" s="21"/>
    </row>
    <row r="30" spans="1:30" ht="26.25" customHeight="1" x14ac:dyDescent="0.25">
      <c r="A30" s="479"/>
      <c r="B30" s="479"/>
      <c r="C30" s="479"/>
      <c r="D30" s="179">
        <v>8</v>
      </c>
      <c r="E30" s="480"/>
      <c r="F30" s="480"/>
      <c r="G30" s="480"/>
      <c r="H30" s="175">
        <f>Q30</f>
        <v>64</v>
      </c>
      <c r="I30" s="481"/>
      <c r="J30" s="481"/>
      <c r="K30" s="481"/>
      <c r="L30" s="481"/>
      <c r="M30" s="180" t="s">
        <v>553</v>
      </c>
      <c r="N30" s="180"/>
      <c r="O30" s="181" t="s">
        <v>548</v>
      </c>
      <c r="P30" s="176" cm="1">
        <f t="array" ref="P30:W30">TRANSPOSE(EVAL_POINTS(D30))</f>
        <v>1</v>
      </c>
      <c r="Q30" s="176">
        <v>64</v>
      </c>
      <c r="R30" s="176">
        <v>241</v>
      </c>
      <c r="S30" s="176">
        <v>4</v>
      </c>
      <c r="T30" s="176">
        <v>256</v>
      </c>
      <c r="U30" s="176">
        <v>193</v>
      </c>
      <c r="V30" s="176">
        <v>16</v>
      </c>
      <c r="W30" s="176">
        <v>253</v>
      </c>
      <c r="X30" s="182"/>
      <c r="Y30" s="483"/>
      <c r="Z30" s="483"/>
      <c r="AA30" s="483"/>
      <c r="AB30" s="483"/>
      <c r="AC30" s="483"/>
      <c r="AD30" s="21"/>
    </row>
    <row r="31" spans="1:30" ht="8.25" customHeight="1" x14ac:dyDescent="0.25">
      <c r="A31" s="182"/>
      <c r="B31" s="182"/>
      <c r="C31" s="182"/>
      <c r="D31" s="182"/>
      <c r="E31" s="182"/>
      <c r="F31" s="182"/>
      <c r="G31" s="182"/>
      <c r="H31" s="182"/>
      <c r="I31" s="182"/>
      <c r="J31" s="182"/>
      <c r="K31" s="182"/>
      <c r="L31" s="182"/>
      <c r="M31" s="182"/>
      <c r="N31" s="182"/>
      <c r="O31" s="182"/>
      <c r="P31" s="177"/>
      <c r="Q31" s="177"/>
      <c r="R31" s="177"/>
      <c r="S31" s="177"/>
      <c r="T31" s="177"/>
      <c r="U31" s="177"/>
      <c r="V31" s="177"/>
      <c r="W31" s="177"/>
      <c r="X31" s="182"/>
      <c r="Y31" s="182"/>
      <c r="Z31" s="182"/>
      <c r="AA31" s="182"/>
      <c r="AB31" s="182"/>
      <c r="AC31" s="182"/>
      <c r="AD31" s="21"/>
    </row>
    <row r="32" spans="1:30" ht="26.25" customHeight="1" x14ac:dyDescent="0.25">
      <c r="A32" s="482" t="s">
        <v>554</v>
      </c>
      <c r="B32" s="482"/>
      <c r="C32" s="482"/>
      <c r="D32" s="482"/>
      <c r="E32" s="482"/>
      <c r="F32" s="482"/>
      <c r="G32" s="482"/>
      <c r="H32" s="482"/>
      <c r="I32" s="482"/>
      <c r="J32" s="482"/>
      <c r="K32" s="482"/>
      <c r="L32" s="482"/>
      <c r="M32" s="482"/>
      <c r="N32" s="482"/>
      <c r="O32" s="183" t="s">
        <v>545</v>
      </c>
      <c r="P32" s="174" cm="1">
        <f t="array" ref="P32:S32">COEFFICIENTS(P34:S34)</f>
        <v>162</v>
      </c>
      <c r="Q32" s="174">
        <v>52</v>
      </c>
      <c r="R32" s="174">
        <v>52</v>
      </c>
      <c r="S32" s="174">
        <v>213</v>
      </c>
      <c r="T32" s="174"/>
      <c r="U32" s="174"/>
      <c r="V32" s="174"/>
      <c r="W32" s="174"/>
      <c r="X32" s="182"/>
      <c r="Y32" s="483" t="s">
        <v>557</v>
      </c>
      <c r="Z32" s="483"/>
      <c r="AA32" s="483"/>
      <c r="AB32" s="483"/>
      <c r="AC32" s="483"/>
      <c r="AD32" s="21"/>
    </row>
    <row r="33" spans="1:30" ht="8.25" customHeight="1" x14ac:dyDescent="0.25">
      <c r="A33" s="182"/>
      <c r="B33" s="182"/>
      <c r="C33" s="182"/>
      <c r="D33" s="182"/>
      <c r="E33" s="182"/>
      <c r="F33" s="182"/>
      <c r="G33" s="182"/>
      <c r="H33" s="182"/>
      <c r="I33" s="182"/>
      <c r="J33" s="182"/>
      <c r="K33" s="182"/>
      <c r="L33" s="182"/>
      <c r="M33" s="182"/>
      <c r="N33" s="182"/>
      <c r="O33" s="182"/>
      <c r="P33" s="177"/>
      <c r="Q33" s="177"/>
      <c r="R33" s="177"/>
      <c r="S33" s="177"/>
      <c r="T33" s="177"/>
      <c r="U33" s="177"/>
      <c r="V33" s="177"/>
      <c r="W33" s="177"/>
      <c r="X33" s="182"/>
      <c r="Y33" s="182"/>
      <c r="Z33" s="182"/>
      <c r="AA33" s="182"/>
      <c r="AB33" s="182"/>
      <c r="AC33" s="182"/>
      <c r="AD33" s="21"/>
    </row>
    <row r="34" spans="1:30" ht="26.25" customHeight="1" x14ac:dyDescent="0.25">
      <c r="A34" s="431" t="s">
        <v>546</v>
      </c>
      <c r="B34" s="431"/>
      <c r="C34" s="431"/>
      <c r="D34" s="431"/>
      <c r="E34" s="431"/>
      <c r="F34" s="431"/>
      <c r="G34" s="431"/>
      <c r="H34" s="431"/>
      <c r="I34" s="431"/>
      <c r="J34" s="431"/>
      <c r="K34" s="431"/>
      <c r="L34" s="431"/>
      <c r="M34" s="184" t="s">
        <v>531</v>
      </c>
      <c r="N34" s="184"/>
      <c r="O34" s="185" t="s">
        <v>550</v>
      </c>
      <c r="P34" s="178">
        <f>C14</f>
        <v>222</v>
      </c>
      <c r="Q34" s="178">
        <f>C15</f>
        <v>116</v>
      </c>
      <c r="R34" s="178">
        <f>C16</f>
        <v>206</v>
      </c>
      <c r="S34" s="178">
        <f>C17</f>
        <v>104</v>
      </c>
      <c r="T34" s="178"/>
      <c r="U34" s="178"/>
      <c r="V34" s="178"/>
      <c r="W34" s="178"/>
      <c r="X34" s="182"/>
      <c r="Y34" s="182"/>
      <c r="Z34" s="182"/>
      <c r="AA34" s="182"/>
      <c r="AB34" s="182"/>
      <c r="AC34" s="182"/>
      <c r="AD34" s="21"/>
    </row>
    <row r="35" spans="1:30" ht="26.25" customHeight="1" x14ac:dyDescent="0.25">
      <c r="A35" s="431"/>
      <c r="B35" s="431"/>
      <c r="C35" s="431"/>
      <c r="D35" s="431"/>
      <c r="E35" s="431"/>
      <c r="F35" s="431"/>
      <c r="G35" s="431"/>
      <c r="H35" s="431"/>
      <c r="I35" s="431"/>
      <c r="J35" s="431"/>
      <c r="K35" s="431"/>
      <c r="L35" s="431"/>
      <c r="M35" s="184" t="s">
        <v>553</v>
      </c>
      <c r="N35" s="184"/>
      <c r="O35" s="185" t="s">
        <v>551</v>
      </c>
      <c r="P35" s="178" cm="1">
        <f t="array" ref="P35:W35">EVAL_POLY(P32:W32)</f>
        <v>222</v>
      </c>
      <c r="Q35" s="178">
        <v>169</v>
      </c>
      <c r="R35" s="178">
        <v>116</v>
      </c>
      <c r="S35" s="178">
        <v>185</v>
      </c>
      <c r="T35" s="178">
        <v>206</v>
      </c>
      <c r="U35" s="178">
        <v>33</v>
      </c>
      <c r="V35" s="178">
        <v>104</v>
      </c>
      <c r="W35" s="178">
        <v>4</v>
      </c>
      <c r="X35" s="182"/>
      <c r="Y35" s="483" t="s">
        <v>556</v>
      </c>
      <c r="Z35" s="483"/>
      <c r="AA35" s="483"/>
      <c r="AB35" s="483"/>
      <c r="AC35" s="483"/>
      <c r="AD35" s="21"/>
    </row>
    <row r="36" spans="1:30" ht="14.25" customHeight="1" x14ac:dyDescent="0.25">
      <c r="A36" s="21"/>
      <c r="B36" s="21"/>
      <c r="C36" s="21"/>
      <c r="D36" s="21"/>
      <c r="E36" s="21"/>
      <c r="F36" s="21"/>
      <c r="G36" s="21"/>
      <c r="H36" s="21"/>
      <c r="I36" s="21"/>
      <c r="J36" s="171"/>
      <c r="K36" s="171"/>
      <c r="L36" s="171"/>
      <c r="M36" s="171"/>
      <c r="N36" s="21"/>
      <c r="O36" s="21"/>
      <c r="P36" s="171"/>
      <c r="Q36" s="21"/>
      <c r="R36" s="21"/>
      <c r="S36" s="171"/>
      <c r="T36" s="171"/>
      <c r="U36" s="171"/>
      <c r="V36" s="171"/>
      <c r="W36" s="171"/>
      <c r="X36" s="21"/>
      <c r="Y36" s="21"/>
      <c r="Z36" s="171"/>
      <c r="AA36" s="171"/>
      <c r="AB36" s="21"/>
      <c r="AC36" s="21"/>
      <c r="AD36" s="171"/>
    </row>
    <row r="37" spans="1:30" x14ac:dyDescent="0.25">
      <c r="A37" s="466" t="s">
        <v>559</v>
      </c>
      <c r="B37" s="466"/>
      <c r="C37" s="466"/>
      <c r="D37" s="466"/>
      <c r="E37" s="466"/>
      <c r="F37" s="466"/>
      <c r="G37" s="466"/>
      <c r="H37" s="466"/>
      <c r="I37" s="466"/>
      <c r="J37" s="466"/>
      <c r="K37" s="466"/>
      <c r="L37" s="466"/>
      <c r="M37" s="466"/>
      <c r="N37" s="466"/>
      <c r="O37" s="466"/>
      <c r="P37" s="466"/>
      <c r="Q37" s="466"/>
      <c r="R37" s="466"/>
      <c r="S37" s="466"/>
      <c r="T37" s="466"/>
      <c r="U37" s="466"/>
      <c r="V37" s="466"/>
      <c r="W37" s="466"/>
      <c r="X37" s="466"/>
      <c r="Y37" s="466"/>
      <c r="Z37" s="466"/>
      <c r="AA37" s="466"/>
      <c r="AB37" s="466"/>
      <c r="AC37" s="466"/>
      <c r="AD37" s="21"/>
    </row>
    <row r="38" spans="1:30" x14ac:dyDescent="0.25">
      <c r="A38" s="466"/>
      <c r="B38" s="466"/>
      <c r="C38" s="466"/>
      <c r="D38" s="466"/>
      <c r="E38" s="466"/>
      <c r="F38" s="466"/>
      <c r="G38" s="466"/>
      <c r="H38" s="466"/>
      <c r="I38" s="466"/>
      <c r="J38" s="466"/>
      <c r="K38" s="466"/>
      <c r="L38" s="466"/>
      <c r="M38" s="466"/>
      <c r="N38" s="466"/>
      <c r="O38" s="466"/>
      <c r="P38" s="466"/>
      <c r="Q38" s="466"/>
      <c r="R38" s="466"/>
      <c r="S38" s="466"/>
      <c r="T38" s="466"/>
      <c r="U38" s="466"/>
      <c r="V38" s="466"/>
      <c r="W38" s="466"/>
      <c r="X38" s="466"/>
      <c r="Y38" s="466"/>
      <c r="Z38" s="466"/>
      <c r="AA38" s="466"/>
      <c r="AB38" s="466"/>
      <c r="AC38" s="466"/>
      <c r="AD38" s="21"/>
    </row>
    <row r="39" spans="1:30" x14ac:dyDescent="0.25">
      <c r="A39" s="485" t="s">
        <v>560</v>
      </c>
      <c r="B39" s="486"/>
      <c r="C39" s="486"/>
      <c r="D39" s="486"/>
      <c r="E39" s="486"/>
      <c r="F39" s="486"/>
      <c r="G39" s="486"/>
      <c r="H39" s="486"/>
      <c r="I39" s="486"/>
      <c r="J39" s="486"/>
      <c r="K39" s="486"/>
      <c r="L39" s="486"/>
      <c r="M39" s="486"/>
      <c r="N39" s="486"/>
      <c r="O39" s="486"/>
      <c r="P39" s="486"/>
      <c r="Q39" s="486"/>
      <c r="R39" s="486"/>
      <c r="S39" s="486"/>
      <c r="T39" s="486"/>
      <c r="U39" s="486"/>
      <c r="V39" s="486"/>
      <c r="W39" s="486"/>
      <c r="X39" s="486"/>
      <c r="Y39" s="486"/>
      <c r="Z39" s="486"/>
      <c r="AA39" s="486"/>
      <c r="AB39" s="486"/>
      <c r="AC39" s="486"/>
      <c r="AD39" s="21"/>
    </row>
    <row r="40" spans="1:30" x14ac:dyDescent="0.25">
      <c r="A40" s="486"/>
      <c r="B40" s="486"/>
      <c r="C40" s="486"/>
      <c r="D40" s="486"/>
      <c r="E40" s="486"/>
      <c r="F40" s="486"/>
      <c r="G40" s="486"/>
      <c r="H40" s="486"/>
      <c r="I40" s="486"/>
      <c r="J40" s="486"/>
      <c r="K40" s="486"/>
      <c r="L40" s="486"/>
      <c r="M40" s="486"/>
      <c r="N40" s="486"/>
      <c r="O40" s="486"/>
      <c r="P40" s="486"/>
      <c r="Q40" s="486"/>
      <c r="R40" s="486"/>
      <c r="S40" s="486"/>
      <c r="T40" s="486"/>
      <c r="U40" s="486"/>
      <c r="V40" s="486"/>
      <c r="W40" s="486"/>
      <c r="X40" s="486"/>
      <c r="Y40" s="486"/>
      <c r="Z40" s="486"/>
      <c r="AA40" s="486"/>
      <c r="AB40" s="486"/>
      <c r="AC40" s="486"/>
      <c r="AD40" s="21"/>
    </row>
    <row r="41" spans="1:30" ht="24" x14ac:dyDescent="0.25">
      <c r="A41" s="486"/>
      <c r="B41" s="486"/>
      <c r="C41" s="486"/>
      <c r="D41" s="486"/>
      <c r="E41" s="486"/>
      <c r="F41" s="486"/>
      <c r="G41" s="486"/>
      <c r="H41" s="486"/>
      <c r="I41" s="486"/>
      <c r="J41" s="486"/>
      <c r="K41" s="486"/>
      <c r="L41" s="486"/>
      <c r="M41" s="486"/>
      <c r="N41" s="486"/>
      <c r="O41" s="486"/>
      <c r="P41" s="486"/>
      <c r="Q41" s="486"/>
      <c r="R41" s="486"/>
      <c r="S41" s="486"/>
      <c r="T41" s="486"/>
      <c r="U41" s="486"/>
      <c r="V41" s="486"/>
      <c r="W41" s="486"/>
      <c r="X41" s="486"/>
      <c r="Y41" s="486"/>
      <c r="Z41" s="486"/>
      <c r="AA41" s="486"/>
      <c r="AB41" s="486"/>
      <c r="AC41" s="486"/>
      <c r="AD41" s="171"/>
    </row>
    <row r="42" spans="1:30" x14ac:dyDescent="0.25">
      <c r="A42" s="478" t="s">
        <v>561</v>
      </c>
      <c r="B42" s="478"/>
      <c r="C42" s="478"/>
      <c r="D42" s="478"/>
      <c r="E42" s="478"/>
      <c r="F42" s="478"/>
      <c r="G42" s="478"/>
      <c r="H42" s="478"/>
      <c r="I42" s="478"/>
      <c r="J42" s="478"/>
      <c r="K42" s="478"/>
      <c r="L42" s="478"/>
      <c r="M42" s="478"/>
      <c r="N42" s="478"/>
      <c r="O42" s="478"/>
      <c r="P42" s="478"/>
      <c r="Q42" s="478"/>
      <c r="R42" s="478"/>
      <c r="S42" s="478"/>
      <c r="T42" s="478"/>
      <c r="U42" s="478"/>
      <c r="V42" s="478"/>
      <c r="W42" s="478"/>
      <c r="X42" s="478"/>
      <c r="Y42" s="478"/>
      <c r="Z42" s="478"/>
      <c r="AA42" s="478"/>
      <c r="AB42" s="478"/>
      <c r="AC42" s="478"/>
      <c r="AD42" s="21"/>
    </row>
    <row r="43" spans="1:30" x14ac:dyDescent="0.25">
      <c r="A43" s="478"/>
      <c r="B43" s="478"/>
      <c r="C43" s="478"/>
      <c r="D43" s="478"/>
      <c r="E43" s="478"/>
      <c r="F43" s="478"/>
      <c r="G43" s="478"/>
      <c r="H43" s="478"/>
      <c r="I43" s="478"/>
      <c r="J43" s="478"/>
      <c r="K43" s="478"/>
      <c r="L43" s="478"/>
      <c r="M43" s="478"/>
      <c r="N43" s="478"/>
      <c r="O43" s="478"/>
      <c r="P43" s="478"/>
      <c r="Q43" s="478"/>
      <c r="R43" s="478"/>
      <c r="S43" s="478"/>
      <c r="T43" s="478"/>
      <c r="U43" s="478"/>
      <c r="V43" s="478"/>
      <c r="W43" s="478"/>
      <c r="X43" s="478"/>
      <c r="Y43" s="478"/>
      <c r="Z43" s="478"/>
      <c r="AA43" s="478"/>
      <c r="AB43" s="478"/>
      <c r="AC43" s="478"/>
      <c r="AD43" s="21"/>
    </row>
    <row r="44" spans="1:30" ht="24" x14ac:dyDescent="0.25">
      <c r="A44" s="478"/>
      <c r="B44" s="478"/>
      <c r="C44" s="478"/>
      <c r="D44" s="478"/>
      <c r="E44" s="478"/>
      <c r="F44" s="478"/>
      <c r="G44" s="478"/>
      <c r="H44" s="478"/>
      <c r="I44" s="478"/>
      <c r="J44" s="478"/>
      <c r="K44" s="478"/>
      <c r="L44" s="478"/>
      <c r="M44" s="478"/>
      <c r="N44" s="478"/>
      <c r="O44" s="478"/>
      <c r="P44" s="478"/>
      <c r="Q44" s="478"/>
      <c r="R44" s="478"/>
      <c r="S44" s="478"/>
      <c r="T44" s="478"/>
      <c r="U44" s="478"/>
      <c r="V44" s="478"/>
      <c r="W44" s="478"/>
      <c r="X44" s="478"/>
      <c r="Y44" s="478"/>
      <c r="Z44" s="478"/>
      <c r="AA44" s="478"/>
      <c r="AB44" s="478"/>
      <c r="AC44" s="478"/>
      <c r="AD44" s="171"/>
    </row>
    <row r="45" spans="1:30" ht="7.5" customHeight="1" x14ac:dyDescent="0.25">
      <c r="A45" s="21"/>
      <c r="B45" s="21"/>
      <c r="C45" s="21"/>
      <c r="D45" s="21"/>
      <c r="E45" s="21"/>
      <c r="F45" s="21"/>
      <c r="G45" s="21"/>
      <c r="H45" s="21"/>
      <c r="I45" s="21"/>
      <c r="J45" s="21"/>
      <c r="K45" s="21"/>
      <c r="L45" s="21"/>
      <c r="M45" s="21"/>
      <c r="N45" s="21"/>
      <c r="O45" s="21"/>
      <c r="P45" s="21"/>
      <c r="Q45" s="21"/>
      <c r="R45" s="21"/>
      <c r="S45" s="21"/>
      <c r="T45" s="21"/>
      <c r="U45" s="21"/>
      <c r="V45" s="21"/>
      <c r="W45" s="21"/>
      <c r="X45" s="21"/>
      <c r="Y45" s="21"/>
      <c r="Z45" s="21"/>
      <c r="AA45" s="21"/>
      <c r="AB45" s="21"/>
      <c r="AC45" s="21"/>
      <c r="AD45" s="21"/>
    </row>
    <row r="46" spans="1:30" ht="24" x14ac:dyDescent="0.25">
      <c r="A46" s="479" t="s">
        <v>543</v>
      </c>
      <c r="B46" s="479"/>
      <c r="C46" s="479"/>
      <c r="D46" s="179">
        <v>4</v>
      </c>
      <c r="E46" s="480" t="s">
        <v>552</v>
      </c>
      <c r="F46" s="480"/>
      <c r="G46" s="480"/>
      <c r="H46" s="175">
        <f>Q46</f>
        <v>241</v>
      </c>
      <c r="I46" s="481" t="s">
        <v>544</v>
      </c>
      <c r="J46" s="481"/>
      <c r="K46" s="481"/>
      <c r="L46" s="481"/>
      <c r="M46" s="180" t="s">
        <v>531</v>
      </c>
      <c r="N46" s="180"/>
      <c r="O46" s="181" t="s">
        <v>549</v>
      </c>
      <c r="P46" s="176" cm="1">
        <f t="array" ref="P46:S46">TRANSPOSE(EVAL_POINTS(D46))</f>
        <v>1</v>
      </c>
      <c r="Q46" s="176">
        <v>241</v>
      </c>
      <c r="R46" s="176">
        <v>256</v>
      </c>
      <c r="S46" s="176">
        <v>16</v>
      </c>
      <c r="T46" s="176"/>
      <c r="U46" s="176"/>
      <c r="V46" s="176"/>
      <c r="W46" s="176"/>
      <c r="X46" s="182"/>
      <c r="Y46" s="483" t="s">
        <v>555</v>
      </c>
      <c r="Z46" s="483"/>
      <c r="AA46" s="483"/>
      <c r="AB46" s="483"/>
      <c r="AC46" s="483"/>
      <c r="AD46" s="21"/>
    </row>
    <row r="47" spans="1:30" ht="24" x14ac:dyDescent="0.25">
      <c r="A47" s="479"/>
      <c r="B47" s="479"/>
      <c r="C47" s="479"/>
      <c r="D47" s="179">
        <v>8</v>
      </c>
      <c r="E47" s="480"/>
      <c r="F47" s="480"/>
      <c r="G47" s="480"/>
      <c r="H47" s="175">
        <f>Q47</f>
        <v>192</v>
      </c>
      <c r="I47" s="481"/>
      <c r="J47" s="481"/>
      <c r="K47" s="481"/>
      <c r="L47" s="481"/>
      <c r="M47" s="180" t="s">
        <v>564</v>
      </c>
      <c r="N47" s="180"/>
      <c r="O47" s="181" t="s">
        <v>562</v>
      </c>
      <c r="P47" s="176" cm="1">
        <f t="array" ref="P47:W47">TRANSPOSE(EVAL_POINTS(D47,Omega))</f>
        <v>3</v>
      </c>
      <c r="Q47" s="176">
        <v>192</v>
      </c>
      <c r="R47" s="176">
        <v>209</v>
      </c>
      <c r="S47" s="176">
        <v>12</v>
      </c>
      <c r="T47" s="176">
        <v>254</v>
      </c>
      <c r="U47" s="176">
        <v>65</v>
      </c>
      <c r="V47" s="176">
        <v>48</v>
      </c>
      <c r="W47" s="176">
        <v>245</v>
      </c>
      <c r="X47" s="182"/>
      <c r="Y47" s="483"/>
      <c r="Z47" s="483"/>
      <c r="AA47" s="483"/>
      <c r="AB47" s="483"/>
      <c r="AC47" s="483"/>
      <c r="AD47" s="21"/>
    </row>
    <row r="48" spans="1:30" x14ac:dyDescent="0.25">
      <c r="A48" s="182"/>
      <c r="B48" s="182"/>
      <c r="C48" s="182"/>
      <c r="D48" s="182"/>
      <c r="E48" s="182"/>
      <c r="F48" s="182"/>
      <c r="G48" s="182"/>
      <c r="H48" s="182"/>
      <c r="I48" s="182"/>
      <c r="J48" s="182"/>
      <c r="K48" s="182"/>
      <c r="L48" s="182"/>
      <c r="M48" s="182"/>
      <c r="N48" s="182"/>
      <c r="O48" s="182"/>
      <c r="P48" s="177"/>
      <c r="Q48" s="177"/>
      <c r="R48" s="177"/>
      <c r="S48" s="177"/>
      <c r="T48" s="177"/>
      <c r="U48" s="177"/>
      <c r="V48" s="177"/>
      <c r="W48" s="177"/>
      <c r="X48" s="182"/>
      <c r="Y48" s="182"/>
      <c r="Z48" s="182"/>
      <c r="AA48" s="182"/>
      <c r="AB48" s="182"/>
      <c r="AC48" s="182"/>
      <c r="AD48" s="21"/>
    </row>
    <row r="49" spans="1:30" ht="24" x14ac:dyDescent="0.25">
      <c r="A49" s="482" t="s">
        <v>554</v>
      </c>
      <c r="B49" s="482"/>
      <c r="C49" s="482"/>
      <c r="D49" s="482"/>
      <c r="E49" s="482"/>
      <c r="F49" s="482"/>
      <c r="G49" s="482"/>
      <c r="H49" s="482"/>
      <c r="I49" s="482"/>
      <c r="J49" s="482"/>
      <c r="K49" s="482"/>
      <c r="L49" s="482"/>
      <c r="M49" s="482"/>
      <c r="N49" s="482"/>
      <c r="O49" s="183" t="s">
        <v>545</v>
      </c>
      <c r="P49" s="174" cm="1">
        <f t="array" ref="P49:S49">COEFFICIENTS(P51:S51)</f>
        <v>162</v>
      </c>
      <c r="Q49" s="174">
        <v>52</v>
      </c>
      <c r="R49" s="174">
        <v>52</v>
      </c>
      <c r="S49" s="174">
        <v>213</v>
      </c>
      <c r="T49" s="174"/>
      <c r="U49" s="174"/>
      <c r="V49" s="174"/>
      <c r="W49" s="174"/>
      <c r="X49" s="182"/>
      <c r="Y49" s="483" t="s">
        <v>557</v>
      </c>
      <c r="Z49" s="483"/>
      <c r="AA49" s="483"/>
      <c r="AB49" s="483"/>
      <c r="AC49" s="483"/>
      <c r="AD49" s="171"/>
    </row>
    <row r="50" spans="1:30" x14ac:dyDescent="0.25">
      <c r="A50" s="182"/>
      <c r="B50" s="182"/>
      <c r="C50" s="182"/>
      <c r="D50" s="182"/>
      <c r="E50" s="182"/>
      <c r="F50" s="182"/>
      <c r="G50" s="182"/>
      <c r="H50" s="182"/>
      <c r="I50" s="182"/>
      <c r="J50" s="182"/>
      <c r="K50" s="182"/>
      <c r="L50" s="182"/>
      <c r="M50" s="182"/>
      <c r="N50" s="182"/>
      <c r="O50" s="182"/>
      <c r="P50" s="177"/>
      <c r="Q50" s="177"/>
      <c r="R50" s="177"/>
      <c r="S50" s="177"/>
      <c r="T50" s="177"/>
      <c r="U50" s="177"/>
      <c r="V50" s="177"/>
      <c r="W50" s="177"/>
      <c r="X50" s="182"/>
      <c r="Y50" s="182"/>
      <c r="Z50" s="182"/>
      <c r="AA50" s="182"/>
      <c r="AB50" s="182"/>
      <c r="AC50" s="182"/>
      <c r="AD50" s="21"/>
    </row>
    <row r="51" spans="1:30" ht="24" x14ac:dyDescent="0.25">
      <c r="A51" s="431" t="s">
        <v>546</v>
      </c>
      <c r="B51" s="431"/>
      <c r="C51" s="431"/>
      <c r="D51" s="431"/>
      <c r="E51" s="431"/>
      <c r="F51" s="431"/>
      <c r="G51" s="431"/>
      <c r="H51" s="431"/>
      <c r="I51" s="431"/>
      <c r="J51" s="431"/>
      <c r="K51" s="431"/>
      <c r="L51" s="431"/>
      <c r="M51" s="184" t="s">
        <v>531</v>
      </c>
      <c r="N51" s="184"/>
      <c r="O51" s="185" t="s">
        <v>550</v>
      </c>
      <c r="P51" s="178">
        <f>P34</f>
        <v>222</v>
      </c>
      <c r="Q51" s="178">
        <f>Q34</f>
        <v>116</v>
      </c>
      <c r="R51" s="178">
        <f>R34</f>
        <v>206</v>
      </c>
      <c r="S51" s="178">
        <f>S34</f>
        <v>104</v>
      </c>
      <c r="T51" s="178"/>
      <c r="U51" s="178"/>
      <c r="V51" s="178"/>
      <c r="W51" s="178"/>
      <c r="X51" s="182"/>
      <c r="Y51" s="182"/>
      <c r="Z51" s="182"/>
      <c r="AA51" s="182"/>
      <c r="AB51" s="182"/>
      <c r="AC51" s="182"/>
      <c r="AD51" s="171"/>
    </row>
    <row r="52" spans="1:30" ht="24" x14ac:dyDescent="0.25">
      <c r="A52" s="431"/>
      <c r="B52" s="431"/>
      <c r="C52" s="431"/>
      <c r="D52" s="431"/>
      <c r="E52" s="431"/>
      <c r="F52" s="431"/>
      <c r="G52" s="431"/>
      <c r="H52" s="431"/>
      <c r="I52" s="431"/>
      <c r="J52" s="431"/>
      <c r="K52" s="431"/>
      <c r="L52" s="431"/>
      <c r="M52" s="184" t="s">
        <v>564</v>
      </c>
      <c r="N52" s="184"/>
      <c r="O52" s="185" t="s">
        <v>563</v>
      </c>
      <c r="P52" s="178" cm="1">
        <f t="array" ref="P52:W52">DOMAIN_SHIFT(EVAL_POLY(P49:W49))</f>
        <v>112</v>
      </c>
      <c r="Q52" s="178">
        <v>219</v>
      </c>
      <c r="R52" s="178">
        <v>35</v>
      </c>
      <c r="S52" s="178">
        <v>90</v>
      </c>
      <c r="T52" s="178">
        <v>120</v>
      </c>
      <c r="U52" s="178">
        <v>35</v>
      </c>
      <c r="V52" s="178">
        <v>124</v>
      </c>
      <c r="W52" s="178">
        <v>47</v>
      </c>
      <c r="X52" s="182"/>
      <c r="Y52" s="483" t="s">
        <v>556</v>
      </c>
      <c r="Z52" s="483"/>
      <c r="AA52" s="483"/>
      <c r="AB52" s="483"/>
      <c r="AC52" s="483"/>
      <c r="AD52" s="21"/>
    </row>
    <row r="53" spans="1:30" ht="7.5" customHeight="1" x14ac:dyDescent="0.25">
      <c r="A53" s="21"/>
      <c r="B53" s="21"/>
      <c r="C53" s="21"/>
      <c r="D53" s="21"/>
      <c r="E53" s="21"/>
      <c r="F53" s="21"/>
      <c r="G53" s="21"/>
      <c r="H53" s="21"/>
      <c r="I53" s="21"/>
      <c r="J53" s="21"/>
      <c r="K53" s="21"/>
      <c r="L53" s="21"/>
      <c r="M53" s="21"/>
      <c r="N53" s="21"/>
      <c r="O53" s="21"/>
      <c r="P53" s="21"/>
      <c r="Q53" s="21"/>
      <c r="R53" s="21"/>
      <c r="S53" s="21"/>
      <c r="T53" s="21"/>
      <c r="U53" s="21"/>
      <c r="V53" s="21"/>
      <c r="W53" s="21"/>
      <c r="X53" s="21"/>
      <c r="Y53" s="21"/>
      <c r="Z53" s="21"/>
      <c r="AA53" s="21"/>
      <c r="AB53" s="21"/>
      <c r="AC53" s="21"/>
      <c r="AD53" s="21"/>
    </row>
    <row r="54" spans="1:30" ht="15" customHeight="1" x14ac:dyDescent="0.25">
      <c r="A54" s="484" t="s">
        <v>565</v>
      </c>
      <c r="B54" s="484"/>
      <c r="C54" s="484"/>
      <c r="D54" s="484"/>
      <c r="E54" s="484"/>
      <c r="F54" s="484"/>
      <c r="G54" s="484"/>
      <c r="H54" s="484"/>
      <c r="I54" s="484"/>
      <c r="J54" s="484"/>
      <c r="K54" s="484"/>
      <c r="L54" s="484"/>
      <c r="M54" s="484"/>
      <c r="N54" s="484"/>
      <c r="O54" s="484"/>
      <c r="P54" s="484"/>
      <c r="Q54" s="484"/>
      <c r="R54" s="484"/>
      <c r="S54" s="484"/>
      <c r="T54" s="484"/>
      <c r="U54" s="484"/>
      <c r="V54" s="484"/>
      <c r="W54" s="484"/>
      <c r="X54" s="484"/>
      <c r="Y54" s="484"/>
      <c r="Z54" s="484"/>
      <c r="AA54" s="484"/>
      <c r="AB54" s="484"/>
      <c r="AC54" s="484"/>
      <c r="AD54" s="21"/>
    </row>
    <row r="55" spans="1:30" ht="15" customHeight="1" x14ac:dyDescent="0.25">
      <c r="A55" s="484"/>
      <c r="B55" s="484"/>
      <c r="C55" s="484"/>
      <c r="D55" s="484"/>
      <c r="E55" s="484"/>
      <c r="F55" s="484"/>
      <c r="G55" s="484"/>
      <c r="H55" s="484"/>
      <c r="I55" s="484"/>
      <c r="J55" s="484"/>
      <c r="K55" s="484"/>
      <c r="L55" s="484"/>
      <c r="M55" s="484"/>
      <c r="N55" s="484"/>
      <c r="O55" s="484"/>
      <c r="P55" s="484"/>
      <c r="Q55" s="484"/>
      <c r="R55" s="484"/>
      <c r="S55" s="484"/>
      <c r="T55" s="484"/>
      <c r="U55" s="484"/>
      <c r="V55" s="484"/>
      <c r="W55" s="484"/>
      <c r="X55" s="484"/>
      <c r="Y55" s="484"/>
      <c r="Z55" s="484"/>
      <c r="AA55" s="484"/>
      <c r="AB55" s="484"/>
      <c r="AC55" s="484"/>
      <c r="AD55" s="21"/>
    </row>
    <row r="56" spans="1:30" ht="15" customHeight="1" x14ac:dyDescent="0.25">
      <c r="A56" s="484"/>
      <c r="B56" s="484"/>
      <c r="C56" s="484"/>
      <c r="D56" s="484"/>
      <c r="E56" s="484"/>
      <c r="F56" s="484"/>
      <c r="G56" s="484"/>
      <c r="H56" s="484"/>
      <c r="I56" s="484"/>
      <c r="J56" s="484"/>
      <c r="K56" s="484"/>
      <c r="L56" s="484"/>
      <c r="M56" s="484"/>
      <c r="N56" s="484"/>
      <c r="O56" s="484"/>
      <c r="P56" s="484"/>
      <c r="Q56" s="484"/>
      <c r="R56" s="484"/>
      <c r="S56" s="484"/>
      <c r="T56" s="484"/>
      <c r="U56" s="484"/>
      <c r="V56" s="484"/>
      <c r="W56" s="484"/>
      <c r="X56" s="484"/>
      <c r="Y56" s="484"/>
      <c r="Z56" s="484"/>
      <c r="AA56" s="484"/>
      <c r="AB56" s="484"/>
      <c r="AC56" s="484"/>
      <c r="AD56" s="21"/>
    </row>
    <row r="57" spans="1:30" ht="15" customHeight="1" x14ac:dyDescent="0.25">
      <c r="A57" s="484"/>
      <c r="B57" s="484"/>
      <c r="C57" s="484"/>
      <c r="D57" s="484"/>
      <c r="E57" s="484"/>
      <c r="F57" s="484"/>
      <c r="G57" s="484"/>
      <c r="H57" s="484"/>
      <c r="I57" s="484"/>
      <c r="J57" s="484"/>
      <c r="K57" s="484"/>
      <c r="L57" s="484"/>
      <c r="M57" s="484"/>
      <c r="N57" s="484"/>
      <c r="O57" s="484"/>
      <c r="P57" s="484"/>
      <c r="Q57" s="484"/>
      <c r="R57" s="484"/>
      <c r="S57" s="484"/>
      <c r="T57" s="484"/>
      <c r="U57" s="484"/>
      <c r="V57" s="484"/>
      <c r="W57" s="484"/>
      <c r="X57" s="484"/>
      <c r="Y57" s="484"/>
      <c r="Z57" s="484"/>
      <c r="AA57" s="484"/>
      <c r="AB57" s="484"/>
      <c r="AC57" s="484"/>
      <c r="AD57" s="21"/>
    </row>
    <row r="58" spans="1:30" ht="14.25" customHeight="1" x14ac:dyDescent="0.25">
      <c r="A58" s="21"/>
      <c r="B58" s="21"/>
      <c r="C58" s="21"/>
      <c r="D58" s="21"/>
      <c r="E58" s="21"/>
      <c r="F58" s="21"/>
      <c r="G58" s="21"/>
      <c r="H58" s="21"/>
      <c r="I58" s="21"/>
      <c r="J58" s="171"/>
      <c r="K58" s="171"/>
      <c r="L58" s="171"/>
      <c r="M58" s="171"/>
      <c r="N58" s="21"/>
      <c r="O58" s="21"/>
      <c r="P58" s="171"/>
      <c r="Q58" s="21"/>
      <c r="R58" s="21"/>
      <c r="S58" s="171"/>
      <c r="T58" s="171"/>
      <c r="U58" s="171"/>
      <c r="V58" s="171"/>
      <c r="W58" s="171"/>
      <c r="X58" s="21"/>
      <c r="Y58" s="21"/>
      <c r="Z58" s="171"/>
      <c r="AA58" s="171"/>
      <c r="AB58" s="21"/>
      <c r="AC58" s="21"/>
      <c r="AD58" s="171"/>
    </row>
  </sheetData>
  <mergeCells count="53">
    <mergeCell ref="A1:AC1"/>
    <mergeCell ref="A2:AC4"/>
    <mergeCell ref="A5:AC9"/>
    <mergeCell ref="A19:H21"/>
    <mergeCell ref="A11:AC12"/>
    <mergeCell ref="N13:U13"/>
    <mergeCell ref="A13:H13"/>
    <mergeCell ref="C14:H14"/>
    <mergeCell ref="C15:H15"/>
    <mergeCell ref="C16:H16"/>
    <mergeCell ref="C17:H17"/>
    <mergeCell ref="N14:P14"/>
    <mergeCell ref="N15:P15"/>
    <mergeCell ref="N16:P16"/>
    <mergeCell ref="N17:P17"/>
    <mergeCell ref="N19:P19"/>
    <mergeCell ref="N18:P18"/>
    <mergeCell ref="A23:AC24"/>
    <mergeCell ref="A25:AC27"/>
    <mergeCell ref="Q21:U21"/>
    <mergeCell ref="W13:AC13"/>
    <mergeCell ref="W14:AC15"/>
    <mergeCell ref="W17:AC17"/>
    <mergeCell ref="W18:AC20"/>
    <mergeCell ref="N20:P20"/>
    <mergeCell ref="N21:P21"/>
    <mergeCell ref="Q14:U14"/>
    <mergeCell ref="Q15:U15"/>
    <mergeCell ref="Q16:U16"/>
    <mergeCell ref="Q17:U17"/>
    <mergeCell ref="Q18:U18"/>
    <mergeCell ref="Q19:U19"/>
    <mergeCell ref="Q20:U20"/>
    <mergeCell ref="Y29:AC30"/>
    <mergeCell ref="Y32:AC32"/>
    <mergeCell ref="Y35:AC35"/>
    <mergeCell ref="A54:AC57"/>
    <mergeCell ref="A37:AC38"/>
    <mergeCell ref="I29:L30"/>
    <mergeCell ref="A32:N32"/>
    <mergeCell ref="A34:L35"/>
    <mergeCell ref="E29:G30"/>
    <mergeCell ref="A29:C30"/>
    <mergeCell ref="A51:L52"/>
    <mergeCell ref="Y46:AC47"/>
    <mergeCell ref="Y49:AC49"/>
    <mergeCell ref="Y52:AC52"/>
    <mergeCell ref="A39:AC41"/>
    <mergeCell ref="A42:AC44"/>
    <mergeCell ref="A46:C47"/>
    <mergeCell ref="E46:G47"/>
    <mergeCell ref="I46:L47"/>
    <mergeCell ref="A49:N49"/>
  </mergeCells>
  <pageMargins left="0.7" right="0.7" top="0.75" bottom="0.75" header="0.3" footer="0.3"/>
  <drawing r:id="rId1"/>
</worksheet>
</file>

<file path=xl/worksheets/sheet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50C5D89-897B-4068-8E8D-5B0ED08F7CF7}">
  <dimension ref="A1:AL261"/>
  <sheetViews>
    <sheetView topLeftCell="E33" zoomScale="160" zoomScaleNormal="160" workbookViewId="0">
      <selection activeCell="Q37" sqref="Q37"/>
    </sheetView>
  </sheetViews>
  <sheetFormatPr defaultColWidth="11.42578125" defaultRowHeight="15" x14ac:dyDescent="0.25"/>
  <cols>
    <col min="1" max="1" width="8.5703125" bestFit="1" customWidth="1"/>
    <col min="2" max="4" width="4.7109375" customWidth="1"/>
    <col min="5" max="5" width="5.7109375" bestFit="1" customWidth="1"/>
    <col min="6" max="7" width="5.5703125" bestFit="1" customWidth="1"/>
    <col min="8" max="8" width="6.5703125" bestFit="1" customWidth="1"/>
    <col min="9" max="9" width="4.7109375" customWidth="1"/>
    <col min="10" max="10" width="5" bestFit="1" customWidth="1"/>
    <col min="11" max="15" width="4.5703125" customWidth="1"/>
    <col min="16" max="16" width="5" bestFit="1" customWidth="1"/>
    <col min="17" max="17" width="6.42578125" bestFit="1" customWidth="1"/>
    <col min="18" max="18" width="5" bestFit="1" customWidth="1"/>
    <col min="19" max="23" width="4.5703125" customWidth="1"/>
    <col min="24" max="28" width="4.42578125" customWidth="1"/>
    <col min="29" max="29" width="5.42578125" bestFit="1" customWidth="1"/>
    <col min="30" max="30" width="5" bestFit="1" customWidth="1"/>
    <col min="31" max="31" width="5.7109375" bestFit="1" customWidth="1"/>
    <col min="32" max="32" width="5.42578125" bestFit="1" customWidth="1"/>
    <col min="33" max="33" width="5" bestFit="1" customWidth="1"/>
    <col min="34" max="34" width="4.7109375" customWidth="1"/>
    <col min="35" max="35" width="5.5703125" bestFit="1" customWidth="1"/>
    <col min="36" max="37" width="4.42578125" bestFit="1" customWidth="1"/>
    <col min="38" max="38" width="3.5703125" customWidth="1"/>
  </cols>
  <sheetData>
    <row r="1" spans="1:38" ht="14.65" customHeight="1" x14ac:dyDescent="0.25">
      <c r="A1" s="14"/>
      <c r="B1" s="14"/>
      <c r="C1" s="14"/>
      <c r="D1" s="14"/>
      <c r="E1" s="14"/>
      <c r="F1" s="22"/>
      <c r="G1" s="22"/>
      <c r="H1" s="22"/>
      <c r="I1" s="22"/>
      <c r="J1" s="22"/>
      <c r="K1" s="12"/>
      <c r="L1" s="12"/>
      <c r="M1" s="12"/>
      <c r="N1" s="12"/>
      <c r="O1" s="12"/>
      <c r="P1" s="426" t="s">
        <v>45</v>
      </c>
      <c r="Q1" s="426"/>
      <c r="R1" s="426"/>
      <c r="S1" s="426"/>
      <c r="T1" s="426"/>
      <c r="U1" s="426"/>
      <c r="V1" s="426"/>
      <c r="W1" s="426"/>
      <c r="X1" s="426"/>
      <c r="Y1" s="426"/>
      <c r="Z1" s="426"/>
      <c r="AA1" s="426"/>
      <c r="AB1" s="426"/>
      <c r="AC1" s="426"/>
      <c r="AD1" s="426"/>
      <c r="AE1" s="426"/>
      <c r="AF1" s="426"/>
      <c r="AG1" s="426"/>
      <c r="AH1" s="426"/>
      <c r="AI1" s="421" t="s">
        <v>23</v>
      </c>
      <c r="AJ1" s="421"/>
      <c r="AK1" s="421"/>
      <c r="AL1" s="7"/>
    </row>
    <row r="2" spans="1:38" ht="14.65" customHeight="1" x14ac:dyDescent="0.25">
      <c r="A2" s="14"/>
      <c r="B2" s="14"/>
      <c r="C2" s="14"/>
      <c r="D2" s="422"/>
      <c r="E2" s="422"/>
      <c r="F2" s="22"/>
      <c r="G2" s="22"/>
      <c r="H2" s="22"/>
      <c r="I2" s="22"/>
      <c r="J2" s="22"/>
      <c r="K2" s="12"/>
      <c r="L2" s="12"/>
      <c r="M2" s="12"/>
      <c r="N2" s="12"/>
      <c r="O2" s="13"/>
      <c r="P2" s="426" t="s">
        <v>37</v>
      </c>
      <c r="Q2" s="426"/>
      <c r="R2" s="426"/>
      <c r="S2" s="426" t="s">
        <v>40</v>
      </c>
      <c r="T2" s="426"/>
      <c r="U2" s="426"/>
      <c r="V2" s="426"/>
      <c r="W2" s="426"/>
      <c r="X2" s="426" t="s">
        <v>41</v>
      </c>
      <c r="Y2" s="426"/>
      <c r="Z2" s="426"/>
      <c r="AA2" s="426"/>
      <c r="AB2" s="426"/>
      <c r="AC2" s="426" t="s">
        <v>46</v>
      </c>
      <c r="AD2" s="426"/>
      <c r="AE2" s="426"/>
      <c r="AF2" s="426"/>
      <c r="AG2" s="426"/>
      <c r="AH2" s="426"/>
      <c r="AI2" s="474" t="s">
        <v>24</v>
      </c>
      <c r="AJ2" s="474" t="s">
        <v>25</v>
      </c>
      <c r="AK2" s="474" t="s">
        <v>26</v>
      </c>
      <c r="AL2" s="7"/>
    </row>
    <row r="3" spans="1:38" ht="15" customHeight="1" x14ac:dyDescent="0.25">
      <c r="A3" s="422" t="s">
        <v>33</v>
      </c>
      <c r="B3" s="422"/>
      <c r="C3" s="422"/>
      <c r="D3" s="422"/>
      <c r="E3" s="422"/>
      <c r="F3" s="415" t="s">
        <v>34</v>
      </c>
      <c r="G3" s="415"/>
      <c r="H3" s="415"/>
      <c r="I3" s="415"/>
      <c r="J3" s="415"/>
      <c r="K3" s="424" t="s">
        <v>74</v>
      </c>
      <c r="L3" s="424"/>
      <c r="M3" s="424"/>
      <c r="N3" s="424"/>
      <c r="O3" s="424"/>
      <c r="P3" s="11" t="s">
        <v>4</v>
      </c>
      <c r="Q3" s="11" t="s">
        <v>28</v>
      </c>
      <c r="R3" s="11" t="s">
        <v>6</v>
      </c>
      <c r="S3" s="11" t="s">
        <v>36</v>
      </c>
      <c r="T3" s="11" t="s">
        <v>8</v>
      </c>
      <c r="U3" s="11" t="s">
        <v>9</v>
      </c>
      <c r="V3" s="11" t="s">
        <v>10</v>
      </c>
      <c r="W3" s="11" t="s">
        <v>29</v>
      </c>
      <c r="X3" s="11" t="s">
        <v>36</v>
      </c>
      <c r="Y3" s="11" t="s">
        <v>8</v>
      </c>
      <c r="Z3" s="11" t="s">
        <v>9</v>
      </c>
      <c r="AA3" s="11" t="s">
        <v>10</v>
      </c>
      <c r="AB3" s="11" t="s">
        <v>29</v>
      </c>
      <c r="AC3" s="11"/>
      <c r="AD3" s="11"/>
      <c r="AE3" s="16"/>
      <c r="AF3" s="16"/>
      <c r="AG3" s="11"/>
      <c r="AH3" s="11"/>
      <c r="AI3" s="474"/>
      <c r="AJ3" s="474"/>
      <c r="AK3" s="474"/>
      <c r="AL3" s="7"/>
    </row>
    <row r="4" spans="1:38" ht="14.65" customHeight="1" x14ac:dyDescent="0.25">
      <c r="A4" s="15" t="s">
        <v>77</v>
      </c>
      <c r="B4" s="15" t="s">
        <v>121</v>
      </c>
      <c r="C4" s="15" t="s">
        <v>120</v>
      </c>
      <c r="D4" s="15" t="s">
        <v>22</v>
      </c>
      <c r="E4" s="15" t="s">
        <v>32</v>
      </c>
      <c r="F4" s="4" t="s">
        <v>8</v>
      </c>
      <c r="G4" s="4" t="s">
        <v>9</v>
      </c>
      <c r="H4" s="4" t="s">
        <v>10</v>
      </c>
      <c r="I4" s="4" t="s">
        <v>29</v>
      </c>
      <c r="J4" s="4" t="s">
        <v>16</v>
      </c>
      <c r="K4" s="13" t="s">
        <v>18</v>
      </c>
      <c r="L4" s="13" t="s">
        <v>58</v>
      </c>
      <c r="M4" s="13" t="s">
        <v>27</v>
      </c>
      <c r="N4" s="13" t="s">
        <v>12</v>
      </c>
      <c r="O4" s="13" t="s">
        <v>11</v>
      </c>
      <c r="P4" s="11">
        <v>0</v>
      </c>
      <c r="Q4" s="11">
        <v>1</v>
      </c>
      <c r="R4" s="11">
        <v>2</v>
      </c>
      <c r="S4" s="11">
        <v>0</v>
      </c>
      <c r="T4" s="11">
        <v>1</v>
      </c>
      <c r="U4" s="11">
        <v>2</v>
      </c>
      <c r="V4" s="11">
        <v>3</v>
      </c>
      <c r="W4" s="11">
        <v>4</v>
      </c>
      <c r="X4" s="11">
        <v>0</v>
      </c>
      <c r="Y4" s="11">
        <v>1</v>
      </c>
      <c r="Z4" s="11">
        <v>2</v>
      </c>
      <c r="AA4" s="11">
        <v>3</v>
      </c>
      <c r="AB4" s="11">
        <v>4</v>
      </c>
      <c r="AC4" s="11" t="s">
        <v>52</v>
      </c>
      <c r="AD4" s="11" t="s">
        <v>53</v>
      </c>
      <c r="AE4" s="11" t="s">
        <v>48</v>
      </c>
      <c r="AF4" s="11" t="s">
        <v>43</v>
      </c>
      <c r="AG4" s="11" t="s">
        <v>49</v>
      </c>
      <c r="AH4" s="11" t="s">
        <v>44</v>
      </c>
      <c r="AI4" s="474"/>
      <c r="AJ4" s="474" t="s">
        <v>25</v>
      </c>
      <c r="AK4" s="474" t="s">
        <v>26</v>
      </c>
      <c r="AL4" s="7"/>
    </row>
    <row r="5" spans="1:38" x14ac:dyDescent="0.25">
      <c r="A5" s="41" t="str">
        <f>IF(D5&lt;Input_Output!O$20,"original",IF(D5&lt;Input_Output!O$21,"padding",IF(B5&lt;Input_Output!O$22,"extension","")))</f>
        <v>original</v>
      </c>
      <c r="B5" s="19">
        <v>0</v>
      </c>
      <c r="C5" s="19" cm="1">
        <f t="array" ref="C5:C68">EVAL_POINTS(Input_Output!$O$22)</f>
        <v>1</v>
      </c>
      <c r="D5" s="41">
        <f>IF(B5="","",IF(MOD(B5,Input_Output!$O$6)=0,QUOTIENT(B5,Input_Output!$O$6),""))</f>
        <v>0</v>
      </c>
      <c r="E5" s="41" t="str">
        <f ca="1">IF(D5="","",IF(D5&lt;Input_Output!O$20,VLOOKUP(K5,Semantic!$B$11:$C$15,2,FALSE),"N/A"))</f>
        <v>ADD</v>
      </c>
      <c r="F5" s="96" cm="1">
        <f t="array" aca="1" ref="F5:F68" ca="1">RS(OFFSET('Constrained Trace'!E5,0,0,Input_Output!$O$21),Input_Output!$O$22-Input_Output!$O$21)</f>
        <v>0</v>
      </c>
      <c r="G5" s="96" cm="1">
        <f t="array" aca="1" ref="G5:G68" ca="1">RS(OFFSET('Constrained Trace'!F5,0,0,Input_Output!$O$21),Input_Output!$O$22-Input_Output!$O$21)</f>
        <v>4</v>
      </c>
      <c r="H5" s="96" cm="1">
        <f t="array" aca="1" ref="H5:H68" ca="1">RS(OFFSET('Constrained Trace'!G5,0,0,Input_Output!$O$21),Input_Output!$O$22-Input_Output!$O$21)</f>
        <v>5</v>
      </c>
      <c r="I5" s="96" cm="1">
        <f t="array" aca="1" ref="I5:I68" ca="1">RS(OFFSET('Constrained Trace'!H5,0,0,Input_Output!$O$21),Input_Output!$O$22-Input_Output!$O$21)</f>
        <v>0</v>
      </c>
      <c r="J5" s="96" cm="1">
        <f t="array" aca="1" ref="J5:J68" ca="1">RS(OFFSET('Constrained Trace'!I5,0,0,Input_Output!$O$21),Input_Output!$O$22-Input_Output!$O$21)</f>
        <v>0</v>
      </c>
      <c r="K5" s="96" cm="1">
        <f t="array" aca="1" ref="K5:K68" ca="1">RS(OFFSET('Constrained Trace'!J5,0,0,Input_Output!$O$21),Input_Output!$O$22-Input_Output!$O$21)</f>
        <v>2</v>
      </c>
      <c r="L5" s="96" cm="1">
        <f t="array" aca="1" ref="L5:L68" ca="1">RS(OFFSET('Constrained Trace'!K5,0,0,Input_Output!$O$21),Input_Output!$O$22-Input_Output!$O$21)</f>
        <v>0</v>
      </c>
      <c r="M5" s="96" cm="1">
        <f t="array" aca="1" ref="M5:M68" ca="1">RS(OFFSET('Constrained Trace'!L5,0,0,Input_Output!$O$21),Input_Output!$O$22-Input_Output!$O$21)</f>
        <v>3</v>
      </c>
      <c r="N5" s="96" cm="1">
        <f t="array" aca="1" ref="N5:N68" ca="1">RS(OFFSET('Constrained Trace'!M5,0,0,Input_Output!$O$21),Input_Output!$O$22-Input_Output!$O$21)</f>
        <v>2</v>
      </c>
      <c r="O5" s="96" cm="1">
        <f t="array" aca="1" ref="O5:O68" ca="1">RS(OFFSET('Constrained Trace'!N5,0,0,Input_Output!$O$21),Input_Output!$O$22-Input_Output!$O$21)</f>
        <v>0</v>
      </c>
      <c r="P5" s="96" cm="1">
        <f t="array" aca="1" ref="P5:P68" ca="1">RS(OFFSET('Constrained Trace'!O5,0,0,Input_Output!$O$21),Input_Output!$O$22-Input_Output!$O$21)</f>
        <v>0</v>
      </c>
      <c r="Q5" s="96" cm="1">
        <f t="array" aca="1" ref="Q5:Q68" ca="1">RS(OFFSET('Constrained Trace'!P5,0,0,Input_Output!$O$21),Input_Output!$O$22-Input_Output!$O$21)</f>
        <v>0</v>
      </c>
      <c r="R5" s="96" cm="1">
        <f t="array" aca="1" ref="R5:R68" ca="1">RS(OFFSET('Constrained Trace'!Q5,0,0,Input_Output!$O$21),Input_Output!$O$22-Input_Output!$O$21)</f>
        <v>1</v>
      </c>
      <c r="S5" s="96" cm="1">
        <f t="array" aca="1" ref="S5:S68" ca="1">RS(OFFSET('Constrained Trace'!R5,0,0,Input_Output!$O$21),Input_Output!$O$22-Input_Output!$O$21)</f>
        <v>0</v>
      </c>
      <c r="T5" s="96" cm="1">
        <f t="array" aca="1" ref="T5:T68" ca="1">RS(OFFSET('Constrained Trace'!S5,0,0,Input_Output!$O$21),Input_Output!$O$22-Input_Output!$O$21)</f>
        <v>0</v>
      </c>
      <c r="U5" s="96" cm="1">
        <f t="array" aca="1" ref="U5:U68" ca="1">RS(OFFSET('Constrained Trace'!T5,0,0,Input_Output!$O$21),Input_Output!$O$22-Input_Output!$O$21)</f>
        <v>0</v>
      </c>
      <c r="V5" s="96" cm="1">
        <f t="array" aca="1" ref="V5:V68" ca="1">RS(OFFSET('Constrained Trace'!U5,0,0,Input_Output!$O$21),Input_Output!$O$22-Input_Output!$O$21)</f>
        <v>1</v>
      </c>
      <c r="W5" s="96" cm="1">
        <f t="array" aca="1" ref="W5:W68" ca="1">RS(OFFSET('Constrained Trace'!V5,0,0,Input_Output!$O$21),Input_Output!$O$22-Input_Output!$O$21)</f>
        <v>0</v>
      </c>
      <c r="X5" s="96" cm="1">
        <f t="array" aca="1" ref="X5:X68" ca="1">RS(OFFSET('Constrained Trace'!W5,0,0,Input_Output!$O$21),Input_Output!$O$22-Input_Output!$O$21)</f>
        <v>0</v>
      </c>
      <c r="Y5" s="96" cm="1">
        <f t="array" aca="1" ref="Y5:Y68" ca="1">RS(OFFSET('Constrained Trace'!X5,0,0,Input_Output!$O$21),Input_Output!$O$22-Input_Output!$O$21)</f>
        <v>0</v>
      </c>
      <c r="Z5" s="96" cm="1">
        <f t="array" aca="1" ref="Z5:Z68" ca="1">RS(OFFSET('Constrained Trace'!Y5,0,0,Input_Output!$O$21),Input_Output!$O$22-Input_Output!$O$21)</f>
        <v>1</v>
      </c>
      <c r="AA5" s="96" cm="1">
        <f t="array" aca="1" ref="AA5:AA68" ca="1">RS(OFFSET('Constrained Trace'!Z5,0,0,Input_Output!$O$21),Input_Output!$O$22-Input_Output!$O$21)</f>
        <v>0</v>
      </c>
      <c r="AB5" s="96" cm="1">
        <f t="array" aca="1" ref="AB5:AB68" ca="1">RS(OFFSET('Constrained Trace'!AA5,0,0,Input_Output!$O$21),Input_Output!$O$22-Input_Output!$O$21)</f>
        <v>0</v>
      </c>
      <c r="AC5" s="96" cm="1">
        <f t="array" aca="1" ref="AC5:AC68" ca="1">RS(OFFSET('Constrained Trace'!AB5,0,0,Input_Output!$O$21),Input_Output!$O$22-Input_Output!$O$21)</f>
        <v>5</v>
      </c>
      <c r="AD5" s="96" cm="1">
        <f t="array" aca="1" ref="AD5:AD68" ca="1">RS(OFFSET('Constrained Trace'!AC5,0,0,Input_Output!$O$21),Input_Output!$O$22-Input_Output!$O$21)</f>
        <v>4</v>
      </c>
      <c r="AE5" s="96" cm="1">
        <f t="array" aca="1" ref="AE5:AE68" ca="1">RS(OFFSET('Constrained Trace'!AD5,0,0,Input_Output!$O$21),Input_Output!$O$22-Input_Output!$O$21)</f>
        <v>9</v>
      </c>
      <c r="AF5" s="96" cm="1">
        <f t="array" aca="1" ref="AF5:AF68" ca="1">RS(OFFSET('Constrained Trace'!AE5,0,0,Input_Output!$O$21),Input_Output!$O$22-Input_Output!$O$21)</f>
        <v>9</v>
      </c>
      <c r="AG5" s="96" cm="1">
        <f t="array" aca="1" ref="AG5:AG68" ca="1">RS(OFFSET('Constrained Trace'!AF5,0,0,Input_Output!$O$21),Input_Output!$O$22-Input_Output!$O$21)</f>
        <v>9</v>
      </c>
      <c r="AH5" s="96" cm="1">
        <f t="array" aca="1" ref="AH5:AH68" ca="1">RS(OFFSET('Constrained Trace'!AG5,0,0,Input_Output!$O$21),Input_Output!$O$22-Input_Output!$O$21)</f>
        <v>200</v>
      </c>
      <c r="AI5" s="98" cm="1">
        <f t="array" aca="1" ref="AI5:AI68" ca="1">RS(OFFSET('Constrained Trace'!AH$5,0,0,Input_Output!$O$21),Input_Output!$O$22-Input_Output!$O$21)</f>
        <v>1</v>
      </c>
      <c r="AJ5" s="98" cm="1">
        <f t="array" aca="1" ref="AJ5:AJ68" ca="1">RS(OFFSET('Constrained Trace'!AI$5,0,0,Input_Output!$O$21),Input_Output!$O$22-Input_Output!$O$21)</f>
        <v>0</v>
      </c>
      <c r="AK5" s="98" cm="1">
        <f t="array" aca="1" ref="AK5:AK68" ca="1">RS(OFFSET('Constrained Trace'!AJ$5,0,0,Input_Output!$O$21),Input_Output!$O$22-Input_Output!$O$21)</f>
        <v>0</v>
      </c>
      <c r="AL5" s="7"/>
    </row>
    <row r="6" spans="1:38" x14ac:dyDescent="0.25">
      <c r="A6" s="41" t="str">
        <f>IF(D6&lt;Input_Output!O$20,"original",IF(D6&lt;Input_Output!O$21,"padding",IF(B6&lt;Input_Output!O$22,"extension","")))</f>
        <v>extension</v>
      </c>
      <c r="B6" s="19">
        <f>IF(B5="","",_xlfn.LET(_xlpm.next,B5+1,IF(_xlpm.next&lt;Input_Output!O$22,_xlpm.next,"")))</f>
        <v>1</v>
      </c>
      <c r="C6" s="19">
        <v>81</v>
      </c>
      <c r="D6" s="41" t="str">
        <f>IF(B6="","",IF(MOD(B6,Input_Output!$O$6)=0,QUOTIENT(B6,Input_Output!$O$6),""))</f>
        <v/>
      </c>
      <c r="E6" s="41" t="str">
        <f>IF(D6="","",IF(D6&lt;Input_Output!O$20,VLOOKUP(K6,Semantic!$B$11:$C$15,2,FALSE),"N/A"))</f>
        <v/>
      </c>
      <c r="F6" s="96">
        <f ca="1"/>
        <v>177</v>
      </c>
      <c r="G6" s="96">
        <f ca="1"/>
        <v>69</v>
      </c>
      <c r="H6" s="96">
        <f ca="1"/>
        <v>12</v>
      </c>
      <c r="I6" s="96">
        <f ca="1"/>
        <v>76</v>
      </c>
      <c r="J6" s="97">
        <f ca="1"/>
        <v>112</v>
      </c>
      <c r="K6" s="96">
        <f ca="1"/>
        <v>198</v>
      </c>
      <c r="L6" s="96">
        <f ca="1"/>
        <v>118</v>
      </c>
      <c r="M6" s="96">
        <f ca="1"/>
        <v>37</v>
      </c>
      <c r="N6" s="96">
        <f ca="1"/>
        <v>63</v>
      </c>
      <c r="O6" s="96">
        <f ca="1"/>
        <v>195</v>
      </c>
      <c r="P6" s="96">
        <f ca="1"/>
        <v>129</v>
      </c>
      <c r="Q6" s="96">
        <f ca="1"/>
        <v>73</v>
      </c>
      <c r="R6" s="96">
        <f ca="1"/>
        <v>110</v>
      </c>
      <c r="S6" s="96">
        <f ca="1"/>
        <v>209</v>
      </c>
      <c r="T6" s="96">
        <f ca="1"/>
        <v>221</v>
      </c>
      <c r="U6" s="96">
        <f ca="1"/>
        <v>216</v>
      </c>
      <c r="V6" s="96">
        <f ca="1"/>
        <v>3</v>
      </c>
      <c r="W6" s="96">
        <f ca="1"/>
        <v>0</v>
      </c>
      <c r="X6" s="96">
        <f ca="1"/>
        <v>96</v>
      </c>
      <c r="Y6" s="96">
        <f ca="1"/>
        <v>189</v>
      </c>
      <c r="Z6" s="96">
        <f ca="1"/>
        <v>70</v>
      </c>
      <c r="AA6" s="96">
        <f ca="1"/>
        <v>113</v>
      </c>
      <c r="AB6" s="96">
        <f ca="1"/>
        <v>228</v>
      </c>
      <c r="AC6" s="96">
        <f ca="1"/>
        <v>215</v>
      </c>
      <c r="AD6" s="96">
        <f ca="1"/>
        <v>73</v>
      </c>
      <c r="AE6" s="96">
        <f ca="1"/>
        <v>187</v>
      </c>
      <c r="AF6" s="96">
        <f ca="1"/>
        <v>97</v>
      </c>
      <c r="AG6" s="96">
        <f ca="1"/>
        <v>143</v>
      </c>
      <c r="AH6" s="96">
        <f ca="1"/>
        <v>101</v>
      </c>
      <c r="AI6" s="98">
        <f ca="1"/>
        <v>209</v>
      </c>
      <c r="AJ6" s="98">
        <f ca="1"/>
        <v>159</v>
      </c>
      <c r="AK6" s="98">
        <f ca="1"/>
        <v>40</v>
      </c>
      <c r="AL6" s="7"/>
    </row>
    <row r="7" spans="1:38" x14ac:dyDescent="0.25">
      <c r="A7" s="41" t="str">
        <f>IF(D7&lt;Input_Output!O$20,"original",IF(D7&lt;Input_Output!O$21,"padding",IF(B7&lt;Input_Output!O$22,"extension","")))</f>
        <v>extension</v>
      </c>
      <c r="B7" s="19">
        <f>IF(B6="","",_xlfn.LET(_xlpm.next,B6+1,IF(_xlpm.next&lt;Input_Output!O$22,_xlpm.next,"")))</f>
        <v>2</v>
      </c>
      <c r="C7" s="19">
        <v>136</v>
      </c>
      <c r="D7" s="41" t="str">
        <f>IF(B7="","",IF(MOD(B7,Input_Output!$O$6)=0,QUOTIENT(B7,Input_Output!$O$6),""))</f>
        <v/>
      </c>
      <c r="E7" s="41" t="str">
        <f>IF(D7="","",IF(D7&lt;Input_Output!O$20,VLOOKUP(K7,Semantic!$B$11:$C$15,2,FALSE),"N/A"))</f>
        <v/>
      </c>
      <c r="F7" s="96">
        <f ca="1"/>
        <v>235</v>
      </c>
      <c r="G7" s="96">
        <f ca="1"/>
        <v>96</v>
      </c>
      <c r="H7" s="96">
        <f ca="1"/>
        <v>55</v>
      </c>
      <c r="I7" s="96">
        <f ca="1"/>
        <v>113</v>
      </c>
      <c r="J7" s="97">
        <f ca="1"/>
        <v>0</v>
      </c>
      <c r="K7" s="96">
        <f ca="1"/>
        <v>219</v>
      </c>
      <c r="L7" s="96">
        <f ca="1"/>
        <v>18</v>
      </c>
      <c r="M7" s="96">
        <f ca="1"/>
        <v>187</v>
      </c>
      <c r="N7" s="96">
        <f ca="1"/>
        <v>229</v>
      </c>
      <c r="O7" s="96">
        <f ca="1"/>
        <v>64</v>
      </c>
      <c r="P7" s="96">
        <f ca="1"/>
        <v>172</v>
      </c>
      <c r="Q7" s="96">
        <f ca="1"/>
        <v>72</v>
      </c>
      <c r="R7" s="96">
        <f ca="1"/>
        <v>86</v>
      </c>
      <c r="S7" s="96">
        <f ca="1"/>
        <v>187</v>
      </c>
      <c r="T7" s="96">
        <f ca="1"/>
        <v>38</v>
      </c>
      <c r="U7" s="96">
        <f ca="1"/>
        <v>241</v>
      </c>
      <c r="V7" s="96">
        <f ca="1"/>
        <v>64</v>
      </c>
      <c r="W7" s="96">
        <f ca="1"/>
        <v>239</v>
      </c>
      <c r="X7" s="96">
        <f ca="1"/>
        <v>187</v>
      </c>
      <c r="Y7" s="96">
        <f ca="1"/>
        <v>70</v>
      </c>
      <c r="Z7" s="96">
        <f ca="1"/>
        <v>226</v>
      </c>
      <c r="AA7" s="96">
        <f ca="1"/>
        <v>196</v>
      </c>
      <c r="AB7" s="96">
        <f ca="1"/>
        <v>151</v>
      </c>
      <c r="AC7" s="96">
        <f ca="1"/>
        <v>59</v>
      </c>
      <c r="AD7" s="96">
        <f ca="1"/>
        <v>190</v>
      </c>
      <c r="AE7" s="96">
        <f ca="1"/>
        <v>36</v>
      </c>
      <c r="AF7" s="96">
        <f ca="1"/>
        <v>15</v>
      </c>
      <c r="AG7" s="96">
        <f ca="1"/>
        <v>59</v>
      </c>
      <c r="AH7" s="96">
        <f ca="1"/>
        <v>21</v>
      </c>
      <c r="AI7" s="98">
        <f ca="1"/>
        <v>84</v>
      </c>
      <c r="AJ7" s="98">
        <f ca="1"/>
        <v>73</v>
      </c>
      <c r="AK7" s="98">
        <f ca="1"/>
        <v>39</v>
      </c>
      <c r="AL7" s="7"/>
    </row>
    <row r="8" spans="1:38" x14ac:dyDescent="0.25">
      <c r="A8" s="41" t="str">
        <f>IF(D8&lt;Input_Output!O$20,"original",IF(D8&lt;Input_Output!O$21,"padding",IF(B8&lt;Input_Output!O$22,"extension","")))</f>
        <v>extension</v>
      </c>
      <c r="B8" s="19">
        <f>IF(B7="","",_xlfn.LET(_xlpm.next,B7+1,IF(_xlpm.next&lt;Input_Output!O$22,_xlpm.next,"")))</f>
        <v>3</v>
      </c>
      <c r="C8" s="19">
        <v>222</v>
      </c>
      <c r="D8" s="41" t="str">
        <f>IF(B8="","",IF(MOD(B8,Input_Output!$O$6)=0,QUOTIENT(B8,Input_Output!$O$6),""))</f>
        <v/>
      </c>
      <c r="E8" s="41" t="str">
        <f>IF(D8="","",IF(D8&lt;Input_Output!O$20,VLOOKUP(K8,Semantic!$B$11:$C$15,2,FALSE),"N/A"))</f>
        <v/>
      </c>
      <c r="F8" s="96">
        <f ca="1"/>
        <v>201</v>
      </c>
      <c r="G8" s="96">
        <f ca="1"/>
        <v>159</v>
      </c>
      <c r="H8" s="96">
        <f ca="1"/>
        <v>135</v>
      </c>
      <c r="I8" s="96">
        <f ca="1"/>
        <v>144</v>
      </c>
      <c r="J8" s="97">
        <f ca="1"/>
        <v>42</v>
      </c>
      <c r="K8" s="96">
        <f ca="1"/>
        <v>14</v>
      </c>
      <c r="L8" s="96">
        <f ca="1"/>
        <v>164</v>
      </c>
      <c r="M8" s="96">
        <f ca="1"/>
        <v>53</v>
      </c>
      <c r="N8" s="96">
        <f ca="1"/>
        <v>145</v>
      </c>
      <c r="O8" s="96">
        <f ca="1"/>
        <v>7</v>
      </c>
      <c r="P8" s="96">
        <f ca="1"/>
        <v>188</v>
      </c>
      <c r="Q8" s="96">
        <f ca="1"/>
        <v>98</v>
      </c>
      <c r="R8" s="96">
        <f ca="1"/>
        <v>239</v>
      </c>
      <c r="S8" s="96">
        <f ca="1"/>
        <v>6</v>
      </c>
      <c r="T8" s="96">
        <f ca="1"/>
        <v>203</v>
      </c>
      <c r="U8" s="96">
        <f ca="1"/>
        <v>142</v>
      </c>
      <c r="V8" s="96">
        <f ca="1"/>
        <v>86</v>
      </c>
      <c r="W8" s="96">
        <f ca="1"/>
        <v>152</v>
      </c>
      <c r="X8" s="96">
        <f ca="1"/>
        <v>105</v>
      </c>
      <c r="Y8" s="96">
        <f ca="1"/>
        <v>87</v>
      </c>
      <c r="Z8" s="96">
        <f ca="1"/>
        <v>113</v>
      </c>
      <c r="AA8" s="96">
        <f ca="1"/>
        <v>229</v>
      </c>
      <c r="AB8" s="96">
        <f ca="1"/>
        <v>192</v>
      </c>
      <c r="AC8" s="96">
        <f ca="1"/>
        <v>62</v>
      </c>
      <c r="AD8" s="96">
        <f ca="1"/>
        <v>23</v>
      </c>
      <c r="AE8" s="96">
        <f ca="1"/>
        <v>113</v>
      </c>
      <c r="AF8" s="96">
        <f ca="1"/>
        <v>143</v>
      </c>
      <c r="AG8" s="96">
        <f ca="1"/>
        <v>112</v>
      </c>
      <c r="AH8" s="96">
        <f ca="1"/>
        <v>63</v>
      </c>
      <c r="AI8" s="98">
        <f ca="1"/>
        <v>178</v>
      </c>
      <c r="AJ8" s="98">
        <f ca="1"/>
        <v>250</v>
      </c>
      <c r="AK8" s="98">
        <f ca="1"/>
        <v>7</v>
      </c>
      <c r="AL8" s="7"/>
    </row>
    <row r="9" spans="1:38" x14ac:dyDescent="0.25">
      <c r="A9" s="41" t="str">
        <f>IF(D9&lt;Input_Output!O$20,"original",IF(D9&lt;Input_Output!O$21,"padding",IF(B9&lt;Input_Output!O$22,"extension","")))</f>
        <v>original</v>
      </c>
      <c r="B9" s="19">
        <f>IF(B8="","",_xlfn.LET(_xlpm.next,B8+1,IF(_xlpm.next&lt;Input_Output!O$22,_xlpm.next,"")))</f>
        <v>4</v>
      </c>
      <c r="C9" s="19">
        <v>249</v>
      </c>
      <c r="D9" s="41">
        <f>IF(B9="","",IF(MOD(B9,Input_Output!$O$6)=0,QUOTIENT(B9,Input_Output!$O$6),""))</f>
        <v>1</v>
      </c>
      <c r="E9" s="41" t="str">
        <f ca="1">IF(D9="","",IF(D9&lt;Input_Output!O$20,VLOOKUP(K9,Semantic!$B$11:$C$15,2,FALSE),"N/A"))</f>
        <v>ADD</v>
      </c>
      <c r="F9" s="96">
        <f ca="1"/>
        <v>1</v>
      </c>
      <c r="G9" s="96">
        <f ca="1"/>
        <v>4</v>
      </c>
      <c r="H9" s="96">
        <f ca="1"/>
        <v>9</v>
      </c>
      <c r="I9" s="96">
        <f ca="1"/>
        <v>0</v>
      </c>
      <c r="J9" s="97">
        <f ca="1"/>
        <v>0</v>
      </c>
      <c r="K9" s="96">
        <f ca="1"/>
        <v>2</v>
      </c>
      <c r="L9" s="96">
        <f ca="1"/>
        <v>0</v>
      </c>
      <c r="M9" s="96">
        <f ca="1"/>
        <v>2</v>
      </c>
      <c r="N9" s="96">
        <f ca="1"/>
        <v>0</v>
      </c>
      <c r="O9" s="96">
        <f ca="1"/>
        <v>256</v>
      </c>
      <c r="P9" s="96">
        <f ca="1"/>
        <v>0</v>
      </c>
      <c r="Q9" s="96">
        <f ca="1"/>
        <v>0</v>
      </c>
      <c r="R9" s="96">
        <f ca="1"/>
        <v>1</v>
      </c>
      <c r="S9" s="96">
        <f ca="1"/>
        <v>0</v>
      </c>
      <c r="T9" s="96">
        <f ca="1"/>
        <v>0</v>
      </c>
      <c r="U9" s="96">
        <f ca="1"/>
        <v>1</v>
      </c>
      <c r="V9" s="96">
        <f ca="1"/>
        <v>0</v>
      </c>
      <c r="W9" s="96">
        <f ca="1"/>
        <v>0</v>
      </c>
      <c r="X9" s="96">
        <f ca="1"/>
        <v>1</v>
      </c>
      <c r="Y9" s="96">
        <f ca="1"/>
        <v>0</v>
      </c>
      <c r="Z9" s="96">
        <f ca="1"/>
        <v>0</v>
      </c>
      <c r="AA9" s="96">
        <f ca="1"/>
        <v>0</v>
      </c>
      <c r="AB9" s="96">
        <f ca="1"/>
        <v>0</v>
      </c>
      <c r="AC9" s="96">
        <f ca="1"/>
        <v>4</v>
      </c>
      <c r="AD9" s="96">
        <f ca="1"/>
        <v>0</v>
      </c>
      <c r="AE9" s="96">
        <f ca="1"/>
        <v>3</v>
      </c>
      <c r="AF9" s="96">
        <f ca="1"/>
        <v>3</v>
      </c>
      <c r="AG9" s="96">
        <f ca="1"/>
        <v>3</v>
      </c>
      <c r="AH9" s="96">
        <f ca="1"/>
        <v>86</v>
      </c>
      <c r="AI9" s="98">
        <f ca="1"/>
        <v>0</v>
      </c>
      <c r="AJ9" s="98">
        <f ca="1"/>
        <v>1</v>
      </c>
      <c r="AK9" s="98">
        <f ca="1"/>
        <v>0</v>
      </c>
      <c r="AL9" s="7"/>
    </row>
    <row r="10" spans="1:38" x14ac:dyDescent="0.25">
      <c r="A10" s="41" t="str">
        <f>IF(D10&lt;Input_Output!O$20,"original",IF(D10&lt;Input_Output!O$21,"padding",IF(B10&lt;Input_Output!O$22,"extension","")))</f>
        <v>extension</v>
      </c>
      <c r="B10" s="19">
        <f>IF(B9="","",_xlfn.LET(_xlpm.next,B9+1,IF(_xlpm.next&lt;Input_Output!O$22,_xlpm.next,"")))</f>
        <v>5</v>
      </c>
      <c r="C10" s="19">
        <v>123</v>
      </c>
      <c r="D10" s="41" t="str">
        <f>IF(B10="","",IF(MOD(B10,Input_Output!$O$6)=0,QUOTIENT(B10,Input_Output!$O$6),""))</f>
        <v/>
      </c>
      <c r="E10" s="41" t="str">
        <f>IF(D10="","",IF(D10&lt;Input_Output!O$20,VLOOKUP(K10,Semantic!$B$11:$C$15,2,FALSE),"N/A"))</f>
        <v/>
      </c>
      <c r="F10" s="96">
        <f ca="1"/>
        <v>178</v>
      </c>
      <c r="G10" s="96">
        <f ca="1"/>
        <v>85</v>
      </c>
      <c r="H10" s="96">
        <f ca="1"/>
        <v>76</v>
      </c>
      <c r="I10" s="96">
        <f ca="1"/>
        <v>106</v>
      </c>
      <c r="J10" s="97">
        <f ca="1"/>
        <v>75</v>
      </c>
      <c r="K10" s="96">
        <f ca="1"/>
        <v>34</v>
      </c>
      <c r="L10" s="96">
        <f ca="1"/>
        <v>61</v>
      </c>
      <c r="M10" s="96">
        <f ca="1"/>
        <v>40</v>
      </c>
      <c r="N10" s="96">
        <f ca="1"/>
        <v>62</v>
      </c>
      <c r="O10" s="96">
        <f ca="1"/>
        <v>196</v>
      </c>
      <c r="P10" s="96">
        <f ca="1"/>
        <v>215</v>
      </c>
      <c r="Q10" s="96">
        <f ca="1"/>
        <v>173</v>
      </c>
      <c r="R10" s="96">
        <f ca="1"/>
        <v>236</v>
      </c>
      <c r="S10" s="96">
        <f ca="1"/>
        <v>31</v>
      </c>
      <c r="T10" s="96">
        <f ca="1"/>
        <v>42</v>
      </c>
      <c r="U10" s="96">
        <f ca="1"/>
        <v>174</v>
      </c>
      <c r="V10" s="96">
        <f ca="1"/>
        <v>45</v>
      </c>
      <c r="W10" s="96">
        <f ca="1"/>
        <v>220</v>
      </c>
      <c r="X10" s="96">
        <f ca="1"/>
        <v>245</v>
      </c>
      <c r="Y10" s="96">
        <f ca="1"/>
        <v>193</v>
      </c>
      <c r="Z10" s="96">
        <f ca="1"/>
        <v>144</v>
      </c>
      <c r="AA10" s="96">
        <f ca="1"/>
        <v>147</v>
      </c>
      <c r="AB10" s="96">
        <f ca="1"/>
        <v>160</v>
      </c>
      <c r="AC10" s="96">
        <f ca="1"/>
        <v>4</v>
      </c>
      <c r="AD10" s="96">
        <f ca="1"/>
        <v>153</v>
      </c>
      <c r="AE10" s="96">
        <f ca="1"/>
        <v>193</v>
      </c>
      <c r="AF10" s="96">
        <f ca="1"/>
        <v>77</v>
      </c>
      <c r="AG10" s="96">
        <f ca="1"/>
        <v>51</v>
      </c>
      <c r="AH10" s="96">
        <f ca="1"/>
        <v>57</v>
      </c>
      <c r="AI10" s="98">
        <f ca="1"/>
        <v>57</v>
      </c>
      <c r="AJ10" s="98">
        <f ca="1"/>
        <v>71</v>
      </c>
      <c r="AK10" s="98">
        <f ca="1"/>
        <v>63</v>
      </c>
      <c r="AL10" s="7"/>
    </row>
    <row r="11" spans="1:38" x14ac:dyDescent="0.25">
      <c r="A11" s="41" t="str">
        <f>IF(D11&lt;Input_Output!O$20,"original",IF(D11&lt;Input_Output!O$21,"padding",IF(B11&lt;Input_Output!O$22,"extension","")))</f>
        <v>extension</v>
      </c>
      <c r="B11" s="19">
        <f>IF(B10="","",_xlfn.LET(_xlpm.next,B10+1,IF(_xlpm.next&lt;Input_Output!O$22,_xlpm.next,"")))</f>
        <v>6</v>
      </c>
      <c r="C11" s="19">
        <v>197</v>
      </c>
      <c r="D11" s="41" t="str">
        <f>IF(B11="","",IF(MOD(B11,Input_Output!$O$6)=0,QUOTIENT(B11,Input_Output!$O$6),""))</f>
        <v/>
      </c>
      <c r="E11" s="41" t="str">
        <f>IF(D11="","",IF(D11&lt;Input_Output!O$20,VLOOKUP(K11,Semantic!$B$11:$C$15,2,FALSE),"N/A"))</f>
        <v/>
      </c>
      <c r="F11" s="96">
        <f ca="1"/>
        <v>206</v>
      </c>
      <c r="G11" s="96">
        <f ca="1"/>
        <v>79</v>
      </c>
      <c r="H11" s="96">
        <f ca="1"/>
        <v>101</v>
      </c>
      <c r="I11" s="96">
        <f ca="1"/>
        <v>38</v>
      </c>
      <c r="J11" s="97">
        <f ca="1"/>
        <v>242</v>
      </c>
      <c r="K11" s="96">
        <f ca="1"/>
        <v>33</v>
      </c>
      <c r="L11" s="96">
        <f ca="1"/>
        <v>88</v>
      </c>
      <c r="M11" s="96">
        <f ca="1"/>
        <v>122</v>
      </c>
      <c r="N11" s="96">
        <f ca="1"/>
        <v>87</v>
      </c>
      <c r="O11" s="96">
        <f ca="1"/>
        <v>91</v>
      </c>
      <c r="P11" s="96">
        <f ca="1"/>
        <v>76</v>
      </c>
      <c r="Q11" s="96">
        <f ca="1"/>
        <v>84</v>
      </c>
      <c r="R11" s="96">
        <f ca="1"/>
        <v>227</v>
      </c>
      <c r="S11" s="96">
        <f ca="1"/>
        <v>159</v>
      </c>
      <c r="T11" s="96">
        <f ca="1"/>
        <v>122</v>
      </c>
      <c r="U11" s="96">
        <f ca="1"/>
        <v>230</v>
      </c>
      <c r="V11" s="96">
        <f ca="1"/>
        <v>118</v>
      </c>
      <c r="W11" s="96">
        <f ca="1"/>
        <v>104</v>
      </c>
      <c r="X11" s="96">
        <f ca="1"/>
        <v>98</v>
      </c>
      <c r="Y11" s="96">
        <f ca="1"/>
        <v>61</v>
      </c>
      <c r="Z11" s="96">
        <f ca="1"/>
        <v>139</v>
      </c>
      <c r="AA11" s="96">
        <f ca="1"/>
        <v>161</v>
      </c>
      <c r="AB11" s="96">
        <f ca="1"/>
        <v>58</v>
      </c>
      <c r="AC11" s="96">
        <f ca="1"/>
        <v>126</v>
      </c>
      <c r="AD11" s="96">
        <f ca="1"/>
        <v>34</v>
      </c>
      <c r="AE11" s="96">
        <f ca="1"/>
        <v>148</v>
      </c>
      <c r="AF11" s="96">
        <f ca="1"/>
        <v>59</v>
      </c>
      <c r="AG11" s="96">
        <f ca="1"/>
        <v>125</v>
      </c>
      <c r="AH11" s="96">
        <f ca="1"/>
        <v>151</v>
      </c>
      <c r="AI11" s="98">
        <f ca="1"/>
        <v>168</v>
      </c>
      <c r="AJ11" s="98">
        <f ca="1"/>
        <v>118</v>
      </c>
      <c r="AK11" s="98">
        <f ca="1"/>
        <v>227</v>
      </c>
      <c r="AL11" s="7"/>
    </row>
    <row r="12" spans="1:38" x14ac:dyDescent="0.25">
      <c r="A12" s="41" t="str">
        <f>IF(D12&lt;Input_Output!O$20,"original",IF(D12&lt;Input_Output!O$21,"padding",IF(B12&lt;Input_Output!O$22,"extension","")))</f>
        <v>extension</v>
      </c>
      <c r="B12" s="19">
        <f>IF(B11="","",_xlfn.LET(_xlpm.next,B11+1,IF(_xlpm.next&lt;Input_Output!O$22,_xlpm.next,"")))</f>
        <v>7</v>
      </c>
      <c r="C12" s="19">
        <v>23</v>
      </c>
      <c r="D12" s="41" t="str">
        <f>IF(B12="","",IF(MOD(B12,Input_Output!$O$6)=0,QUOTIENT(B12,Input_Output!$O$6),""))</f>
        <v/>
      </c>
      <c r="E12" s="41" t="str">
        <f>IF(D12="","",IF(D12&lt;Input_Output!O$20,VLOOKUP(K12,Semantic!$B$11:$C$15,2,FALSE),"N/A"))</f>
        <v/>
      </c>
      <c r="F12" s="96">
        <f ca="1"/>
        <v>172</v>
      </c>
      <c r="G12" s="96">
        <f ca="1"/>
        <v>20</v>
      </c>
      <c r="H12" s="96">
        <f ca="1"/>
        <v>240</v>
      </c>
      <c r="I12" s="96">
        <f ca="1"/>
        <v>156</v>
      </c>
      <c r="J12" s="97">
        <f ca="1"/>
        <v>108</v>
      </c>
      <c r="K12" s="96">
        <f ca="1"/>
        <v>38</v>
      </c>
      <c r="L12" s="96">
        <f ca="1"/>
        <v>228</v>
      </c>
      <c r="M12" s="96">
        <f ca="1"/>
        <v>41</v>
      </c>
      <c r="N12" s="96">
        <f ca="1"/>
        <v>159</v>
      </c>
      <c r="O12" s="96">
        <f ca="1"/>
        <v>147</v>
      </c>
      <c r="P12" s="96">
        <f ca="1"/>
        <v>57</v>
      </c>
      <c r="Q12" s="96">
        <f ca="1"/>
        <v>243</v>
      </c>
      <c r="R12" s="96">
        <f ca="1"/>
        <v>74</v>
      </c>
      <c r="S12" s="96">
        <f ca="1"/>
        <v>86</v>
      </c>
      <c r="T12" s="96">
        <f ca="1"/>
        <v>231</v>
      </c>
      <c r="U12" s="96">
        <f ca="1"/>
        <v>253</v>
      </c>
      <c r="V12" s="96">
        <f ca="1"/>
        <v>32</v>
      </c>
      <c r="W12" s="96">
        <f ca="1"/>
        <v>114</v>
      </c>
      <c r="X12" s="96">
        <f ca="1"/>
        <v>94</v>
      </c>
      <c r="Y12" s="96">
        <f ca="1"/>
        <v>188</v>
      </c>
      <c r="Z12" s="96">
        <f ca="1"/>
        <v>125</v>
      </c>
      <c r="AA12" s="96">
        <f ca="1"/>
        <v>123</v>
      </c>
      <c r="AB12" s="96">
        <f ca="1"/>
        <v>31</v>
      </c>
      <c r="AC12" s="96">
        <f ca="1"/>
        <v>197</v>
      </c>
      <c r="AD12" s="96">
        <f ca="1"/>
        <v>183</v>
      </c>
      <c r="AE12" s="96">
        <f ca="1"/>
        <v>48</v>
      </c>
      <c r="AF12" s="96">
        <f ca="1"/>
        <v>215</v>
      </c>
      <c r="AG12" s="96">
        <f ca="1"/>
        <v>83</v>
      </c>
      <c r="AH12" s="96">
        <f ca="1"/>
        <v>95</v>
      </c>
      <c r="AI12" s="98">
        <f ca="1"/>
        <v>176</v>
      </c>
      <c r="AJ12" s="98">
        <f ca="1"/>
        <v>164</v>
      </c>
      <c r="AK12" s="98">
        <f ca="1"/>
        <v>166</v>
      </c>
      <c r="AL12" s="7"/>
    </row>
    <row r="13" spans="1:38" x14ac:dyDescent="0.25">
      <c r="A13" s="41" t="str">
        <f>IF(D13&lt;Input_Output!O$20,"original",IF(D13&lt;Input_Output!O$21,"padding",IF(B13&lt;Input_Output!O$22,"extension","")))</f>
        <v>original</v>
      </c>
      <c r="B13" s="19">
        <f>IF(B12="","",_xlfn.LET(_xlpm.next,B12+1,IF(_xlpm.next&lt;Input_Output!O$22,_xlpm.next,"")))</f>
        <v>8</v>
      </c>
      <c r="C13" s="19">
        <v>64</v>
      </c>
      <c r="D13" s="41">
        <f>IF(B13="","",IF(MOD(B13,Input_Output!$O$6)=0,QUOTIENT(B13,Input_Output!$O$6),""))</f>
        <v>2</v>
      </c>
      <c r="E13" s="41" t="str">
        <f ca="1">IF(D13="","",IF(D13&lt;Input_Output!O$20,VLOOKUP(K13,Semantic!$B$11:$C$15,2,FALSE),"N/A"))</f>
        <v>MOVE</v>
      </c>
      <c r="F13" s="96">
        <f ca="1"/>
        <v>2</v>
      </c>
      <c r="G13" s="96">
        <f ca="1"/>
        <v>3</v>
      </c>
      <c r="H13" s="96">
        <f ca="1"/>
        <v>9</v>
      </c>
      <c r="I13" s="96">
        <f ca="1"/>
        <v>0</v>
      </c>
      <c r="J13" s="97">
        <f ca="1"/>
        <v>0</v>
      </c>
      <c r="K13" s="96">
        <f ca="1"/>
        <v>1</v>
      </c>
      <c r="L13" s="96">
        <f ca="1"/>
        <v>1</v>
      </c>
      <c r="M13" s="96">
        <f ca="1"/>
        <v>1</v>
      </c>
      <c r="N13" s="96">
        <f ca="1"/>
        <v>0</v>
      </c>
      <c r="O13" s="96">
        <f ca="1"/>
        <v>0</v>
      </c>
      <c r="P13" s="96">
        <f ca="1"/>
        <v>0</v>
      </c>
      <c r="Q13" s="96">
        <f ca="1"/>
        <v>1</v>
      </c>
      <c r="R13" s="96">
        <f ca="1"/>
        <v>0</v>
      </c>
      <c r="S13" s="96">
        <f ca="1"/>
        <v>0</v>
      </c>
      <c r="T13" s="96">
        <f ca="1"/>
        <v>1</v>
      </c>
      <c r="U13" s="96">
        <f ca="1"/>
        <v>0</v>
      </c>
      <c r="V13" s="96">
        <f ca="1"/>
        <v>0</v>
      </c>
      <c r="W13" s="96">
        <f ca="1"/>
        <v>0</v>
      </c>
      <c r="X13" s="96">
        <f ca="1"/>
        <v>1</v>
      </c>
      <c r="Y13" s="96">
        <f ca="1"/>
        <v>0</v>
      </c>
      <c r="Z13" s="96">
        <f ca="1"/>
        <v>0</v>
      </c>
      <c r="AA13" s="96">
        <f ca="1"/>
        <v>0</v>
      </c>
      <c r="AB13" s="96">
        <f ca="1"/>
        <v>0</v>
      </c>
      <c r="AC13" s="96">
        <f ca="1"/>
        <v>2</v>
      </c>
      <c r="AD13" s="96">
        <f ca="1"/>
        <v>0</v>
      </c>
      <c r="AE13" s="96">
        <f ca="1"/>
        <v>0</v>
      </c>
      <c r="AF13" s="96">
        <f ca="1"/>
        <v>0</v>
      </c>
      <c r="AG13" s="96">
        <f ca="1"/>
        <v>0</v>
      </c>
      <c r="AH13" s="96">
        <f ca="1"/>
        <v>0</v>
      </c>
      <c r="AI13" s="98">
        <f ca="1"/>
        <v>0</v>
      </c>
      <c r="AJ13" s="98">
        <f ca="1"/>
        <v>1</v>
      </c>
      <c r="AK13" s="98">
        <f ca="1"/>
        <v>0</v>
      </c>
      <c r="AL13" s="7"/>
    </row>
    <row r="14" spans="1:38" x14ac:dyDescent="0.25">
      <c r="A14" s="41" t="str">
        <f>IF(D14&lt;Input_Output!O$20,"original",IF(D14&lt;Input_Output!O$21,"padding",IF(B14&lt;Input_Output!O$22,"extension","")))</f>
        <v>extension</v>
      </c>
      <c r="B14" s="19">
        <f>IF(B13="","",_xlfn.LET(_xlpm.next,B13+1,IF(_xlpm.next&lt;Input_Output!O$22,_xlpm.next,"")))</f>
        <v>9</v>
      </c>
      <c r="C14" s="19">
        <v>44</v>
      </c>
      <c r="D14" s="41" t="str">
        <f>IF(B14="","",IF(MOD(B14,Input_Output!$O$6)=0,QUOTIENT(B14,Input_Output!$O$6),""))</f>
        <v/>
      </c>
      <c r="E14" s="41" t="str">
        <f>IF(D14="","",IF(D14&lt;Input_Output!O$20,VLOOKUP(K14,Semantic!$B$11:$C$15,2,FALSE),"N/A"))</f>
        <v/>
      </c>
      <c r="F14" s="96">
        <f ca="1"/>
        <v>154</v>
      </c>
      <c r="G14" s="96">
        <f ca="1"/>
        <v>139</v>
      </c>
      <c r="H14" s="96">
        <f ca="1"/>
        <v>23</v>
      </c>
      <c r="I14" s="96">
        <f ca="1"/>
        <v>2</v>
      </c>
      <c r="J14" s="97">
        <f ca="1"/>
        <v>63</v>
      </c>
      <c r="K14" s="96">
        <f ca="1"/>
        <v>19</v>
      </c>
      <c r="L14" s="96">
        <f ca="1"/>
        <v>49</v>
      </c>
      <c r="M14" s="96">
        <f ca="1"/>
        <v>136</v>
      </c>
      <c r="N14" s="96">
        <f ca="1"/>
        <v>124</v>
      </c>
      <c r="O14" s="96">
        <f ca="1"/>
        <v>8</v>
      </c>
      <c r="P14" s="96">
        <f ca="1"/>
        <v>38</v>
      </c>
      <c r="Q14" s="96">
        <f ca="1"/>
        <v>14</v>
      </c>
      <c r="R14" s="96">
        <f ca="1"/>
        <v>110</v>
      </c>
      <c r="S14" s="96">
        <f ca="1"/>
        <v>79</v>
      </c>
      <c r="T14" s="96">
        <f ca="1"/>
        <v>73</v>
      </c>
      <c r="U14" s="96">
        <f ca="1"/>
        <v>125</v>
      </c>
      <c r="V14" s="96">
        <f ca="1"/>
        <v>240</v>
      </c>
      <c r="W14" s="96">
        <f ca="1"/>
        <v>207</v>
      </c>
      <c r="X14" s="96">
        <f ca="1"/>
        <v>131</v>
      </c>
      <c r="Y14" s="96">
        <f ca="1"/>
        <v>215</v>
      </c>
      <c r="Z14" s="96">
        <f ca="1"/>
        <v>199</v>
      </c>
      <c r="AA14" s="96">
        <f ca="1"/>
        <v>74</v>
      </c>
      <c r="AB14" s="96">
        <f ca="1"/>
        <v>112</v>
      </c>
      <c r="AC14" s="96">
        <f ca="1"/>
        <v>192</v>
      </c>
      <c r="AD14" s="96">
        <f ca="1"/>
        <v>173</v>
      </c>
      <c r="AE14" s="96">
        <f ca="1"/>
        <v>220</v>
      </c>
      <c r="AF14" s="96">
        <f ca="1"/>
        <v>188</v>
      </c>
      <c r="AG14" s="96">
        <f ca="1"/>
        <v>73</v>
      </c>
      <c r="AH14" s="96">
        <f ca="1"/>
        <v>105</v>
      </c>
      <c r="AI14" s="98">
        <f ca="1"/>
        <v>90</v>
      </c>
      <c r="AJ14" s="98">
        <f ca="1"/>
        <v>65</v>
      </c>
      <c r="AK14" s="98">
        <f ca="1"/>
        <v>204</v>
      </c>
      <c r="AL14" s="7"/>
    </row>
    <row r="15" spans="1:38" x14ac:dyDescent="0.25">
      <c r="A15" s="41" t="str">
        <f>IF(D15&lt;Input_Output!O$20,"original",IF(D15&lt;Input_Output!O$21,"padding",IF(B15&lt;Input_Output!O$22,"extension","")))</f>
        <v>extension</v>
      </c>
      <c r="B15" s="19">
        <f>IF(B14="","",_xlfn.LET(_xlpm.next,B14+1,IF(_xlpm.next&lt;Input_Output!O$22,_xlpm.next,"")))</f>
        <v>10</v>
      </c>
      <c r="C15" s="19">
        <v>223</v>
      </c>
      <c r="D15" s="41" t="str">
        <f>IF(B15="","",IF(MOD(B15,Input_Output!$O$6)=0,QUOTIENT(B15,Input_Output!$O$6),""))</f>
        <v/>
      </c>
      <c r="E15" s="41" t="str">
        <f>IF(D15="","",IF(D15&lt;Input_Output!O$20,VLOOKUP(K15,Semantic!$B$11:$C$15,2,FALSE),"N/A"))</f>
        <v/>
      </c>
      <c r="F15" s="96">
        <f ca="1"/>
        <v>38</v>
      </c>
      <c r="G15" s="96">
        <f ca="1"/>
        <v>232</v>
      </c>
      <c r="H15" s="96">
        <f ca="1"/>
        <v>105</v>
      </c>
      <c r="I15" s="96">
        <f ca="1"/>
        <v>5</v>
      </c>
      <c r="J15" s="97">
        <f ca="1"/>
        <v>163</v>
      </c>
      <c r="K15" s="96">
        <f ca="1"/>
        <v>130</v>
      </c>
      <c r="L15" s="96">
        <f ca="1"/>
        <v>60</v>
      </c>
      <c r="M15" s="96">
        <f ca="1"/>
        <v>237</v>
      </c>
      <c r="N15" s="96">
        <f ca="1"/>
        <v>95</v>
      </c>
      <c r="O15" s="96">
        <f ca="1"/>
        <v>108</v>
      </c>
      <c r="P15" s="96">
        <f ca="1"/>
        <v>112</v>
      </c>
      <c r="Q15" s="96">
        <f ca="1"/>
        <v>57</v>
      </c>
      <c r="R15" s="96">
        <f ca="1"/>
        <v>81</v>
      </c>
      <c r="S15" s="96">
        <f ca="1"/>
        <v>209</v>
      </c>
      <c r="T15" s="96">
        <f ca="1"/>
        <v>55</v>
      </c>
      <c r="U15" s="96">
        <f ca="1"/>
        <v>192</v>
      </c>
      <c r="V15" s="96">
        <f ca="1"/>
        <v>55</v>
      </c>
      <c r="W15" s="96">
        <f ca="1"/>
        <v>41</v>
      </c>
      <c r="X15" s="96">
        <f ca="1"/>
        <v>95</v>
      </c>
      <c r="Y15" s="96">
        <f ca="1"/>
        <v>101</v>
      </c>
      <c r="Z15" s="96">
        <f ca="1"/>
        <v>108</v>
      </c>
      <c r="AA15" s="96">
        <f ca="1"/>
        <v>130</v>
      </c>
      <c r="AB15" s="96">
        <f ca="1"/>
        <v>72</v>
      </c>
      <c r="AC15" s="96">
        <f ca="1"/>
        <v>151</v>
      </c>
      <c r="AD15" s="96">
        <f ca="1"/>
        <v>179</v>
      </c>
      <c r="AE15" s="96">
        <f ca="1"/>
        <v>251</v>
      </c>
      <c r="AF15" s="96">
        <f ca="1"/>
        <v>85</v>
      </c>
      <c r="AG15" s="96">
        <f ca="1"/>
        <v>209</v>
      </c>
      <c r="AH15" s="96">
        <f ca="1"/>
        <v>178</v>
      </c>
      <c r="AI15" s="98">
        <f ca="1"/>
        <v>190</v>
      </c>
      <c r="AJ15" s="98">
        <f ca="1"/>
        <v>59</v>
      </c>
      <c r="AK15" s="98">
        <f ca="1"/>
        <v>115</v>
      </c>
      <c r="AL15" s="7"/>
    </row>
    <row r="16" spans="1:38" x14ac:dyDescent="0.25">
      <c r="A16" s="41" t="str">
        <f>IF(D16&lt;Input_Output!O$20,"original",IF(D16&lt;Input_Output!O$21,"padding",IF(B16&lt;Input_Output!O$22,"extension","")))</f>
        <v>extension</v>
      </c>
      <c r="B16" s="19">
        <f>IF(B15="","",_xlfn.LET(_xlpm.next,B15+1,IF(_xlpm.next&lt;Input_Output!O$22,_xlpm.next,"")))</f>
        <v>11</v>
      </c>
      <c r="C16" s="19">
        <v>73</v>
      </c>
      <c r="D16" s="41" t="str">
        <f>IF(B16="","",IF(MOD(B16,Input_Output!$O$6)=0,QUOTIENT(B16,Input_Output!$O$6),""))</f>
        <v/>
      </c>
      <c r="E16" s="41" t="str">
        <f>IF(D16="","",IF(D16&lt;Input_Output!O$20,VLOOKUP(K16,Semantic!$B$11:$C$15,2,FALSE),"N/A"))</f>
        <v/>
      </c>
      <c r="F16" s="96">
        <f ca="1"/>
        <v>126</v>
      </c>
      <c r="G16" s="96">
        <f ca="1"/>
        <v>36</v>
      </c>
      <c r="H16" s="96">
        <f ca="1"/>
        <v>231</v>
      </c>
      <c r="I16" s="96">
        <f ca="1"/>
        <v>41</v>
      </c>
      <c r="J16" s="97">
        <f ca="1"/>
        <v>181</v>
      </c>
      <c r="K16" s="96">
        <f ca="1"/>
        <v>19</v>
      </c>
      <c r="L16" s="96">
        <f ca="1"/>
        <v>213</v>
      </c>
      <c r="M16" s="96">
        <f ca="1"/>
        <v>243</v>
      </c>
      <c r="N16" s="96">
        <f ca="1"/>
        <v>115</v>
      </c>
      <c r="O16" s="96">
        <f ca="1"/>
        <v>215</v>
      </c>
      <c r="P16" s="96">
        <f ca="1"/>
        <v>219</v>
      </c>
      <c r="Q16" s="96">
        <f ca="1"/>
        <v>157</v>
      </c>
      <c r="R16" s="96">
        <f ca="1"/>
        <v>214</v>
      </c>
      <c r="S16" s="96">
        <f ca="1"/>
        <v>152</v>
      </c>
      <c r="T16" s="96">
        <f ca="1"/>
        <v>3</v>
      </c>
      <c r="U16" s="96">
        <f ca="1"/>
        <v>59</v>
      </c>
      <c r="V16" s="96">
        <f ca="1"/>
        <v>142</v>
      </c>
      <c r="W16" s="96">
        <f ca="1"/>
        <v>151</v>
      </c>
      <c r="X16" s="96">
        <f ca="1"/>
        <v>111</v>
      </c>
      <c r="Y16" s="96">
        <f ca="1"/>
        <v>233</v>
      </c>
      <c r="Z16" s="96">
        <f ca="1"/>
        <v>30</v>
      </c>
      <c r="AA16" s="96">
        <f ca="1"/>
        <v>235</v>
      </c>
      <c r="AB16" s="96">
        <f ca="1"/>
        <v>101</v>
      </c>
      <c r="AC16" s="96">
        <f ca="1"/>
        <v>38</v>
      </c>
      <c r="AD16" s="96">
        <f ca="1"/>
        <v>91</v>
      </c>
      <c r="AE16" s="96">
        <f ca="1"/>
        <v>143</v>
      </c>
      <c r="AF16" s="96">
        <f ca="1"/>
        <v>165</v>
      </c>
      <c r="AG16" s="96">
        <f ca="1"/>
        <v>48</v>
      </c>
      <c r="AH16" s="96">
        <f ca="1"/>
        <v>210</v>
      </c>
      <c r="AI16" s="98">
        <f ca="1"/>
        <v>168</v>
      </c>
      <c r="AJ16" s="98">
        <f ca="1"/>
        <v>174</v>
      </c>
      <c r="AK16" s="98">
        <f ca="1"/>
        <v>149</v>
      </c>
      <c r="AL16" s="7"/>
    </row>
    <row r="17" spans="1:38" x14ac:dyDescent="0.25">
      <c r="A17" s="41" t="str">
        <f>IF(D17&lt;Input_Output!O$20,"original",IF(D17&lt;Input_Output!O$21,"padding",IF(B17&lt;Input_Output!O$22,"extension","")))</f>
        <v>original</v>
      </c>
      <c r="B17" s="19">
        <f>IF(B16="","",_xlfn.LET(_xlpm.next,B16+1,IF(_xlpm.next&lt;Input_Output!O$22,_xlpm.next,"")))</f>
        <v>12</v>
      </c>
      <c r="C17" s="19">
        <v>2</v>
      </c>
      <c r="D17" s="41">
        <f>IF(B17="","",IF(MOD(B17,Input_Output!$O$6)=0,QUOTIENT(B17,Input_Output!$O$6),""))</f>
        <v>3</v>
      </c>
      <c r="E17" s="41" t="str">
        <f ca="1">IF(D17="","",IF(D17&lt;Input_Output!O$20,VLOOKUP(K17,Semantic!$B$11:$C$15,2,FALSE),"N/A"))</f>
        <v>ADD</v>
      </c>
      <c r="F17" s="96">
        <f ca="1"/>
        <v>0</v>
      </c>
      <c r="G17" s="96">
        <f ca="1"/>
        <v>3</v>
      </c>
      <c r="H17" s="96">
        <f ca="1"/>
        <v>9</v>
      </c>
      <c r="I17" s="96">
        <f ca="1"/>
        <v>0</v>
      </c>
      <c r="J17" s="97">
        <f ca="1"/>
        <v>1</v>
      </c>
      <c r="K17" s="96">
        <f ca="1"/>
        <v>2</v>
      </c>
      <c r="L17" s="96">
        <f ca="1"/>
        <v>0</v>
      </c>
      <c r="M17" s="96">
        <f ca="1"/>
        <v>3</v>
      </c>
      <c r="N17" s="96">
        <f ca="1"/>
        <v>2</v>
      </c>
      <c r="O17" s="96">
        <f ca="1"/>
        <v>0</v>
      </c>
      <c r="P17" s="96">
        <f ca="1"/>
        <v>0</v>
      </c>
      <c r="Q17" s="96">
        <f ca="1"/>
        <v>0</v>
      </c>
      <c r="R17" s="96">
        <f ca="1"/>
        <v>1</v>
      </c>
      <c r="S17" s="96">
        <f ca="1"/>
        <v>0</v>
      </c>
      <c r="T17" s="96">
        <f ca="1"/>
        <v>0</v>
      </c>
      <c r="U17" s="96">
        <f ca="1"/>
        <v>0</v>
      </c>
      <c r="V17" s="96">
        <f ca="1"/>
        <v>1</v>
      </c>
      <c r="W17" s="96">
        <f ca="1"/>
        <v>0</v>
      </c>
      <c r="X17" s="96">
        <f ca="1"/>
        <v>0</v>
      </c>
      <c r="Y17" s="96">
        <f ca="1"/>
        <v>0</v>
      </c>
      <c r="Z17" s="96">
        <f ca="1"/>
        <v>1</v>
      </c>
      <c r="AA17" s="96">
        <f ca="1"/>
        <v>0</v>
      </c>
      <c r="AB17" s="96">
        <f ca="1"/>
        <v>0</v>
      </c>
      <c r="AC17" s="96">
        <f ca="1"/>
        <v>9</v>
      </c>
      <c r="AD17" s="96">
        <f ca="1"/>
        <v>3</v>
      </c>
      <c r="AE17" s="96">
        <f ca="1"/>
        <v>12</v>
      </c>
      <c r="AF17" s="96">
        <f ca="1"/>
        <v>9</v>
      </c>
      <c r="AG17" s="96">
        <f ca="1"/>
        <v>12</v>
      </c>
      <c r="AH17" s="96">
        <f ca="1"/>
        <v>150</v>
      </c>
      <c r="AI17" s="98">
        <f ca="1"/>
        <v>0</v>
      </c>
      <c r="AJ17" s="98">
        <f ca="1"/>
        <v>1</v>
      </c>
      <c r="AK17" s="98">
        <f ca="1"/>
        <v>0</v>
      </c>
      <c r="AL17" s="7"/>
    </row>
    <row r="18" spans="1:38" x14ac:dyDescent="0.25">
      <c r="A18" s="41" t="str">
        <f>IF(D18&lt;Input_Output!O$20,"original",IF(D18&lt;Input_Output!O$21,"padding",IF(B18&lt;Input_Output!O$22,"extension","")))</f>
        <v>extension</v>
      </c>
      <c r="B18" s="19">
        <f>IF(B17="","",_xlfn.LET(_xlpm.next,B17+1,IF(_xlpm.next&lt;Input_Output!O$22,_xlpm.next,"")))</f>
        <v>13</v>
      </c>
      <c r="C18" s="19">
        <v>162</v>
      </c>
      <c r="D18" s="41" t="str">
        <f>IF(B18="","",IF(MOD(B18,Input_Output!$O$6)=0,QUOTIENT(B18,Input_Output!$O$6),""))</f>
        <v/>
      </c>
      <c r="E18" s="41" t="str">
        <f>IF(D18="","",IF(D18&lt;Input_Output!O$20,VLOOKUP(K18,Semantic!$B$11:$C$15,2,FALSE),"N/A"))</f>
        <v/>
      </c>
      <c r="F18" s="96">
        <f ca="1"/>
        <v>176</v>
      </c>
      <c r="G18" s="96">
        <f ca="1"/>
        <v>152</v>
      </c>
      <c r="H18" s="96">
        <f ca="1"/>
        <v>146</v>
      </c>
      <c r="I18" s="96">
        <f ca="1"/>
        <v>57</v>
      </c>
      <c r="J18" s="97">
        <f ca="1"/>
        <v>86</v>
      </c>
      <c r="K18" s="96">
        <f ca="1"/>
        <v>251</v>
      </c>
      <c r="L18" s="96">
        <f ca="1"/>
        <v>4</v>
      </c>
      <c r="M18" s="96">
        <f ca="1"/>
        <v>167</v>
      </c>
      <c r="N18" s="96">
        <f ca="1"/>
        <v>240</v>
      </c>
      <c r="O18" s="96">
        <f ca="1"/>
        <v>35</v>
      </c>
      <c r="P18" s="96">
        <f ca="1"/>
        <v>131</v>
      </c>
      <c r="Q18" s="96">
        <f ca="1"/>
        <v>158</v>
      </c>
      <c r="R18" s="96">
        <f ca="1"/>
        <v>2</v>
      </c>
      <c r="S18" s="96">
        <f ca="1"/>
        <v>48</v>
      </c>
      <c r="T18" s="96">
        <f ca="1"/>
        <v>126</v>
      </c>
      <c r="U18" s="96">
        <f ca="1"/>
        <v>246</v>
      </c>
      <c r="V18" s="96">
        <f ca="1"/>
        <v>90</v>
      </c>
      <c r="W18" s="96">
        <f ca="1"/>
        <v>204</v>
      </c>
      <c r="X18" s="96">
        <f ca="1"/>
        <v>129</v>
      </c>
      <c r="Y18" s="96">
        <f ca="1"/>
        <v>165</v>
      </c>
      <c r="Z18" s="96">
        <f ca="1"/>
        <v>7</v>
      </c>
      <c r="AA18" s="96">
        <f ca="1"/>
        <v>115</v>
      </c>
      <c r="AB18" s="96">
        <f ca="1"/>
        <v>160</v>
      </c>
      <c r="AC18" s="96">
        <f ca="1"/>
        <v>131</v>
      </c>
      <c r="AD18" s="96">
        <f ca="1"/>
        <v>255</v>
      </c>
      <c r="AE18" s="96">
        <f ca="1"/>
        <v>145</v>
      </c>
      <c r="AF18" s="96">
        <f ca="1"/>
        <v>169</v>
      </c>
      <c r="AG18" s="96">
        <f ca="1"/>
        <v>193</v>
      </c>
      <c r="AH18" s="96">
        <f ca="1"/>
        <v>209</v>
      </c>
      <c r="AI18" s="98">
        <f ca="1"/>
        <v>40</v>
      </c>
      <c r="AJ18" s="98">
        <f ca="1"/>
        <v>208</v>
      </c>
      <c r="AK18" s="98">
        <f ca="1"/>
        <v>82</v>
      </c>
      <c r="AL18" s="7"/>
    </row>
    <row r="19" spans="1:38" x14ac:dyDescent="0.25">
      <c r="A19" s="41" t="str">
        <f>IF(D19&lt;Input_Output!O$20,"original",IF(D19&lt;Input_Output!O$21,"padding",IF(B19&lt;Input_Output!O$22,"extension","")))</f>
        <v>extension</v>
      </c>
      <c r="B19" s="19">
        <f>IF(B18="","",_xlfn.LET(_xlpm.next,B18+1,IF(_xlpm.next&lt;Input_Output!O$22,_xlpm.next,"")))</f>
        <v>14</v>
      </c>
      <c r="C19" s="19">
        <v>15</v>
      </c>
      <c r="D19" s="41" t="str">
        <f>IF(B19="","",IF(MOD(B19,Input_Output!$O$6)=0,QUOTIENT(B19,Input_Output!$O$6),""))</f>
        <v/>
      </c>
      <c r="E19" s="41" t="str">
        <f>IF(D19="","",IF(D19&lt;Input_Output!O$20,VLOOKUP(K19,Semantic!$B$11:$C$15,2,FALSE),"N/A"))</f>
        <v/>
      </c>
      <c r="F19" s="96">
        <f ca="1"/>
        <v>65</v>
      </c>
      <c r="G19" s="96">
        <f ca="1"/>
        <v>167</v>
      </c>
      <c r="H19" s="96">
        <f ca="1"/>
        <v>256</v>
      </c>
      <c r="I19" s="96">
        <f ca="1"/>
        <v>177</v>
      </c>
      <c r="J19" s="97">
        <f ca="1"/>
        <v>114</v>
      </c>
      <c r="K19" s="96">
        <f ca="1"/>
        <v>54</v>
      </c>
      <c r="L19" s="96">
        <f ca="1"/>
        <v>233</v>
      </c>
      <c r="M19" s="96">
        <f ca="1"/>
        <v>109</v>
      </c>
      <c r="N19" s="96">
        <f ca="1"/>
        <v>160</v>
      </c>
      <c r="O19" s="96">
        <f ca="1"/>
        <v>89</v>
      </c>
      <c r="P19" s="96">
        <f ca="1"/>
        <v>199</v>
      </c>
      <c r="Q19" s="96">
        <f ca="1"/>
        <v>8</v>
      </c>
      <c r="R19" s="96">
        <f ca="1"/>
        <v>216</v>
      </c>
      <c r="S19" s="96">
        <f ca="1"/>
        <v>192</v>
      </c>
      <c r="T19" s="96">
        <f ca="1"/>
        <v>255</v>
      </c>
      <c r="U19" s="96">
        <f ca="1"/>
        <v>182</v>
      </c>
      <c r="V19" s="96">
        <f ca="1"/>
        <v>25</v>
      </c>
      <c r="W19" s="96">
        <f ca="1"/>
        <v>188</v>
      </c>
      <c r="X19" s="96">
        <f ca="1"/>
        <v>158</v>
      </c>
      <c r="Y19" s="96">
        <f ca="1"/>
        <v>94</v>
      </c>
      <c r="Z19" s="96">
        <f ca="1"/>
        <v>237</v>
      </c>
      <c r="AA19" s="96">
        <f ca="1"/>
        <v>223</v>
      </c>
      <c r="AB19" s="96">
        <f ca="1"/>
        <v>153</v>
      </c>
      <c r="AC19" s="96">
        <f ca="1"/>
        <v>120</v>
      </c>
      <c r="AD19" s="96">
        <f ca="1"/>
        <v>7</v>
      </c>
      <c r="AE19" s="96">
        <f ca="1"/>
        <v>106</v>
      </c>
      <c r="AF19" s="96">
        <f ca="1"/>
        <v>188</v>
      </c>
      <c r="AG19" s="96">
        <f ca="1"/>
        <v>61</v>
      </c>
      <c r="AH19" s="96">
        <f ca="1"/>
        <v>67</v>
      </c>
      <c r="AI19" s="98">
        <f ca="1"/>
        <v>39</v>
      </c>
      <c r="AJ19" s="98">
        <f ca="1"/>
        <v>134</v>
      </c>
      <c r="AK19" s="98">
        <f ca="1"/>
        <v>72</v>
      </c>
      <c r="AL19" s="7"/>
    </row>
    <row r="20" spans="1:38" x14ac:dyDescent="0.25">
      <c r="A20" s="41" t="str">
        <f>IF(D20&lt;Input_Output!O$20,"original",IF(D20&lt;Input_Output!O$21,"padding",IF(B20&lt;Input_Output!O$22,"extension","")))</f>
        <v>extension</v>
      </c>
      <c r="B20" s="19">
        <f>IF(B19="","",_xlfn.LET(_xlpm.next,B19+1,IF(_xlpm.next&lt;Input_Output!O$22,_xlpm.next,"")))</f>
        <v>15</v>
      </c>
      <c r="C20" s="19">
        <v>187</v>
      </c>
      <c r="D20" s="41" t="str">
        <f>IF(B20="","",IF(MOD(B20,Input_Output!$O$6)=0,QUOTIENT(B20,Input_Output!$O$6),""))</f>
        <v/>
      </c>
      <c r="E20" s="41" t="str">
        <f>IF(D20="","",IF(D20&lt;Input_Output!O$20,VLOOKUP(K20,Semantic!$B$11:$C$15,2,FALSE),"N/A"))</f>
        <v/>
      </c>
      <c r="F20" s="96">
        <f ca="1"/>
        <v>101</v>
      </c>
      <c r="G20" s="96">
        <f ca="1"/>
        <v>55</v>
      </c>
      <c r="H20" s="96">
        <f ca="1"/>
        <v>202</v>
      </c>
      <c r="I20" s="96">
        <f ca="1"/>
        <v>172</v>
      </c>
      <c r="J20" s="97">
        <f ca="1"/>
        <v>192</v>
      </c>
      <c r="K20" s="96">
        <f ca="1"/>
        <v>35</v>
      </c>
      <c r="L20" s="96">
        <f ca="1"/>
        <v>88</v>
      </c>
      <c r="M20" s="96">
        <f ca="1"/>
        <v>119</v>
      </c>
      <c r="N20" s="96">
        <f ca="1"/>
        <v>7</v>
      </c>
      <c r="O20" s="96">
        <f ca="1"/>
        <v>42</v>
      </c>
      <c r="P20" s="96">
        <f ca="1"/>
        <v>211</v>
      </c>
      <c r="Q20" s="96">
        <f ca="1"/>
        <v>20</v>
      </c>
      <c r="R20" s="96">
        <f ca="1"/>
        <v>132</v>
      </c>
      <c r="S20" s="96">
        <f ca="1"/>
        <v>164</v>
      </c>
      <c r="T20" s="96">
        <f ca="1"/>
        <v>41</v>
      </c>
      <c r="U20" s="96">
        <f ca="1"/>
        <v>104</v>
      </c>
      <c r="V20" s="96">
        <f ca="1"/>
        <v>232</v>
      </c>
      <c r="W20" s="96">
        <f ca="1"/>
        <v>249</v>
      </c>
      <c r="X20" s="96">
        <f ca="1"/>
        <v>39</v>
      </c>
      <c r="Y20" s="96">
        <f ca="1"/>
        <v>101</v>
      </c>
      <c r="Z20" s="96">
        <f ca="1"/>
        <v>228</v>
      </c>
      <c r="AA20" s="96">
        <f ca="1"/>
        <v>104</v>
      </c>
      <c r="AB20" s="96">
        <f ca="1"/>
        <v>204</v>
      </c>
      <c r="AC20" s="96">
        <f ca="1"/>
        <v>187</v>
      </c>
      <c r="AD20" s="96">
        <f ca="1"/>
        <v>190</v>
      </c>
      <c r="AE20" s="96">
        <f ca="1"/>
        <v>169</v>
      </c>
      <c r="AF20" s="96">
        <f ca="1"/>
        <v>123</v>
      </c>
      <c r="AG20" s="96">
        <f ca="1"/>
        <v>2</v>
      </c>
      <c r="AH20" s="96">
        <f ca="1"/>
        <v>210</v>
      </c>
      <c r="AI20" s="98">
        <f ca="1"/>
        <v>7</v>
      </c>
      <c r="AJ20" s="98">
        <f ca="1"/>
        <v>193</v>
      </c>
      <c r="AK20" s="98">
        <f ca="1"/>
        <v>122</v>
      </c>
      <c r="AL20" s="7"/>
    </row>
    <row r="21" spans="1:38" x14ac:dyDescent="0.25">
      <c r="A21" s="41" t="str">
        <f>IF(D21&lt;Input_Output!O$20,"original",IF(D21&lt;Input_Output!O$21,"padding",IF(B21&lt;Input_Output!O$22,"extension","")))</f>
        <v>original</v>
      </c>
      <c r="B21" s="19">
        <f>IF(B20="","",_xlfn.LET(_xlpm.next,B20+1,IF(_xlpm.next&lt;Input_Output!O$22,_xlpm.next,"")))</f>
        <v>16</v>
      </c>
      <c r="C21" s="19">
        <v>241</v>
      </c>
      <c r="D21" s="41">
        <f>IF(B21="","",IF(MOD(B21,Input_Output!$O$6)=0,QUOTIENT(B21,Input_Output!$O$6),""))</f>
        <v>4</v>
      </c>
      <c r="E21" s="41" t="str">
        <f ca="1">IF(D21="","",IF(D21&lt;Input_Output!O$20,VLOOKUP(K21,Semantic!$B$11:$C$15,2,FALSE),"N/A"))</f>
        <v>ADD</v>
      </c>
      <c r="F21" s="96">
        <f ca="1"/>
        <v>1</v>
      </c>
      <c r="G21" s="96">
        <f ca="1"/>
        <v>3</v>
      </c>
      <c r="H21" s="96">
        <f ca="1"/>
        <v>12</v>
      </c>
      <c r="I21" s="96">
        <f ca="1"/>
        <v>0</v>
      </c>
      <c r="J21" s="97">
        <f ca="1"/>
        <v>0</v>
      </c>
      <c r="K21" s="96">
        <f ca="1"/>
        <v>2</v>
      </c>
      <c r="L21" s="96">
        <f ca="1"/>
        <v>0</v>
      </c>
      <c r="M21" s="96">
        <f ca="1"/>
        <v>2</v>
      </c>
      <c r="N21" s="96">
        <f ca="1"/>
        <v>0</v>
      </c>
      <c r="O21" s="96">
        <f ca="1"/>
        <v>256</v>
      </c>
      <c r="P21" s="96">
        <f ca="1"/>
        <v>0</v>
      </c>
      <c r="Q21" s="96">
        <f ca="1"/>
        <v>0</v>
      </c>
      <c r="R21" s="96">
        <f ca="1"/>
        <v>1</v>
      </c>
      <c r="S21" s="96">
        <f ca="1"/>
        <v>0</v>
      </c>
      <c r="T21" s="96">
        <f ca="1"/>
        <v>0</v>
      </c>
      <c r="U21" s="96">
        <f ca="1"/>
        <v>1</v>
      </c>
      <c r="V21" s="96">
        <f ca="1"/>
        <v>0</v>
      </c>
      <c r="W21" s="96">
        <f ca="1"/>
        <v>0</v>
      </c>
      <c r="X21" s="96">
        <f ca="1"/>
        <v>1</v>
      </c>
      <c r="Y21" s="96">
        <f ca="1"/>
        <v>0</v>
      </c>
      <c r="Z21" s="96">
        <f ca="1"/>
        <v>0</v>
      </c>
      <c r="AA21" s="96">
        <f ca="1"/>
        <v>0</v>
      </c>
      <c r="AB21" s="96">
        <f ca="1"/>
        <v>0</v>
      </c>
      <c r="AC21" s="96">
        <f ca="1"/>
        <v>3</v>
      </c>
      <c r="AD21" s="96">
        <f ca="1"/>
        <v>0</v>
      </c>
      <c r="AE21" s="96">
        <f ca="1"/>
        <v>2</v>
      </c>
      <c r="AF21" s="96">
        <f ca="1"/>
        <v>2</v>
      </c>
      <c r="AG21" s="96">
        <f ca="1"/>
        <v>2</v>
      </c>
      <c r="AH21" s="96">
        <f ca="1"/>
        <v>129</v>
      </c>
      <c r="AI21" s="98">
        <f ca="1"/>
        <v>0</v>
      </c>
      <c r="AJ21" s="98">
        <f ca="1"/>
        <v>1</v>
      </c>
      <c r="AK21" s="98">
        <f ca="1"/>
        <v>0</v>
      </c>
      <c r="AL21" s="7"/>
    </row>
    <row r="22" spans="1:38" x14ac:dyDescent="0.25">
      <c r="A22" s="41" t="str">
        <f>IF(D22&lt;Input_Output!O$20,"original",IF(D22&lt;Input_Output!O$21,"padding",IF(B22&lt;Input_Output!O$22,"extension","")))</f>
        <v>extension</v>
      </c>
      <c r="B22" s="19">
        <f>IF(B21="","",_xlfn.LET(_xlpm.next,B21+1,IF(_xlpm.next&lt;Input_Output!O$22,_xlpm.next,"")))</f>
        <v>17</v>
      </c>
      <c r="C22" s="19">
        <v>246</v>
      </c>
      <c r="D22" s="41" t="str">
        <f>IF(B22="","",IF(MOD(B22,Input_Output!$O$6)=0,QUOTIENT(B22,Input_Output!$O$6),""))</f>
        <v/>
      </c>
      <c r="E22" s="41" t="str">
        <f>IF(D22="","",IF(D22&lt;Input_Output!O$20,VLOOKUP(K22,Semantic!$B$11:$C$15,2,FALSE),"N/A"))</f>
        <v/>
      </c>
      <c r="F22" s="96">
        <f ca="1"/>
        <v>234</v>
      </c>
      <c r="G22" s="96">
        <f ca="1"/>
        <v>67</v>
      </c>
      <c r="H22" s="96">
        <f ca="1"/>
        <v>183</v>
      </c>
      <c r="I22" s="96">
        <f ca="1"/>
        <v>25</v>
      </c>
      <c r="J22" s="97">
        <f ca="1"/>
        <v>15</v>
      </c>
      <c r="K22" s="96">
        <f ca="1"/>
        <v>232</v>
      </c>
      <c r="L22" s="96">
        <f ca="1"/>
        <v>156</v>
      </c>
      <c r="M22" s="96">
        <f ca="1"/>
        <v>256</v>
      </c>
      <c r="N22" s="96">
        <f ca="1"/>
        <v>25</v>
      </c>
      <c r="O22" s="96">
        <f ca="1"/>
        <v>125</v>
      </c>
      <c r="P22" s="96">
        <f ca="1"/>
        <v>154</v>
      </c>
      <c r="Q22" s="96">
        <f ca="1"/>
        <v>1</v>
      </c>
      <c r="R22" s="96">
        <f ca="1"/>
        <v>231</v>
      </c>
      <c r="S22" s="96">
        <f ca="1"/>
        <v>90</v>
      </c>
      <c r="T22" s="96">
        <f ca="1"/>
        <v>208</v>
      </c>
      <c r="U22" s="96">
        <f ca="1"/>
        <v>140</v>
      </c>
      <c r="V22" s="96">
        <f ca="1"/>
        <v>210</v>
      </c>
      <c r="W22" s="96">
        <f ca="1"/>
        <v>210</v>
      </c>
      <c r="X22" s="96">
        <f ca="1"/>
        <v>224</v>
      </c>
      <c r="Y22" s="96">
        <f ca="1"/>
        <v>87</v>
      </c>
      <c r="Z22" s="96">
        <f ca="1"/>
        <v>16</v>
      </c>
      <c r="AA22" s="96">
        <f ca="1"/>
        <v>183</v>
      </c>
      <c r="AB22" s="96">
        <f ca="1"/>
        <v>41</v>
      </c>
      <c r="AC22" s="96">
        <f ca="1"/>
        <v>181</v>
      </c>
      <c r="AD22" s="96">
        <f ca="1"/>
        <v>2</v>
      </c>
      <c r="AE22" s="96">
        <f ca="1"/>
        <v>133</v>
      </c>
      <c r="AF22" s="96">
        <f ca="1"/>
        <v>227</v>
      </c>
      <c r="AG22" s="96">
        <f ca="1"/>
        <v>231</v>
      </c>
      <c r="AH22" s="96">
        <f ca="1"/>
        <v>128</v>
      </c>
      <c r="AI22" s="98">
        <f ca="1"/>
        <v>63</v>
      </c>
      <c r="AJ22" s="98">
        <f ca="1"/>
        <v>166</v>
      </c>
      <c r="AK22" s="98">
        <f ca="1"/>
        <v>234</v>
      </c>
      <c r="AL22" s="7"/>
    </row>
    <row r="23" spans="1:38" x14ac:dyDescent="0.25">
      <c r="A23" s="41" t="str">
        <f>IF(D23&lt;Input_Output!O$20,"original",IF(D23&lt;Input_Output!O$21,"padding",IF(B23&lt;Input_Output!O$22,"extension","")))</f>
        <v>extension</v>
      </c>
      <c r="B23" s="19">
        <f>IF(B22="","",_xlfn.LET(_xlpm.next,B22+1,IF(_xlpm.next&lt;Input_Output!O$22,_xlpm.next,"")))</f>
        <v>18</v>
      </c>
      <c r="C23" s="19">
        <v>137</v>
      </c>
      <c r="D23" s="41" t="str">
        <f>IF(B23="","",IF(MOD(B23,Input_Output!$O$6)=0,QUOTIENT(B23,Input_Output!$O$6),""))</f>
        <v/>
      </c>
      <c r="E23" s="41" t="str">
        <f>IF(D23="","",IF(D23&lt;Input_Output!O$20,VLOOKUP(K23,Semantic!$B$11:$C$15,2,FALSE),"N/A"))</f>
        <v/>
      </c>
      <c r="F23" s="96">
        <f ca="1"/>
        <v>64</v>
      </c>
      <c r="G23" s="96">
        <f ca="1"/>
        <v>177</v>
      </c>
      <c r="H23" s="96">
        <f ca="1"/>
        <v>8</v>
      </c>
      <c r="I23" s="96">
        <f ca="1"/>
        <v>251</v>
      </c>
      <c r="J23" s="97">
        <f ca="1"/>
        <v>200</v>
      </c>
      <c r="K23" s="96">
        <f ca="1"/>
        <v>123</v>
      </c>
      <c r="L23" s="96">
        <f ca="1"/>
        <v>162</v>
      </c>
      <c r="M23" s="96">
        <f ca="1"/>
        <v>219</v>
      </c>
      <c r="N23" s="96">
        <f ca="1"/>
        <v>122</v>
      </c>
      <c r="O23" s="96">
        <f ca="1"/>
        <v>160</v>
      </c>
      <c r="P23" s="96">
        <f ca="1"/>
        <v>202</v>
      </c>
      <c r="Q23" s="96">
        <f ca="1"/>
        <v>94</v>
      </c>
      <c r="R23" s="96">
        <f ca="1"/>
        <v>182</v>
      </c>
      <c r="S23" s="96">
        <f ca="1"/>
        <v>136</v>
      </c>
      <c r="T23" s="96">
        <f ca="1"/>
        <v>16</v>
      </c>
      <c r="U23" s="96">
        <f ca="1"/>
        <v>60</v>
      </c>
      <c r="V23" s="96">
        <f ca="1"/>
        <v>180</v>
      </c>
      <c r="W23" s="96">
        <f ca="1"/>
        <v>252</v>
      </c>
      <c r="X23" s="96">
        <f ca="1"/>
        <v>46</v>
      </c>
      <c r="Y23" s="96">
        <f ca="1"/>
        <v>234</v>
      </c>
      <c r="Z23" s="96">
        <f ca="1"/>
        <v>140</v>
      </c>
      <c r="AA23" s="96">
        <f ca="1"/>
        <v>233</v>
      </c>
      <c r="AB23" s="96">
        <f ca="1"/>
        <v>44</v>
      </c>
      <c r="AC23" s="96">
        <f ca="1"/>
        <v>151</v>
      </c>
      <c r="AD23" s="96">
        <f ca="1"/>
        <v>256</v>
      </c>
      <c r="AE23" s="96">
        <f ca="1"/>
        <v>168</v>
      </c>
      <c r="AF23" s="96">
        <f ca="1"/>
        <v>156</v>
      </c>
      <c r="AG23" s="96">
        <f ca="1"/>
        <v>202</v>
      </c>
      <c r="AH23" s="96">
        <f ca="1"/>
        <v>195</v>
      </c>
      <c r="AI23" s="98">
        <f ca="1"/>
        <v>227</v>
      </c>
      <c r="AJ23" s="98">
        <f ca="1"/>
        <v>101</v>
      </c>
      <c r="AK23" s="98">
        <f ca="1"/>
        <v>2</v>
      </c>
      <c r="AL23" s="7"/>
    </row>
    <row r="24" spans="1:38" x14ac:dyDescent="0.25">
      <c r="A24" s="41" t="str">
        <f>IF(D24&lt;Input_Output!O$20,"original",IF(D24&lt;Input_Output!O$21,"padding",IF(B24&lt;Input_Output!O$22,"extension","")))</f>
        <v>extension</v>
      </c>
      <c r="B24" s="19">
        <f>IF(B23="","",_xlfn.LET(_xlpm.next,B23+1,IF(_xlpm.next&lt;Input_Output!O$22,_xlpm.next,"")))</f>
        <v>19</v>
      </c>
      <c r="C24" s="19">
        <v>46</v>
      </c>
      <c r="D24" s="41" t="str">
        <f>IF(B24="","",IF(MOD(B24,Input_Output!$O$6)=0,QUOTIENT(B24,Input_Output!$O$6),""))</f>
        <v/>
      </c>
      <c r="E24" s="41" t="str">
        <f>IF(D24="","",IF(D24&lt;Input_Output!O$20,VLOOKUP(K24,Semantic!$B$11:$C$15,2,FALSE),"N/A"))</f>
        <v/>
      </c>
      <c r="F24" s="96">
        <f ca="1"/>
        <v>219</v>
      </c>
      <c r="G24" s="96">
        <f ca="1"/>
        <v>78</v>
      </c>
      <c r="H24" s="96">
        <f ca="1"/>
        <v>63</v>
      </c>
      <c r="I24" s="96">
        <f ca="1"/>
        <v>98</v>
      </c>
      <c r="J24" s="97">
        <f ca="1"/>
        <v>22</v>
      </c>
      <c r="K24" s="96">
        <f ca="1"/>
        <v>159</v>
      </c>
      <c r="L24" s="96">
        <f ca="1"/>
        <v>223</v>
      </c>
      <c r="M24" s="96">
        <f ca="1"/>
        <v>56</v>
      </c>
      <c r="N24" s="96">
        <f ca="1"/>
        <v>64</v>
      </c>
      <c r="O24" s="96">
        <f ca="1"/>
        <v>34</v>
      </c>
      <c r="P24" s="96">
        <f ca="1"/>
        <v>46</v>
      </c>
      <c r="Q24" s="96">
        <f ca="1"/>
        <v>63</v>
      </c>
      <c r="R24" s="96">
        <f ca="1"/>
        <v>104</v>
      </c>
      <c r="S24" s="96">
        <f ca="1"/>
        <v>217</v>
      </c>
      <c r="T24" s="96">
        <f ca="1"/>
        <v>97</v>
      </c>
      <c r="U24" s="96">
        <f ca="1"/>
        <v>246</v>
      </c>
      <c r="V24" s="96">
        <f ca="1"/>
        <v>106</v>
      </c>
      <c r="W24" s="96">
        <f ca="1"/>
        <v>199</v>
      </c>
      <c r="X24" s="96">
        <f ca="1"/>
        <v>25</v>
      </c>
      <c r="Y24" s="96">
        <f ca="1"/>
        <v>127</v>
      </c>
      <c r="Z24" s="96">
        <f ca="1"/>
        <v>251</v>
      </c>
      <c r="AA24" s="96">
        <f ca="1"/>
        <v>220</v>
      </c>
      <c r="AB24" s="96">
        <f ca="1"/>
        <v>88</v>
      </c>
      <c r="AC24" s="96">
        <f ca="1"/>
        <v>41</v>
      </c>
      <c r="AD24" s="96">
        <f ca="1"/>
        <v>88</v>
      </c>
      <c r="AE24" s="96">
        <f ca="1"/>
        <v>162</v>
      </c>
      <c r="AF24" s="96">
        <f ca="1"/>
        <v>13</v>
      </c>
      <c r="AG24" s="96">
        <f ca="1"/>
        <v>216</v>
      </c>
      <c r="AH24" s="96">
        <f ca="1"/>
        <v>205</v>
      </c>
      <c r="AI24" s="98">
        <f ca="1"/>
        <v>166</v>
      </c>
      <c r="AJ24" s="98">
        <f ca="1"/>
        <v>78</v>
      </c>
      <c r="AK24" s="98">
        <f ca="1"/>
        <v>212</v>
      </c>
      <c r="AL24" s="7"/>
    </row>
    <row r="25" spans="1:38" x14ac:dyDescent="0.25">
      <c r="A25" s="41" t="str">
        <f>IF(D25&lt;Input_Output!O$20,"original",IF(D25&lt;Input_Output!O$21,"padding",IF(B25&lt;Input_Output!O$22,"extension","")))</f>
        <v>original</v>
      </c>
      <c r="B25" s="19">
        <f>IF(B24="","",_xlfn.LET(_xlpm.next,B24+1,IF(_xlpm.next&lt;Input_Output!O$22,_xlpm.next,"")))</f>
        <v>20</v>
      </c>
      <c r="C25" s="19">
        <v>128</v>
      </c>
      <c r="D25" s="41">
        <f>IF(B25="","",IF(MOD(B25,Input_Output!$O$6)=0,QUOTIENT(B25,Input_Output!$O$6),""))</f>
        <v>5</v>
      </c>
      <c r="E25" s="41" t="str">
        <f ca="1">IF(D25="","",IF(D25&lt;Input_Output!O$20,VLOOKUP(K25,Semantic!$B$11:$C$15,2,FALSE),"N/A"))</f>
        <v>MOVE</v>
      </c>
      <c r="F25" s="96">
        <f ca="1"/>
        <v>2</v>
      </c>
      <c r="G25" s="96">
        <f ca="1"/>
        <v>2</v>
      </c>
      <c r="H25" s="96">
        <f ca="1"/>
        <v>12</v>
      </c>
      <c r="I25" s="96">
        <f ca="1"/>
        <v>0</v>
      </c>
      <c r="J25" s="97">
        <f ca="1"/>
        <v>0</v>
      </c>
      <c r="K25" s="96">
        <f ca="1"/>
        <v>1</v>
      </c>
      <c r="L25" s="96">
        <f ca="1"/>
        <v>1</v>
      </c>
      <c r="M25" s="96">
        <f ca="1"/>
        <v>1</v>
      </c>
      <c r="N25" s="96">
        <f ca="1"/>
        <v>0</v>
      </c>
      <c r="O25" s="96">
        <f ca="1"/>
        <v>0</v>
      </c>
      <c r="P25" s="96">
        <f ca="1"/>
        <v>0</v>
      </c>
      <c r="Q25" s="96">
        <f ca="1"/>
        <v>1</v>
      </c>
      <c r="R25" s="96">
        <f ca="1"/>
        <v>0</v>
      </c>
      <c r="S25" s="96">
        <f ca="1"/>
        <v>0</v>
      </c>
      <c r="T25" s="96">
        <f ca="1"/>
        <v>1</v>
      </c>
      <c r="U25" s="96">
        <f ca="1"/>
        <v>0</v>
      </c>
      <c r="V25" s="96">
        <f ca="1"/>
        <v>0</v>
      </c>
      <c r="W25" s="96">
        <f ca="1"/>
        <v>0</v>
      </c>
      <c r="X25" s="96">
        <f ca="1"/>
        <v>1</v>
      </c>
      <c r="Y25" s="96">
        <f ca="1"/>
        <v>0</v>
      </c>
      <c r="Z25" s="96">
        <f ca="1"/>
        <v>0</v>
      </c>
      <c r="AA25" s="96">
        <f ca="1"/>
        <v>0</v>
      </c>
      <c r="AB25" s="96">
        <f ca="1"/>
        <v>0</v>
      </c>
      <c r="AC25" s="96">
        <f ca="1"/>
        <v>2</v>
      </c>
      <c r="AD25" s="96">
        <f ca="1"/>
        <v>0</v>
      </c>
      <c r="AE25" s="96">
        <f ca="1"/>
        <v>0</v>
      </c>
      <c r="AF25" s="96">
        <f ca="1"/>
        <v>0</v>
      </c>
      <c r="AG25" s="96">
        <f ca="1"/>
        <v>0</v>
      </c>
      <c r="AH25" s="96">
        <f ca="1"/>
        <v>0</v>
      </c>
      <c r="AI25" s="98">
        <f ca="1"/>
        <v>0</v>
      </c>
      <c r="AJ25" s="98">
        <f ca="1"/>
        <v>1</v>
      </c>
      <c r="AK25" s="98">
        <f ca="1"/>
        <v>0</v>
      </c>
      <c r="AL25" s="7"/>
    </row>
    <row r="26" spans="1:38" x14ac:dyDescent="0.25">
      <c r="A26" s="41" t="str">
        <f>IF(D26&lt;Input_Output!O$20,"original",IF(D26&lt;Input_Output!O$21,"padding",IF(B26&lt;Input_Output!O$22,"extension","")))</f>
        <v>extension</v>
      </c>
      <c r="B26" s="19">
        <f>IF(B25="","",_xlfn.LET(_xlpm.next,B25+1,IF(_xlpm.next&lt;Input_Output!O$22,_xlpm.next,"")))</f>
        <v>21</v>
      </c>
      <c r="C26" s="19">
        <v>88</v>
      </c>
      <c r="D26" s="41" t="str">
        <f>IF(B26="","",IF(MOD(B26,Input_Output!$O$6)=0,QUOTIENT(B26,Input_Output!$O$6),""))</f>
        <v/>
      </c>
      <c r="E26" s="41" t="str">
        <f>IF(D26="","",IF(D26&lt;Input_Output!O$20,VLOOKUP(K26,Semantic!$B$11:$C$15,2,FALSE),"N/A"))</f>
        <v/>
      </c>
      <c r="F26" s="96">
        <f ca="1"/>
        <v>125</v>
      </c>
      <c r="G26" s="96">
        <f ca="1"/>
        <v>163</v>
      </c>
      <c r="H26" s="96">
        <f ca="1"/>
        <v>231</v>
      </c>
      <c r="I26" s="96">
        <f ca="1"/>
        <v>168</v>
      </c>
      <c r="J26" s="97">
        <f ca="1"/>
        <v>144</v>
      </c>
      <c r="K26" s="96">
        <f ca="1"/>
        <v>158</v>
      </c>
      <c r="L26" s="96">
        <f ca="1"/>
        <v>5</v>
      </c>
      <c r="M26" s="96">
        <f ca="1"/>
        <v>52</v>
      </c>
      <c r="N26" s="96">
        <f ca="1"/>
        <v>244</v>
      </c>
      <c r="O26" s="96">
        <f ca="1"/>
        <v>18</v>
      </c>
      <c r="P26" s="96">
        <f ca="1"/>
        <v>184</v>
      </c>
      <c r="Q26" s="96">
        <f ca="1"/>
        <v>235</v>
      </c>
      <c r="R26" s="96">
        <f ca="1"/>
        <v>147</v>
      </c>
      <c r="S26" s="96">
        <f ca="1"/>
        <v>42</v>
      </c>
      <c r="T26" s="96">
        <f ca="1"/>
        <v>247</v>
      </c>
      <c r="U26" s="96">
        <f ca="1"/>
        <v>234</v>
      </c>
      <c r="V26" s="96">
        <f ca="1"/>
        <v>203</v>
      </c>
      <c r="W26" s="96">
        <f ca="1"/>
        <v>204</v>
      </c>
      <c r="X26" s="96">
        <f ca="1"/>
        <v>129</v>
      </c>
      <c r="Y26" s="96">
        <f ca="1"/>
        <v>228</v>
      </c>
      <c r="Z26" s="96">
        <f ca="1"/>
        <v>228</v>
      </c>
      <c r="AA26" s="96">
        <f ca="1"/>
        <v>158</v>
      </c>
      <c r="AB26" s="96">
        <f ca="1"/>
        <v>236</v>
      </c>
      <c r="AC26" s="96">
        <f ca="1"/>
        <v>83</v>
      </c>
      <c r="AD26" s="96">
        <f ca="1"/>
        <v>131</v>
      </c>
      <c r="AE26" s="96">
        <f ca="1"/>
        <v>191</v>
      </c>
      <c r="AF26" s="96">
        <f ca="1"/>
        <v>104</v>
      </c>
      <c r="AG26" s="96">
        <f ca="1"/>
        <v>46</v>
      </c>
      <c r="AH26" s="96">
        <f ca="1"/>
        <v>21</v>
      </c>
      <c r="AI26" s="98">
        <f ca="1"/>
        <v>204</v>
      </c>
      <c r="AJ26" s="98">
        <f ca="1"/>
        <v>252</v>
      </c>
      <c r="AK26" s="98">
        <f ca="1"/>
        <v>191</v>
      </c>
      <c r="AL26" s="7"/>
    </row>
    <row r="27" spans="1:38" x14ac:dyDescent="0.25">
      <c r="A27" s="41" t="str">
        <f>IF(D27&lt;Input_Output!O$20,"original",IF(D27&lt;Input_Output!O$21,"padding",IF(B27&lt;Input_Output!O$22,"extension","")))</f>
        <v>extension</v>
      </c>
      <c r="B27" s="19">
        <f>IF(B26="","",_xlfn.LET(_xlpm.next,B26+1,IF(_xlpm.next&lt;Input_Output!O$22,_xlpm.next,"")))</f>
        <v>22</v>
      </c>
      <c r="C27" s="19">
        <v>189</v>
      </c>
      <c r="D27" s="41" t="str">
        <f>IF(B27="","",IF(MOD(B27,Input_Output!$O$6)=0,QUOTIENT(B27,Input_Output!$O$6),""))</f>
        <v/>
      </c>
      <c r="E27" s="41" t="str">
        <f>IF(D27="","",IF(D27&lt;Input_Output!O$20,VLOOKUP(K27,Semantic!$B$11:$C$15,2,FALSE),"N/A"))</f>
        <v/>
      </c>
      <c r="F27" s="96">
        <f ca="1"/>
        <v>7</v>
      </c>
      <c r="G27" s="96">
        <f ca="1"/>
        <v>3</v>
      </c>
      <c r="H27" s="96">
        <f ca="1"/>
        <v>150</v>
      </c>
      <c r="I27" s="96">
        <f ca="1"/>
        <v>166</v>
      </c>
      <c r="J27" s="97">
        <f ca="1"/>
        <v>113</v>
      </c>
      <c r="K27" s="96">
        <f ca="1"/>
        <v>56</v>
      </c>
      <c r="L27" s="96">
        <f ca="1"/>
        <v>51</v>
      </c>
      <c r="M27" s="96">
        <f ca="1"/>
        <v>107</v>
      </c>
      <c r="N27" s="96">
        <f ca="1"/>
        <v>200</v>
      </c>
      <c r="O27" s="96">
        <f ca="1"/>
        <v>53</v>
      </c>
      <c r="P27" s="96">
        <f ca="1"/>
        <v>251</v>
      </c>
      <c r="Q27" s="96">
        <f ca="1"/>
        <v>216</v>
      </c>
      <c r="R27" s="96">
        <f ca="1"/>
        <v>241</v>
      </c>
      <c r="S27" s="96">
        <f ca="1"/>
        <v>37</v>
      </c>
      <c r="T27" s="96">
        <f ca="1"/>
        <v>183</v>
      </c>
      <c r="U27" s="96">
        <f ca="1"/>
        <v>171</v>
      </c>
      <c r="V27" s="96">
        <f ca="1"/>
        <v>72</v>
      </c>
      <c r="W27" s="96">
        <f ca="1"/>
        <v>185</v>
      </c>
      <c r="X27" s="96">
        <f ca="1"/>
        <v>111</v>
      </c>
      <c r="Y27" s="96">
        <f ca="1"/>
        <v>76</v>
      </c>
      <c r="Z27" s="96">
        <f ca="1"/>
        <v>150</v>
      </c>
      <c r="AA27" s="96">
        <f ca="1"/>
        <v>179</v>
      </c>
      <c r="AB27" s="96">
        <f ca="1"/>
        <v>3</v>
      </c>
      <c r="AC27" s="96">
        <f ca="1"/>
        <v>245</v>
      </c>
      <c r="AD27" s="96">
        <f ca="1"/>
        <v>102</v>
      </c>
      <c r="AE27" s="96">
        <f ca="1"/>
        <v>182</v>
      </c>
      <c r="AF27" s="96">
        <f ca="1"/>
        <v>81</v>
      </c>
      <c r="AG27" s="96">
        <f ca="1"/>
        <v>83</v>
      </c>
      <c r="AH27" s="96">
        <f ca="1"/>
        <v>68</v>
      </c>
      <c r="AI27" s="98">
        <f ca="1"/>
        <v>115</v>
      </c>
      <c r="AJ27" s="98">
        <f ca="1"/>
        <v>69</v>
      </c>
      <c r="AK27" s="98">
        <f ca="1"/>
        <v>223</v>
      </c>
      <c r="AL27" s="7"/>
    </row>
    <row r="28" spans="1:38" x14ac:dyDescent="0.25">
      <c r="A28" s="41" t="str">
        <f>IF(D28&lt;Input_Output!O$20,"original",IF(D28&lt;Input_Output!O$21,"padding",IF(B28&lt;Input_Output!O$22,"extension","")))</f>
        <v>extension</v>
      </c>
      <c r="B28" s="19">
        <f>IF(B27="","",_xlfn.LET(_xlpm.next,B27+1,IF(_xlpm.next&lt;Input_Output!O$22,_xlpm.next,"")))</f>
        <v>23</v>
      </c>
      <c r="C28" s="19">
        <v>146</v>
      </c>
      <c r="D28" s="41" t="str">
        <f>IF(B28="","",IF(MOD(B28,Input_Output!$O$6)=0,QUOTIENT(B28,Input_Output!$O$6),""))</f>
        <v/>
      </c>
      <c r="E28" s="41" t="str">
        <f>IF(D28="","",IF(D28&lt;Input_Output!O$20,VLOOKUP(K28,Semantic!$B$11:$C$15,2,FALSE),"N/A"))</f>
        <v/>
      </c>
      <c r="F28" s="96">
        <f ca="1"/>
        <v>70</v>
      </c>
      <c r="G28" s="96">
        <f ca="1"/>
        <v>210</v>
      </c>
      <c r="H28" s="96">
        <f ca="1"/>
        <v>204</v>
      </c>
      <c r="I28" s="96">
        <f ca="1"/>
        <v>6</v>
      </c>
      <c r="J28" s="97">
        <f ca="1"/>
        <v>171</v>
      </c>
      <c r="K28" s="96">
        <f ca="1"/>
        <v>51</v>
      </c>
      <c r="L28" s="96">
        <f ca="1"/>
        <v>125</v>
      </c>
      <c r="M28" s="96">
        <f ca="1"/>
        <v>110</v>
      </c>
      <c r="N28" s="96">
        <f ca="1"/>
        <v>145</v>
      </c>
      <c r="O28" s="96">
        <f ca="1"/>
        <v>14</v>
      </c>
      <c r="P28" s="96">
        <f ca="1"/>
        <v>102</v>
      </c>
      <c r="Q28" s="96">
        <f ca="1"/>
        <v>76</v>
      </c>
      <c r="R28" s="96">
        <f ca="1"/>
        <v>172</v>
      </c>
      <c r="S28" s="96">
        <f ca="1"/>
        <v>103</v>
      </c>
      <c r="T28" s="96">
        <f ca="1"/>
        <v>157</v>
      </c>
      <c r="U28" s="96">
        <f ca="1"/>
        <v>112</v>
      </c>
      <c r="V28" s="96">
        <f ca="1"/>
        <v>183</v>
      </c>
      <c r="W28" s="96">
        <f ca="1"/>
        <v>51</v>
      </c>
      <c r="X28" s="96">
        <f ca="1"/>
        <v>229</v>
      </c>
      <c r="Y28" s="96">
        <f ca="1"/>
        <v>238</v>
      </c>
      <c r="Z28" s="96">
        <f ca="1"/>
        <v>215</v>
      </c>
      <c r="AA28" s="96">
        <f ca="1"/>
        <v>34</v>
      </c>
      <c r="AB28" s="96">
        <f ca="1"/>
        <v>208</v>
      </c>
      <c r="AC28" s="96">
        <f ca="1"/>
        <v>142</v>
      </c>
      <c r="AD28" s="96">
        <f ca="1"/>
        <v>149</v>
      </c>
      <c r="AE28" s="96">
        <f ca="1"/>
        <v>52</v>
      </c>
      <c r="AF28" s="96">
        <f ca="1"/>
        <v>167</v>
      </c>
      <c r="AG28" s="96">
        <f ca="1"/>
        <v>180</v>
      </c>
      <c r="AH28" s="96">
        <f ca="1"/>
        <v>98</v>
      </c>
      <c r="AI28" s="98">
        <f ca="1"/>
        <v>149</v>
      </c>
      <c r="AJ28" s="98">
        <f ca="1"/>
        <v>32</v>
      </c>
      <c r="AK28" s="98">
        <f ca="1"/>
        <v>129</v>
      </c>
      <c r="AL28" s="7"/>
    </row>
    <row r="29" spans="1:38" x14ac:dyDescent="0.25">
      <c r="A29" s="41" t="str">
        <f>IF(D29&lt;Input_Output!O$20,"original",IF(D29&lt;Input_Output!O$21,"padding",IF(B29&lt;Input_Output!O$22,"extension","")))</f>
        <v>original</v>
      </c>
      <c r="B29" s="19">
        <f>IF(B28="","",_xlfn.LET(_xlpm.next,B28+1,IF(_xlpm.next&lt;Input_Output!O$22,_xlpm.next,"")))</f>
        <v>24</v>
      </c>
      <c r="C29" s="19">
        <v>4</v>
      </c>
      <c r="D29" s="41">
        <f>IF(B29="","",IF(MOD(B29,Input_Output!$O$6)=0,QUOTIENT(B29,Input_Output!$O$6),""))</f>
        <v>6</v>
      </c>
      <c r="E29" s="41" t="str">
        <f ca="1">IF(D29="","",IF(D29&lt;Input_Output!O$20,VLOOKUP(K29,Semantic!$B$11:$C$15,2,FALSE),"N/A"))</f>
        <v>ADD</v>
      </c>
      <c r="F29" s="96">
        <f ca="1"/>
        <v>0</v>
      </c>
      <c r="G29" s="96">
        <f ca="1"/>
        <v>2</v>
      </c>
      <c r="H29" s="96">
        <f ca="1"/>
        <v>12</v>
      </c>
      <c r="I29" s="96">
        <f ca="1"/>
        <v>0</v>
      </c>
      <c r="J29" s="97">
        <f ca="1"/>
        <v>1</v>
      </c>
      <c r="K29" s="96">
        <f ca="1"/>
        <v>2</v>
      </c>
      <c r="L29" s="96">
        <f ca="1"/>
        <v>0</v>
      </c>
      <c r="M29" s="96">
        <f ca="1"/>
        <v>3</v>
      </c>
      <c r="N29" s="96">
        <f ca="1"/>
        <v>2</v>
      </c>
      <c r="O29" s="96">
        <f ca="1"/>
        <v>0</v>
      </c>
      <c r="P29" s="96">
        <f ca="1"/>
        <v>0</v>
      </c>
      <c r="Q29" s="96">
        <f ca="1"/>
        <v>0</v>
      </c>
      <c r="R29" s="96">
        <f ca="1"/>
        <v>1</v>
      </c>
      <c r="S29" s="96">
        <f ca="1"/>
        <v>0</v>
      </c>
      <c r="T29" s="96">
        <f ca="1"/>
        <v>0</v>
      </c>
      <c r="U29" s="96">
        <f ca="1"/>
        <v>0</v>
      </c>
      <c r="V29" s="96">
        <f ca="1"/>
        <v>1</v>
      </c>
      <c r="W29" s="96">
        <f ca="1"/>
        <v>0</v>
      </c>
      <c r="X29" s="96">
        <f ca="1"/>
        <v>0</v>
      </c>
      <c r="Y29" s="96">
        <f ca="1"/>
        <v>0</v>
      </c>
      <c r="Z29" s="96">
        <f ca="1"/>
        <v>1</v>
      </c>
      <c r="AA29" s="96">
        <f ca="1"/>
        <v>0</v>
      </c>
      <c r="AB29" s="96">
        <f ca="1"/>
        <v>0</v>
      </c>
      <c r="AC29" s="96">
        <f ca="1"/>
        <v>12</v>
      </c>
      <c r="AD29" s="96">
        <f ca="1"/>
        <v>2</v>
      </c>
      <c r="AE29" s="96">
        <f ca="1"/>
        <v>14</v>
      </c>
      <c r="AF29" s="96">
        <f ca="1"/>
        <v>12</v>
      </c>
      <c r="AG29" s="96">
        <f ca="1"/>
        <v>14</v>
      </c>
      <c r="AH29" s="96">
        <f ca="1"/>
        <v>202</v>
      </c>
      <c r="AI29" s="98">
        <f ca="1"/>
        <v>0</v>
      </c>
      <c r="AJ29" s="98">
        <f ca="1"/>
        <v>1</v>
      </c>
      <c r="AK29" s="98">
        <f ca="1"/>
        <v>0</v>
      </c>
      <c r="AL29" s="7"/>
    </row>
    <row r="30" spans="1:38" x14ac:dyDescent="0.25">
      <c r="A30" s="41" t="str">
        <f>IF(D30&lt;Input_Output!O$20,"original",IF(D30&lt;Input_Output!O$21,"padding",IF(B30&lt;Input_Output!O$22,"extension","")))</f>
        <v>extension</v>
      </c>
      <c r="B30" s="19">
        <f>IF(B29="","",_xlfn.LET(_xlpm.next,B29+1,IF(_xlpm.next&lt;Input_Output!O$22,_xlpm.next,"")))</f>
        <v>25</v>
      </c>
      <c r="C30" s="19">
        <v>67</v>
      </c>
      <c r="D30" s="41" t="str">
        <f>IF(B30="","",IF(MOD(B30,Input_Output!$O$6)=0,QUOTIENT(B30,Input_Output!$O$6),""))</f>
        <v/>
      </c>
      <c r="E30" s="41" t="str">
        <f>IF(D30="","",IF(D30&lt;Input_Output!O$20,VLOOKUP(K30,Semantic!$B$11:$C$15,2,FALSE),"N/A"))</f>
        <v/>
      </c>
      <c r="F30" s="96">
        <f ca="1"/>
        <v>34</v>
      </c>
      <c r="G30" s="96">
        <f ca="1"/>
        <v>136</v>
      </c>
      <c r="H30" s="96">
        <f ca="1"/>
        <v>30</v>
      </c>
      <c r="I30" s="96">
        <f ca="1"/>
        <v>256</v>
      </c>
      <c r="J30" s="97">
        <f ca="1"/>
        <v>253</v>
      </c>
      <c r="K30" s="96">
        <f ca="1"/>
        <v>201</v>
      </c>
      <c r="L30" s="96">
        <f ca="1"/>
        <v>242</v>
      </c>
      <c r="M30" s="96">
        <f ca="1"/>
        <v>34</v>
      </c>
      <c r="N30" s="96">
        <f ca="1"/>
        <v>200</v>
      </c>
      <c r="O30" s="96">
        <f ca="1"/>
        <v>194</v>
      </c>
      <c r="P30" s="96">
        <f ca="1"/>
        <v>108</v>
      </c>
      <c r="Q30" s="96">
        <f ca="1"/>
        <v>162</v>
      </c>
      <c r="R30" s="96">
        <f ca="1"/>
        <v>237</v>
      </c>
      <c r="S30" s="96">
        <f ca="1"/>
        <v>142</v>
      </c>
      <c r="T30" s="96">
        <f ca="1"/>
        <v>33</v>
      </c>
      <c r="U30" s="96">
        <f ca="1"/>
        <v>7</v>
      </c>
      <c r="V30" s="96">
        <f ca="1"/>
        <v>24</v>
      </c>
      <c r="W30" s="96">
        <f ca="1"/>
        <v>109</v>
      </c>
      <c r="X30" s="96">
        <f ca="1"/>
        <v>83</v>
      </c>
      <c r="Y30" s="96">
        <f ca="1"/>
        <v>246</v>
      </c>
      <c r="Z30" s="96">
        <f ca="1"/>
        <v>69</v>
      </c>
      <c r="AA30" s="96">
        <f ca="1"/>
        <v>103</v>
      </c>
      <c r="AB30" s="96">
        <f ca="1"/>
        <v>136</v>
      </c>
      <c r="AC30" s="96">
        <f ca="1"/>
        <v>103</v>
      </c>
      <c r="AD30" s="96">
        <f ca="1"/>
        <v>238</v>
      </c>
      <c r="AE30" s="96">
        <f ca="1"/>
        <v>221</v>
      </c>
      <c r="AF30" s="96">
        <f ca="1"/>
        <v>254</v>
      </c>
      <c r="AG30" s="96">
        <f ca="1"/>
        <v>19</v>
      </c>
      <c r="AH30" s="96">
        <f ca="1"/>
        <v>14</v>
      </c>
      <c r="AI30" s="98">
        <f ca="1"/>
        <v>82</v>
      </c>
      <c r="AJ30" s="98">
        <f ca="1"/>
        <v>8</v>
      </c>
      <c r="AK30" s="98">
        <f ca="1"/>
        <v>89</v>
      </c>
      <c r="AL30" s="7"/>
    </row>
    <row r="31" spans="1:38" x14ac:dyDescent="0.25">
      <c r="A31" s="41" t="str">
        <f>IF(D31&lt;Input_Output!O$20,"original",IF(D31&lt;Input_Output!O$21,"padding",IF(B31&lt;Input_Output!O$22,"extension","")))</f>
        <v>extension</v>
      </c>
      <c r="B31" s="19">
        <f>IF(B30="","",_xlfn.LET(_xlpm.next,B30+1,IF(_xlpm.next&lt;Input_Output!O$22,_xlpm.next,"")))</f>
        <v>26</v>
      </c>
      <c r="C31" s="19">
        <v>30</v>
      </c>
      <c r="D31" s="41" t="str">
        <f>IF(B31="","",IF(MOD(B31,Input_Output!$O$6)=0,QUOTIENT(B31,Input_Output!$O$6),""))</f>
        <v/>
      </c>
      <c r="E31" s="41" t="str">
        <f>IF(D31="","",IF(D31&lt;Input_Output!O$20,VLOOKUP(K31,Semantic!$B$11:$C$15,2,FALSE),"N/A"))</f>
        <v/>
      </c>
      <c r="F31" s="96">
        <f ca="1"/>
        <v>183</v>
      </c>
      <c r="G31" s="96">
        <f ca="1"/>
        <v>131</v>
      </c>
      <c r="H31" s="96">
        <f ca="1"/>
        <v>121</v>
      </c>
      <c r="I31" s="96">
        <f ca="1"/>
        <v>144</v>
      </c>
      <c r="J31" s="97">
        <f ca="1"/>
        <v>231</v>
      </c>
      <c r="K31" s="96">
        <f ca="1"/>
        <v>90</v>
      </c>
      <c r="L31" s="96">
        <f ca="1"/>
        <v>116</v>
      </c>
      <c r="M31" s="96">
        <f ca="1"/>
        <v>172</v>
      </c>
      <c r="N31" s="96">
        <f ca="1"/>
        <v>241</v>
      </c>
      <c r="O31" s="96">
        <f ca="1"/>
        <v>215</v>
      </c>
      <c r="P31" s="96">
        <f ca="1"/>
        <v>220</v>
      </c>
      <c r="Q31" s="96">
        <f ca="1"/>
        <v>33</v>
      </c>
      <c r="R31" s="96">
        <f ca="1"/>
        <v>108</v>
      </c>
      <c r="S31" s="96">
        <f ca="1"/>
        <v>115</v>
      </c>
      <c r="T31" s="96">
        <f ca="1"/>
        <v>37</v>
      </c>
      <c r="U31" s="96">
        <f ca="1"/>
        <v>13</v>
      </c>
      <c r="V31" s="96">
        <f ca="1"/>
        <v>141</v>
      </c>
      <c r="W31" s="96">
        <f ca="1"/>
        <v>141</v>
      </c>
      <c r="X31" s="96">
        <f ca="1"/>
        <v>239</v>
      </c>
      <c r="Y31" s="96">
        <f ca="1"/>
        <v>30</v>
      </c>
      <c r="Z31" s="96">
        <f ca="1"/>
        <v>47</v>
      </c>
      <c r="AA31" s="96">
        <f ca="1"/>
        <v>109</v>
      </c>
      <c r="AB31" s="96">
        <f ca="1"/>
        <v>20</v>
      </c>
      <c r="AC31" s="96">
        <f ca="1"/>
        <v>33</v>
      </c>
      <c r="AD31" s="96">
        <f ca="1"/>
        <v>10</v>
      </c>
      <c r="AE31" s="96">
        <f ca="1"/>
        <v>159</v>
      </c>
      <c r="AF31" s="96">
        <f ca="1"/>
        <v>248</v>
      </c>
      <c r="AG31" s="96">
        <f ca="1"/>
        <v>217</v>
      </c>
      <c r="AH31" s="96">
        <f ca="1"/>
        <v>233</v>
      </c>
      <c r="AI31" s="98">
        <f ca="1"/>
        <v>72</v>
      </c>
      <c r="AJ31" s="98">
        <f ca="1"/>
        <v>218</v>
      </c>
      <c r="AK31" s="98">
        <f ca="1"/>
        <v>153</v>
      </c>
      <c r="AL31" s="7"/>
    </row>
    <row r="32" spans="1:38" x14ac:dyDescent="0.25">
      <c r="A32" s="41" t="str">
        <f>IF(D32&lt;Input_Output!O$20,"original",IF(D32&lt;Input_Output!O$21,"padding",IF(B32&lt;Input_Output!O$22,"extension","")))</f>
        <v>extension</v>
      </c>
      <c r="B32" s="19">
        <f>IF(B31="","",_xlfn.LET(_xlpm.next,B31+1,IF(_xlpm.next&lt;Input_Output!O$22,_xlpm.next,"")))</f>
        <v>27</v>
      </c>
      <c r="C32" s="19">
        <v>117</v>
      </c>
      <c r="D32" s="41" t="str">
        <f>IF(B32="","",IF(MOD(B32,Input_Output!$O$6)=0,QUOTIENT(B32,Input_Output!$O$6),""))</f>
        <v/>
      </c>
      <c r="E32" s="41" t="str">
        <f>IF(D32="","",IF(D32&lt;Input_Output!O$20,VLOOKUP(K32,Semantic!$B$11:$C$15,2,FALSE),"N/A"))</f>
        <v/>
      </c>
      <c r="F32" s="96">
        <f ca="1"/>
        <v>180</v>
      </c>
      <c r="G32" s="96">
        <f ca="1"/>
        <v>124</v>
      </c>
      <c r="H32" s="96">
        <f ca="1"/>
        <v>43</v>
      </c>
      <c r="I32" s="96">
        <f ca="1"/>
        <v>44</v>
      </c>
      <c r="J32" s="97">
        <f ca="1"/>
        <v>239</v>
      </c>
      <c r="K32" s="96">
        <f ca="1"/>
        <v>170</v>
      </c>
      <c r="L32" s="96">
        <f ca="1"/>
        <v>142</v>
      </c>
      <c r="M32" s="96">
        <f ca="1"/>
        <v>126</v>
      </c>
      <c r="N32" s="96">
        <f ca="1"/>
        <v>48</v>
      </c>
      <c r="O32" s="96">
        <f ca="1"/>
        <v>82</v>
      </c>
      <c r="P32" s="96">
        <f ca="1"/>
        <v>183</v>
      </c>
      <c r="Q32" s="96">
        <f ca="1"/>
        <v>176</v>
      </c>
      <c r="R32" s="96">
        <f ca="1"/>
        <v>138</v>
      </c>
      <c r="S32" s="96">
        <f ca="1"/>
        <v>199</v>
      </c>
      <c r="T32" s="96">
        <f ca="1"/>
        <v>152</v>
      </c>
      <c r="U32" s="96">
        <f ca="1"/>
        <v>197</v>
      </c>
      <c r="V32" s="96">
        <f ca="1"/>
        <v>220</v>
      </c>
      <c r="W32" s="96">
        <f ca="1"/>
        <v>128</v>
      </c>
      <c r="X32" s="96">
        <f ca="1"/>
        <v>88</v>
      </c>
      <c r="Y32" s="96">
        <f ca="1"/>
        <v>89</v>
      </c>
      <c r="Z32" s="96">
        <f ca="1"/>
        <v>233</v>
      </c>
      <c r="AA32" s="96">
        <f ca="1"/>
        <v>146</v>
      </c>
      <c r="AB32" s="96">
        <f ca="1"/>
        <v>241</v>
      </c>
      <c r="AC32" s="96">
        <f ca="1"/>
        <v>81</v>
      </c>
      <c r="AD32" s="96">
        <f ca="1"/>
        <v>93</v>
      </c>
      <c r="AE32" s="96">
        <f ca="1"/>
        <v>166</v>
      </c>
      <c r="AF32" s="96">
        <f ca="1"/>
        <v>17</v>
      </c>
      <c r="AG32" s="96">
        <f ca="1"/>
        <v>151</v>
      </c>
      <c r="AH32" s="96">
        <f ca="1"/>
        <v>4</v>
      </c>
      <c r="AI32" s="98">
        <f ca="1"/>
        <v>122</v>
      </c>
      <c r="AJ32" s="98">
        <f ca="1"/>
        <v>52</v>
      </c>
      <c r="AK32" s="98">
        <f ca="1"/>
        <v>10</v>
      </c>
      <c r="AL32" s="7"/>
    </row>
    <row r="33" spans="1:38" x14ac:dyDescent="0.25">
      <c r="A33" s="41" t="str">
        <f>IF(D33&lt;Input_Output!O$20,"original",IF(D33&lt;Input_Output!O$21,"padding",IF(B33&lt;Input_Output!O$22,"extension","")))</f>
        <v>original</v>
      </c>
      <c r="B33" s="19">
        <f>IF(B32="","",_xlfn.LET(_xlpm.next,B32+1,IF(_xlpm.next&lt;Input_Output!O$22,_xlpm.next,"")))</f>
        <v>28</v>
      </c>
      <c r="C33" s="19">
        <v>225</v>
      </c>
      <c r="D33" s="41">
        <f>IF(B33="","",IF(MOD(B33,Input_Output!$O$6)=0,QUOTIENT(B33,Input_Output!$O$6),""))</f>
        <v>7</v>
      </c>
      <c r="E33" s="41" t="str">
        <f ca="1">IF(D33="","",IF(D33&lt;Input_Output!O$20,VLOOKUP(K33,Semantic!$B$11:$C$15,2,FALSE),"N/A"))</f>
        <v>ADD</v>
      </c>
      <c r="F33" s="96">
        <f ca="1"/>
        <v>1</v>
      </c>
      <c r="G33" s="96">
        <f ca="1"/>
        <v>2</v>
      </c>
      <c r="H33" s="96">
        <f ca="1"/>
        <v>14</v>
      </c>
      <c r="I33" s="96">
        <f ca="1"/>
        <v>0</v>
      </c>
      <c r="J33" s="97">
        <f ca="1"/>
        <v>0</v>
      </c>
      <c r="K33" s="96">
        <f ca="1"/>
        <v>2</v>
      </c>
      <c r="L33" s="96">
        <f ca="1"/>
        <v>0</v>
      </c>
      <c r="M33" s="96">
        <f ca="1"/>
        <v>2</v>
      </c>
      <c r="N33" s="96">
        <f ca="1"/>
        <v>0</v>
      </c>
      <c r="O33" s="96">
        <f ca="1"/>
        <v>256</v>
      </c>
      <c r="P33" s="96">
        <f ca="1"/>
        <v>0</v>
      </c>
      <c r="Q33" s="96">
        <f ca="1"/>
        <v>0</v>
      </c>
      <c r="R33" s="96">
        <f ca="1"/>
        <v>1</v>
      </c>
      <c r="S33" s="96">
        <f ca="1"/>
        <v>0</v>
      </c>
      <c r="T33" s="96">
        <f ca="1"/>
        <v>0</v>
      </c>
      <c r="U33" s="96">
        <f ca="1"/>
        <v>1</v>
      </c>
      <c r="V33" s="96">
        <f ca="1"/>
        <v>0</v>
      </c>
      <c r="W33" s="96">
        <f ca="1"/>
        <v>0</v>
      </c>
      <c r="X33" s="96">
        <f ca="1"/>
        <v>1</v>
      </c>
      <c r="Y33" s="96">
        <f ca="1"/>
        <v>0</v>
      </c>
      <c r="Z33" s="96">
        <f ca="1"/>
        <v>0</v>
      </c>
      <c r="AA33" s="96">
        <f ca="1"/>
        <v>0</v>
      </c>
      <c r="AB33" s="96">
        <f ca="1"/>
        <v>0</v>
      </c>
      <c r="AC33" s="96">
        <f ca="1"/>
        <v>2</v>
      </c>
      <c r="AD33" s="96">
        <f ca="1"/>
        <v>0</v>
      </c>
      <c r="AE33" s="96">
        <f ca="1"/>
        <v>1</v>
      </c>
      <c r="AF33" s="96">
        <f ca="1"/>
        <v>1</v>
      </c>
      <c r="AG33" s="96">
        <f ca="1"/>
        <v>1</v>
      </c>
      <c r="AH33" s="96">
        <f ca="1"/>
        <v>1</v>
      </c>
      <c r="AI33" s="98">
        <f ca="1"/>
        <v>0</v>
      </c>
      <c r="AJ33" s="98">
        <f ca="1"/>
        <v>1</v>
      </c>
      <c r="AK33" s="98">
        <f ca="1"/>
        <v>0</v>
      </c>
      <c r="AL33" s="7"/>
    </row>
    <row r="34" spans="1:38" x14ac:dyDescent="0.25">
      <c r="A34" s="41" t="str">
        <f>IF(D34&lt;Input_Output!O$20,"original",IF(D34&lt;Input_Output!O$21,"padding",IF(B34&lt;Input_Output!O$22,"extension","")))</f>
        <v>extension</v>
      </c>
      <c r="B34" s="19">
        <f>IF(B33="","",_xlfn.LET(_xlpm.next,B33+1,IF(_xlpm.next&lt;Input_Output!O$22,_xlpm.next,"")))</f>
        <v>29</v>
      </c>
      <c r="C34" s="19">
        <v>235</v>
      </c>
      <c r="D34" s="41" t="str">
        <f>IF(B34="","",IF(MOD(B34,Input_Output!$O$6)=0,QUOTIENT(B34,Input_Output!$O$6),""))</f>
        <v/>
      </c>
      <c r="E34" s="41" t="str">
        <f>IF(D34="","",IF(D34&lt;Input_Output!O$20,VLOOKUP(K34,Semantic!$B$11:$C$15,2,FALSE),"N/A"))</f>
        <v/>
      </c>
      <c r="F34" s="96">
        <f ca="1"/>
        <v>90</v>
      </c>
      <c r="G34" s="96">
        <f ca="1"/>
        <v>11</v>
      </c>
      <c r="H34" s="96">
        <f ca="1"/>
        <v>192</v>
      </c>
      <c r="I34" s="96">
        <f ca="1"/>
        <v>76</v>
      </c>
      <c r="J34" s="97">
        <f ca="1"/>
        <v>209</v>
      </c>
      <c r="K34" s="96">
        <f ca="1"/>
        <v>163</v>
      </c>
      <c r="L34" s="96">
        <f ca="1"/>
        <v>153</v>
      </c>
      <c r="M34" s="96">
        <f ca="1"/>
        <v>94</v>
      </c>
      <c r="N34" s="96">
        <f ca="1"/>
        <v>236</v>
      </c>
      <c r="O34" s="96">
        <f ca="1"/>
        <v>106</v>
      </c>
      <c r="P34" s="96">
        <f ca="1"/>
        <v>206</v>
      </c>
      <c r="Q34" s="96">
        <f ca="1"/>
        <v>233</v>
      </c>
      <c r="R34" s="96">
        <f ca="1"/>
        <v>147</v>
      </c>
      <c r="S34" s="96">
        <f ca="1"/>
        <v>79</v>
      </c>
      <c r="T34" s="96">
        <f ca="1"/>
        <v>146</v>
      </c>
      <c r="U34" s="96">
        <f ca="1"/>
        <v>232</v>
      </c>
      <c r="V34" s="96">
        <f ca="1"/>
        <v>157</v>
      </c>
      <c r="W34" s="96">
        <f ca="1"/>
        <v>103</v>
      </c>
      <c r="X34" s="96">
        <f ca="1"/>
        <v>169</v>
      </c>
      <c r="Y34" s="96">
        <f ca="1"/>
        <v>162</v>
      </c>
      <c r="Z34" s="96">
        <f ca="1"/>
        <v>72</v>
      </c>
      <c r="AA34" s="96">
        <f ca="1"/>
        <v>81</v>
      </c>
      <c r="AB34" s="96">
        <f ca="1"/>
        <v>133</v>
      </c>
      <c r="AC34" s="96">
        <f ca="1"/>
        <v>164</v>
      </c>
      <c r="AD34" s="96">
        <f ca="1"/>
        <v>39</v>
      </c>
      <c r="AE34" s="96">
        <f ca="1"/>
        <v>3</v>
      </c>
      <c r="AF34" s="96">
        <f ca="1"/>
        <v>154</v>
      </c>
      <c r="AG34" s="96">
        <f ca="1"/>
        <v>223</v>
      </c>
      <c r="AH34" s="96">
        <f ca="1"/>
        <v>135</v>
      </c>
      <c r="AI34" s="98">
        <f ca="1"/>
        <v>234</v>
      </c>
      <c r="AJ34" s="98">
        <f ca="1"/>
        <v>1</v>
      </c>
      <c r="AK34" s="98">
        <f ca="1"/>
        <v>171</v>
      </c>
      <c r="AL34" s="7"/>
    </row>
    <row r="35" spans="1:38" x14ac:dyDescent="0.25">
      <c r="A35" s="41" t="str">
        <f>IF(D35&lt;Input_Output!O$20,"original",IF(D35&lt;Input_Output!O$21,"padding",IF(B35&lt;Input_Output!O$22,"extension","")))</f>
        <v>extension</v>
      </c>
      <c r="B35" s="19">
        <f>IF(B34="","",_xlfn.LET(_xlpm.next,B34+1,IF(_xlpm.next&lt;Input_Output!O$22,_xlpm.next,"")))</f>
        <v>30</v>
      </c>
      <c r="C35" s="19">
        <v>17</v>
      </c>
      <c r="D35" s="41" t="str">
        <f>IF(B35="","",IF(MOD(B35,Input_Output!$O$6)=0,QUOTIENT(B35,Input_Output!$O$6),""))</f>
        <v/>
      </c>
      <c r="E35" s="41" t="str">
        <f>IF(D35="","",IF(D35&lt;Input_Output!O$20,VLOOKUP(K35,Semantic!$B$11:$C$15,2,FALSE),"N/A"))</f>
        <v/>
      </c>
      <c r="F35" s="96">
        <f ca="1"/>
        <v>200</v>
      </c>
      <c r="G35" s="96">
        <f ca="1"/>
        <v>175</v>
      </c>
      <c r="H35" s="96">
        <f ca="1"/>
        <v>60</v>
      </c>
      <c r="I35" s="96">
        <f ca="1"/>
        <v>73</v>
      </c>
      <c r="J35" s="97">
        <f ca="1"/>
        <v>245</v>
      </c>
      <c r="K35" s="96">
        <f ca="1"/>
        <v>55</v>
      </c>
      <c r="L35" s="96">
        <f ca="1"/>
        <v>108</v>
      </c>
      <c r="M35" s="96">
        <f ca="1"/>
        <v>244</v>
      </c>
      <c r="N35" s="96">
        <f ca="1"/>
        <v>147</v>
      </c>
      <c r="O35" s="96">
        <f ca="1"/>
        <v>30</v>
      </c>
      <c r="P35" s="96">
        <f ca="1"/>
        <v>215</v>
      </c>
      <c r="Q35" s="96">
        <f ca="1"/>
        <v>145</v>
      </c>
      <c r="R35" s="96">
        <f ca="1"/>
        <v>117</v>
      </c>
      <c r="S35" s="96">
        <f ca="1"/>
        <v>197</v>
      </c>
      <c r="T35" s="96">
        <f ca="1"/>
        <v>24</v>
      </c>
      <c r="U35" s="96">
        <f ca="1"/>
        <v>42</v>
      </c>
      <c r="V35" s="96">
        <f ca="1"/>
        <v>113</v>
      </c>
      <c r="W35" s="96">
        <f ca="1"/>
        <v>172</v>
      </c>
      <c r="X35" s="96">
        <f ca="1"/>
        <v>116</v>
      </c>
      <c r="Y35" s="96">
        <f ca="1"/>
        <v>7</v>
      </c>
      <c r="Z35" s="96">
        <f ca="1"/>
        <v>152</v>
      </c>
      <c r="AA35" s="96">
        <f ca="1"/>
        <v>87</v>
      </c>
      <c r="AB35" s="96">
        <f ca="1"/>
        <v>245</v>
      </c>
      <c r="AC35" s="96">
        <f ca="1"/>
        <v>74</v>
      </c>
      <c r="AD35" s="96">
        <f ca="1"/>
        <v>189</v>
      </c>
      <c r="AE35" s="96">
        <f ca="1"/>
        <v>30</v>
      </c>
      <c r="AF35" s="96">
        <f ca="1"/>
        <v>163</v>
      </c>
      <c r="AG35" s="96">
        <f ca="1"/>
        <v>90</v>
      </c>
      <c r="AH35" s="96">
        <f ca="1"/>
        <v>3</v>
      </c>
      <c r="AI35" s="98">
        <f ca="1"/>
        <v>2</v>
      </c>
      <c r="AJ35" s="98">
        <f ca="1"/>
        <v>137</v>
      </c>
      <c r="AK35" s="98">
        <f ca="1"/>
        <v>110</v>
      </c>
      <c r="AL35" s="7"/>
    </row>
    <row r="36" spans="1:38" x14ac:dyDescent="0.25">
      <c r="A36" s="41" t="str">
        <f>IF(D36&lt;Input_Output!O$20,"original",IF(D36&lt;Input_Output!O$21,"padding",IF(B36&lt;Input_Output!O$22,"extension","")))</f>
        <v>extension</v>
      </c>
      <c r="B36" s="19">
        <f>IF(B35="","",_xlfn.LET(_xlpm.next,B35+1,IF(_xlpm.next&lt;Input_Output!O$22,_xlpm.next,"")))</f>
        <v>31</v>
      </c>
      <c r="C36" s="19">
        <v>92</v>
      </c>
      <c r="D36" s="41" t="str">
        <f>IF(B36="","",IF(MOD(B36,Input_Output!$O$6)=0,QUOTIENT(B36,Input_Output!$O$6),""))</f>
        <v/>
      </c>
      <c r="E36" s="41" t="str">
        <f>IF(D36="","",IF(D36&lt;Input_Output!O$20,VLOOKUP(K36,Semantic!$B$11:$C$15,2,FALSE),"N/A"))</f>
        <v/>
      </c>
      <c r="F36" s="96">
        <f ca="1"/>
        <v>109</v>
      </c>
      <c r="G36" s="96">
        <f ca="1"/>
        <v>53</v>
      </c>
      <c r="H36" s="96">
        <f ca="1"/>
        <v>131</v>
      </c>
      <c r="I36" s="96">
        <f ca="1"/>
        <v>111</v>
      </c>
      <c r="J36" s="97">
        <f ca="1"/>
        <v>107</v>
      </c>
      <c r="K36" s="96">
        <f ca="1"/>
        <v>75</v>
      </c>
      <c r="L36" s="96">
        <f ca="1"/>
        <v>37</v>
      </c>
      <c r="M36" s="96">
        <f ca="1"/>
        <v>254</v>
      </c>
      <c r="N36" s="96">
        <f ca="1"/>
        <v>233</v>
      </c>
      <c r="O36" s="96">
        <f ca="1"/>
        <v>15</v>
      </c>
      <c r="P36" s="96">
        <f ca="1"/>
        <v>55</v>
      </c>
      <c r="Q36" s="96">
        <f ca="1"/>
        <v>90</v>
      </c>
      <c r="R36" s="96">
        <f ca="1"/>
        <v>214</v>
      </c>
      <c r="S36" s="96">
        <f ca="1"/>
        <v>225</v>
      </c>
      <c r="T36" s="96">
        <f ca="1"/>
        <v>13</v>
      </c>
      <c r="U36" s="96">
        <f ca="1"/>
        <v>85</v>
      </c>
      <c r="V36" s="96">
        <f ca="1"/>
        <v>222</v>
      </c>
      <c r="W36" s="96">
        <f ca="1"/>
        <v>4</v>
      </c>
      <c r="X36" s="96">
        <f ca="1"/>
        <v>16</v>
      </c>
      <c r="Y36" s="96">
        <f ca="1"/>
        <v>37</v>
      </c>
      <c r="Z36" s="96">
        <f ca="1"/>
        <v>117</v>
      </c>
      <c r="AA36" s="96">
        <f ca="1"/>
        <v>221</v>
      </c>
      <c r="AB36" s="96">
        <f ca="1"/>
        <v>232</v>
      </c>
      <c r="AC36" s="96">
        <f ca="1"/>
        <v>97</v>
      </c>
      <c r="AD36" s="96">
        <f ca="1"/>
        <v>172</v>
      </c>
      <c r="AE36" s="96">
        <f ca="1"/>
        <v>105</v>
      </c>
      <c r="AF36" s="96">
        <f ca="1"/>
        <v>175</v>
      </c>
      <c r="AG36" s="96">
        <f ca="1"/>
        <v>253</v>
      </c>
      <c r="AH36" s="96">
        <f ca="1"/>
        <v>160</v>
      </c>
      <c r="AI36" s="98">
        <f ca="1"/>
        <v>212</v>
      </c>
      <c r="AJ36" s="98">
        <f ca="1"/>
        <v>164</v>
      </c>
      <c r="AK36" s="98">
        <f ca="1"/>
        <v>163</v>
      </c>
      <c r="AL36" s="7"/>
    </row>
    <row r="37" spans="1:38" x14ac:dyDescent="0.25">
      <c r="A37" s="41" t="str">
        <f>IF(D37&lt;Input_Output!O$20,"original",IF(D37&lt;Input_Output!O$21,"padding",IF(B37&lt;Input_Output!O$22,"extension","")))</f>
        <v>original</v>
      </c>
      <c r="B37" s="19">
        <f>IF(B36="","",_xlfn.LET(_xlpm.next,B36+1,IF(_xlpm.next&lt;Input_Output!O$22,_xlpm.next,"")))</f>
        <v>32</v>
      </c>
      <c r="C37" s="19">
        <v>256</v>
      </c>
      <c r="D37" s="41">
        <f>IF(B37="","",IF(MOD(B37,Input_Output!$O$6)=0,QUOTIENT(B37,Input_Output!$O$6),""))</f>
        <v>8</v>
      </c>
      <c r="E37" s="41" t="str">
        <f ca="1">IF(D37="","",IF(D37&lt;Input_Output!O$20,VLOOKUP(K37,Semantic!$B$11:$C$15,2,FALSE),"N/A"))</f>
        <v>MOVE</v>
      </c>
      <c r="F37" s="96">
        <f ca="1"/>
        <v>2</v>
      </c>
      <c r="G37" s="96">
        <f ca="1"/>
        <v>1</v>
      </c>
      <c r="H37" s="96">
        <f ca="1"/>
        <v>14</v>
      </c>
      <c r="I37" s="96">
        <f ca="1"/>
        <v>0</v>
      </c>
      <c r="J37" s="97">
        <f ca="1"/>
        <v>0</v>
      </c>
      <c r="K37" s="96">
        <f ca="1"/>
        <v>1</v>
      </c>
      <c r="L37" s="96">
        <f ca="1"/>
        <v>1</v>
      </c>
      <c r="M37" s="96">
        <f ca="1"/>
        <v>1</v>
      </c>
      <c r="N37" s="96">
        <f ca="1"/>
        <v>0</v>
      </c>
      <c r="O37" s="96">
        <f ca="1"/>
        <v>0</v>
      </c>
      <c r="P37" s="96">
        <f ca="1"/>
        <v>0</v>
      </c>
      <c r="Q37" s="96">
        <f ca="1"/>
        <v>1</v>
      </c>
      <c r="R37" s="96">
        <f ca="1"/>
        <v>0</v>
      </c>
      <c r="S37" s="96">
        <f ca="1"/>
        <v>0</v>
      </c>
      <c r="T37" s="96">
        <f ca="1"/>
        <v>1</v>
      </c>
      <c r="U37" s="96">
        <f ca="1"/>
        <v>0</v>
      </c>
      <c r="V37" s="96">
        <f ca="1"/>
        <v>0</v>
      </c>
      <c r="W37" s="96">
        <f ca="1"/>
        <v>0</v>
      </c>
      <c r="X37" s="96">
        <f ca="1"/>
        <v>1</v>
      </c>
      <c r="Y37" s="96">
        <f ca="1"/>
        <v>0</v>
      </c>
      <c r="Z37" s="96">
        <f ca="1"/>
        <v>0</v>
      </c>
      <c r="AA37" s="96">
        <f ca="1"/>
        <v>0</v>
      </c>
      <c r="AB37" s="96">
        <f ca="1"/>
        <v>0</v>
      </c>
      <c r="AC37" s="96">
        <f ca="1"/>
        <v>2</v>
      </c>
      <c r="AD37" s="96">
        <f ca="1"/>
        <v>0</v>
      </c>
      <c r="AE37" s="96">
        <f ca="1"/>
        <v>0</v>
      </c>
      <c r="AF37" s="96">
        <f ca="1"/>
        <v>0</v>
      </c>
      <c r="AG37" s="96">
        <f ca="1"/>
        <v>0</v>
      </c>
      <c r="AH37" s="96">
        <f ca="1"/>
        <v>0</v>
      </c>
      <c r="AI37" s="98">
        <f ca="1"/>
        <v>0</v>
      </c>
      <c r="AJ37" s="98">
        <f ca="1"/>
        <v>1</v>
      </c>
      <c r="AK37" s="98">
        <f ca="1"/>
        <v>0</v>
      </c>
      <c r="AL37" s="7"/>
    </row>
    <row r="38" spans="1:38" x14ac:dyDescent="0.25">
      <c r="A38" s="41" t="str">
        <f>IF(D38&lt;Input_Output!O$20,"original",IF(D38&lt;Input_Output!O$21,"padding",IF(B38&lt;Input_Output!O$22,"extension","")))</f>
        <v>extension</v>
      </c>
      <c r="B38" s="19">
        <f>IF(B37="","",_xlfn.LET(_xlpm.next,B37+1,IF(_xlpm.next&lt;Input_Output!O$22,_xlpm.next,"")))</f>
        <v>33</v>
      </c>
      <c r="C38" s="19">
        <v>176</v>
      </c>
      <c r="D38" s="41" t="str">
        <f>IF(B38="","",IF(MOD(B38,Input_Output!$O$6)=0,QUOTIENT(B38,Input_Output!$O$6),""))</f>
        <v/>
      </c>
      <c r="E38" s="41" t="str">
        <f>IF(D38="","",IF(D38&lt;Input_Output!O$20,VLOOKUP(K38,Semantic!$B$11:$C$15,2,FALSE),"N/A"))</f>
        <v/>
      </c>
      <c r="F38" s="96">
        <f ca="1"/>
        <v>108</v>
      </c>
      <c r="G38" s="96">
        <f ca="1"/>
        <v>195</v>
      </c>
      <c r="H38" s="96">
        <f ca="1"/>
        <v>133</v>
      </c>
      <c r="I38" s="96">
        <f ca="1"/>
        <v>3</v>
      </c>
      <c r="J38" s="97">
        <f ca="1"/>
        <v>204</v>
      </c>
      <c r="K38" s="96">
        <f ca="1"/>
        <v>221</v>
      </c>
      <c r="L38" s="96">
        <f ca="1"/>
        <v>129</v>
      </c>
      <c r="M38" s="96">
        <f ca="1"/>
        <v>7</v>
      </c>
      <c r="N38" s="96">
        <f ca="1"/>
        <v>174</v>
      </c>
      <c r="O38" s="96">
        <f ca="1"/>
        <v>117</v>
      </c>
      <c r="P38" s="96">
        <f ca="1"/>
        <v>183</v>
      </c>
      <c r="Q38" s="96">
        <f ca="1"/>
        <v>77</v>
      </c>
      <c r="R38" s="96">
        <f ca="1"/>
        <v>224</v>
      </c>
      <c r="S38" s="96">
        <f ca="1"/>
        <v>146</v>
      </c>
      <c r="T38" s="96">
        <f ca="1"/>
        <v>99</v>
      </c>
      <c r="U38" s="96">
        <f ca="1"/>
        <v>67</v>
      </c>
      <c r="V38" s="96">
        <f ca="1"/>
        <v>185</v>
      </c>
      <c r="W38" s="96">
        <f ca="1"/>
        <v>141</v>
      </c>
      <c r="X38" s="96">
        <f ca="1"/>
        <v>42</v>
      </c>
      <c r="Y38" s="96">
        <f ca="1"/>
        <v>75</v>
      </c>
      <c r="Z38" s="96">
        <f ca="1"/>
        <v>58</v>
      </c>
      <c r="AA38" s="96">
        <f ca="1"/>
        <v>43</v>
      </c>
      <c r="AB38" s="96">
        <f ca="1"/>
        <v>111</v>
      </c>
      <c r="AC38" s="96">
        <f ca="1"/>
        <v>0</v>
      </c>
      <c r="AD38" s="96">
        <f ca="1"/>
        <v>198</v>
      </c>
      <c r="AE38" s="96">
        <f ca="1"/>
        <v>139</v>
      </c>
      <c r="AF38" s="96">
        <f ca="1"/>
        <v>227</v>
      </c>
      <c r="AG38" s="96">
        <f ca="1"/>
        <v>223</v>
      </c>
      <c r="AH38" s="96">
        <f ca="1"/>
        <v>153</v>
      </c>
      <c r="AI38" s="98">
        <f ca="1"/>
        <v>191</v>
      </c>
      <c r="AJ38" s="98">
        <f ca="1"/>
        <v>64</v>
      </c>
      <c r="AK38" s="98">
        <f ca="1"/>
        <v>156</v>
      </c>
      <c r="AL38" s="7"/>
    </row>
    <row r="39" spans="1:38" x14ac:dyDescent="0.25">
      <c r="A39" s="41" t="str">
        <f>IF(D39&lt;Input_Output!O$20,"original",IF(D39&lt;Input_Output!O$21,"padding",IF(B39&lt;Input_Output!O$22,"extension","")))</f>
        <v>extension</v>
      </c>
      <c r="B39" s="19">
        <f>IF(B38="","",_xlfn.LET(_xlpm.next,B38+1,IF(_xlpm.next&lt;Input_Output!O$22,_xlpm.next,"")))</f>
        <v>34</v>
      </c>
      <c r="C39" s="19">
        <v>121</v>
      </c>
      <c r="D39" s="41" t="str">
        <f>IF(B39="","",IF(MOD(B39,Input_Output!$O$6)=0,QUOTIENT(B39,Input_Output!$O$6),""))</f>
        <v/>
      </c>
      <c r="E39" s="41" t="str">
        <f>IF(D39="","",IF(D39&lt;Input_Output!O$20,VLOOKUP(K39,Semantic!$B$11:$C$15,2,FALSE),"N/A"))</f>
        <v/>
      </c>
      <c r="F39" s="96">
        <f ca="1"/>
        <v>254</v>
      </c>
      <c r="G39" s="96">
        <f ca="1"/>
        <v>131</v>
      </c>
      <c r="H39" s="96">
        <f ca="1"/>
        <v>157</v>
      </c>
      <c r="I39" s="96">
        <f ca="1"/>
        <v>231</v>
      </c>
      <c r="J39" s="97">
        <f ca="1"/>
        <v>203</v>
      </c>
      <c r="K39" s="96">
        <f ca="1"/>
        <v>115</v>
      </c>
      <c r="L39" s="96">
        <f ca="1"/>
        <v>123</v>
      </c>
      <c r="M39" s="96">
        <f ca="1"/>
        <v>229</v>
      </c>
      <c r="N39" s="96">
        <f ca="1"/>
        <v>67</v>
      </c>
      <c r="O39" s="96">
        <f ca="1"/>
        <v>129</v>
      </c>
      <c r="P39" s="96">
        <f ca="1"/>
        <v>151</v>
      </c>
      <c r="Q39" s="96">
        <f ca="1"/>
        <v>115</v>
      </c>
      <c r="R39" s="96">
        <f ca="1"/>
        <v>96</v>
      </c>
      <c r="S39" s="96">
        <f ca="1"/>
        <v>199</v>
      </c>
      <c r="T39" s="96">
        <f ca="1"/>
        <v>229</v>
      </c>
      <c r="U39" s="96">
        <f ca="1"/>
        <v>179</v>
      </c>
      <c r="V39" s="96">
        <f ca="1"/>
        <v>15</v>
      </c>
      <c r="W39" s="96">
        <f ca="1"/>
        <v>53</v>
      </c>
      <c r="X39" s="96">
        <f ca="1"/>
        <v>161</v>
      </c>
      <c r="Y39" s="96">
        <f ca="1"/>
        <v>186</v>
      </c>
      <c r="Z39" s="96">
        <f ca="1"/>
        <v>149</v>
      </c>
      <c r="AA39" s="96">
        <f ca="1"/>
        <v>251</v>
      </c>
      <c r="AB39" s="96">
        <f ca="1"/>
        <v>190</v>
      </c>
      <c r="AC39" s="96">
        <f ca="1"/>
        <v>204</v>
      </c>
      <c r="AD39" s="96">
        <f ca="1"/>
        <v>148</v>
      </c>
      <c r="AE39" s="96">
        <f ca="1"/>
        <v>208</v>
      </c>
      <c r="AF39" s="96">
        <f ca="1"/>
        <v>112</v>
      </c>
      <c r="AG39" s="96">
        <f ca="1"/>
        <v>97</v>
      </c>
      <c r="AH39" s="96">
        <f ca="1"/>
        <v>44</v>
      </c>
      <c r="AI39" s="98">
        <f ca="1"/>
        <v>223</v>
      </c>
      <c r="AJ39" s="98">
        <f ca="1"/>
        <v>29</v>
      </c>
      <c r="AK39" s="98">
        <f ca="1"/>
        <v>255</v>
      </c>
      <c r="AL39" s="7"/>
    </row>
    <row r="40" spans="1:38" x14ac:dyDescent="0.25">
      <c r="A40" s="41" t="str">
        <f>IF(D40&lt;Input_Output!O$20,"original",IF(D40&lt;Input_Output!O$21,"padding",IF(B40&lt;Input_Output!O$22,"extension","")))</f>
        <v>extension</v>
      </c>
      <c r="B40" s="19">
        <f>IF(B39="","",_xlfn.LET(_xlpm.next,B39+1,IF(_xlpm.next&lt;Input_Output!O$22,_xlpm.next,"")))</f>
        <v>35</v>
      </c>
      <c r="C40" s="19">
        <v>35</v>
      </c>
      <c r="D40" s="41" t="str">
        <f>IF(B40="","",IF(MOD(B40,Input_Output!$O$6)=0,QUOTIENT(B40,Input_Output!$O$6),""))</f>
        <v/>
      </c>
      <c r="E40" s="41" t="str">
        <f>IF(D40="","",IF(D40&lt;Input_Output!O$20,VLOOKUP(K40,Semantic!$B$11:$C$15,2,FALSE),"N/A"))</f>
        <v/>
      </c>
      <c r="F40" s="96">
        <f ca="1"/>
        <v>181</v>
      </c>
      <c r="G40" s="96">
        <f ca="1"/>
        <v>116</v>
      </c>
      <c r="H40" s="96">
        <f ca="1"/>
        <v>56</v>
      </c>
      <c r="I40" s="96">
        <f ca="1"/>
        <v>14</v>
      </c>
      <c r="J40" s="97">
        <f ca="1"/>
        <v>99</v>
      </c>
      <c r="K40" s="96">
        <f ca="1"/>
        <v>53</v>
      </c>
      <c r="L40" s="96">
        <f ca="1"/>
        <v>210</v>
      </c>
      <c r="M40" s="96">
        <f ca="1"/>
        <v>116</v>
      </c>
      <c r="N40" s="96">
        <f ca="1"/>
        <v>48</v>
      </c>
      <c r="O40" s="96">
        <f ca="1"/>
        <v>187</v>
      </c>
      <c r="P40" s="96">
        <f ca="1"/>
        <v>237</v>
      </c>
      <c r="Q40" s="96">
        <f ca="1"/>
        <v>172</v>
      </c>
      <c r="R40" s="96">
        <f ca="1"/>
        <v>48</v>
      </c>
      <c r="S40" s="96">
        <f ca="1"/>
        <v>32</v>
      </c>
      <c r="T40" s="96">
        <f ca="1"/>
        <v>124</v>
      </c>
      <c r="U40" s="96">
        <f ca="1"/>
        <v>134</v>
      </c>
      <c r="V40" s="96">
        <f ca="1"/>
        <v>18</v>
      </c>
      <c r="W40" s="96">
        <f ca="1"/>
        <v>14</v>
      </c>
      <c r="X40" s="96">
        <f ca="1"/>
        <v>249</v>
      </c>
      <c r="Y40" s="96">
        <f ca="1"/>
        <v>167</v>
      </c>
      <c r="Z40" s="96">
        <f ca="1"/>
        <v>137</v>
      </c>
      <c r="AA40" s="96">
        <f ca="1"/>
        <v>255</v>
      </c>
      <c r="AB40" s="96">
        <f ca="1"/>
        <v>74</v>
      </c>
      <c r="AC40" s="96">
        <f ca="1"/>
        <v>233</v>
      </c>
      <c r="AD40" s="96">
        <f ca="1"/>
        <v>76</v>
      </c>
      <c r="AE40" s="96">
        <f ca="1"/>
        <v>180</v>
      </c>
      <c r="AF40" s="96">
        <f ca="1"/>
        <v>211</v>
      </c>
      <c r="AG40" s="96">
        <f ca="1"/>
        <v>231</v>
      </c>
      <c r="AH40" s="96">
        <f ca="1"/>
        <v>128</v>
      </c>
      <c r="AI40" s="98">
        <f ca="1"/>
        <v>129</v>
      </c>
      <c r="AJ40" s="98">
        <f ca="1"/>
        <v>213</v>
      </c>
      <c r="AK40" s="98">
        <f ca="1"/>
        <v>220</v>
      </c>
      <c r="AL40" s="7"/>
    </row>
    <row r="41" spans="1:38" x14ac:dyDescent="0.25">
      <c r="A41" s="41" t="str">
        <f>IF(D41&lt;Input_Output!O$20,"original",IF(D41&lt;Input_Output!O$21,"padding",IF(B41&lt;Input_Output!O$22,"extension","")))</f>
        <v>original</v>
      </c>
      <c r="B41" s="19">
        <f>IF(B40="","",_xlfn.LET(_xlpm.next,B40+1,IF(_xlpm.next&lt;Input_Output!O$22,_xlpm.next,"")))</f>
        <v>36</v>
      </c>
      <c r="C41" s="19">
        <v>8</v>
      </c>
      <c r="D41" s="41">
        <f>IF(B41="","",IF(MOD(B41,Input_Output!$O$6)=0,QUOTIENT(B41,Input_Output!$O$6),""))</f>
        <v>9</v>
      </c>
      <c r="E41" s="41" t="str">
        <f ca="1">IF(D41="","",IF(D41&lt;Input_Output!O$20,VLOOKUP(K41,Semantic!$B$11:$C$15,2,FALSE),"N/A"))</f>
        <v>ADD</v>
      </c>
      <c r="F41" s="96">
        <f ca="1"/>
        <v>0</v>
      </c>
      <c r="G41" s="96">
        <f ca="1"/>
        <v>1</v>
      </c>
      <c r="H41" s="96">
        <f ca="1"/>
        <v>14</v>
      </c>
      <c r="I41" s="96">
        <f ca="1"/>
        <v>0</v>
      </c>
      <c r="J41" s="97">
        <f ca="1"/>
        <v>1</v>
      </c>
      <c r="K41" s="96">
        <f ca="1"/>
        <v>2</v>
      </c>
      <c r="L41" s="96">
        <f ca="1"/>
        <v>0</v>
      </c>
      <c r="M41" s="96">
        <f ca="1"/>
        <v>3</v>
      </c>
      <c r="N41" s="96">
        <f ca="1"/>
        <v>2</v>
      </c>
      <c r="O41" s="96">
        <f ca="1"/>
        <v>0</v>
      </c>
      <c r="P41" s="96">
        <f ca="1"/>
        <v>0</v>
      </c>
      <c r="Q41" s="96">
        <f ca="1"/>
        <v>0</v>
      </c>
      <c r="R41" s="96">
        <f ca="1"/>
        <v>1</v>
      </c>
      <c r="S41" s="96">
        <f ca="1"/>
        <v>0</v>
      </c>
      <c r="T41" s="96">
        <f ca="1"/>
        <v>0</v>
      </c>
      <c r="U41" s="96">
        <f ca="1"/>
        <v>0</v>
      </c>
      <c r="V41" s="96">
        <f ca="1"/>
        <v>1</v>
      </c>
      <c r="W41" s="96">
        <f ca="1"/>
        <v>0</v>
      </c>
      <c r="X41" s="96">
        <f ca="1"/>
        <v>0</v>
      </c>
      <c r="Y41" s="96">
        <f ca="1"/>
        <v>0</v>
      </c>
      <c r="Z41" s="96">
        <f ca="1"/>
        <v>1</v>
      </c>
      <c r="AA41" s="96">
        <f ca="1"/>
        <v>0</v>
      </c>
      <c r="AB41" s="96">
        <f ca="1"/>
        <v>0</v>
      </c>
      <c r="AC41" s="96">
        <f ca="1"/>
        <v>14</v>
      </c>
      <c r="AD41" s="96">
        <f ca="1"/>
        <v>1</v>
      </c>
      <c r="AE41" s="96">
        <f ca="1"/>
        <v>15</v>
      </c>
      <c r="AF41" s="96">
        <f ca="1"/>
        <v>14</v>
      </c>
      <c r="AG41" s="96">
        <f ca="1"/>
        <v>15</v>
      </c>
      <c r="AH41" s="96">
        <f ca="1"/>
        <v>120</v>
      </c>
      <c r="AI41" s="98">
        <f ca="1"/>
        <v>0</v>
      </c>
      <c r="AJ41" s="98">
        <f ca="1"/>
        <v>1</v>
      </c>
      <c r="AK41" s="98">
        <f ca="1"/>
        <v>0</v>
      </c>
      <c r="AL41" s="7"/>
    </row>
    <row r="42" spans="1:38" x14ac:dyDescent="0.25">
      <c r="A42" s="41" t="str">
        <f>IF(D42&lt;Input_Output!O$20,"original",IF(D42&lt;Input_Output!O$21,"padding",IF(B42&lt;Input_Output!O$22,"extension","")))</f>
        <v>extension</v>
      </c>
      <c r="B42" s="19">
        <f>IF(B41="","",_xlfn.LET(_xlpm.next,B41+1,IF(_xlpm.next&lt;Input_Output!O$22,_xlpm.next,"")))</f>
        <v>37</v>
      </c>
      <c r="C42" s="19">
        <v>134</v>
      </c>
      <c r="D42" s="41" t="str">
        <f>IF(B42="","",IF(MOD(B42,Input_Output!$O$6)=0,QUOTIENT(B42,Input_Output!$O$6),""))</f>
        <v/>
      </c>
      <c r="E42" s="41" t="str">
        <f>IF(D42="","",IF(D42&lt;Input_Output!O$20,VLOOKUP(K42,Semantic!$B$11:$C$15,2,FALSE),"N/A"))</f>
        <v/>
      </c>
      <c r="F42" s="96">
        <f ca="1"/>
        <v>219</v>
      </c>
      <c r="G42" s="96">
        <f ca="1"/>
        <v>70</v>
      </c>
      <c r="H42" s="96">
        <f ca="1"/>
        <v>55</v>
      </c>
      <c r="I42" s="96">
        <f ca="1"/>
        <v>2</v>
      </c>
      <c r="J42" s="97">
        <f ca="1"/>
        <v>98</v>
      </c>
      <c r="K42" s="96">
        <f ca="1"/>
        <v>189</v>
      </c>
      <c r="L42" s="96">
        <f ca="1"/>
        <v>123</v>
      </c>
      <c r="M42" s="96">
        <f ca="1"/>
        <v>227</v>
      </c>
      <c r="N42" s="96">
        <f ca="1"/>
        <v>171</v>
      </c>
      <c r="O42" s="96">
        <f ca="1"/>
        <v>75</v>
      </c>
      <c r="P42" s="96">
        <f ca="1"/>
        <v>103</v>
      </c>
      <c r="Q42" s="96">
        <f ca="1"/>
        <v>238</v>
      </c>
      <c r="R42" s="96">
        <f ca="1"/>
        <v>39</v>
      </c>
      <c r="S42" s="96">
        <f ca="1"/>
        <v>120</v>
      </c>
      <c r="T42" s="96">
        <f ca="1"/>
        <v>97</v>
      </c>
      <c r="U42" s="96">
        <f ca="1"/>
        <v>118</v>
      </c>
      <c r="V42" s="96">
        <f ca="1"/>
        <v>96</v>
      </c>
      <c r="W42" s="96">
        <f ca="1"/>
        <v>137</v>
      </c>
      <c r="X42" s="96">
        <f ca="1"/>
        <v>28</v>
      </c>
      <c r="Y42" s="96">
        <f ca="1"/>
        <v>156</v>
      </c>
      <c r="Z42" s="96">
        <f ca="1"/>
        <v>56</v>
      </c>
      <c r="AA42" s="96">
        <f ca="1"/>
        <v>176</v>
      </c>
      <c r="AB42" s="96">
        <f ca="1"/>
        <v>209</v>
      </c>
      <c r="AC42" s="96">
        <f ca="1"/>
        <v>156</v>
      </c>
      <c r="AD42" s="96">
        <f ca="1"/>
        <v>179</v>
      </c>
      <c r="AE42" s="96">
        <f ca="1"/>
        <v>183</v>
      </c>
      <c r="AF42" s="96">
        <f ca="1"/>
        <v>184</v>
      </c>
      <c r="AG42" s="96">
        <f ca="1"/>
        <v>127</v>
      </c>
      <c r="AH42" s="96">
        <f ca="1"/>
        <v>32</v>
      </c>
      <c r="AI42" s="98">
        <f ca="1"/>
        <v>89</v>
      </c>
      <c r="AJ42" s="98">
        <f ca="1"/>
        <v>99</v>
      </c>
      <c r="AK42" s="98">
        <f ca="1"/>
        <v>130</v>
      </c>
      <c r="AL42" s="7"/>
    </row>
    <row r="43" spans="1:38" x14ac:dyDescent="0.25">
      <c r="A43" s="41" t="str">
        <f>IF(D43&lt;Input_Output!O$20,"original",IF(D43&lt;Input_Output!O$21,"padding",IF(B43&lt;Input_Output!O$22,"extension","")))</f>
        <v>extension</v>
      </c>
      <c r="B43" s="19">
        <f>IF(B42="","",_xlfn.LET(_xlpm.next,B42+1,IF(_xlpm.next&lt;Input_Output!O$22,_xlpm.next,"")))</f>
        <v>38</v>
      </c>
      <c r="C43" s="19">
        <v>60</v>
      </c>
      <c r="D43" s="41" t="str">
        <f>IF(B43="","",IF(MOD(B43,Input_Output!$O$6)=0,QUOTIENT(B43,Input_Output!$O$6),""))</f>
        <v/>
      </c>
      <c r="E43" s="41" t="str">
        <f>IF(D43="","",IF(D43&lt;Input_Output!O$20,VLOOKUP(K43,Semantic!$B$11:$C$15,2,FALSE),"N/A"))</f>
        <v/>
      </c>
      <c r="F43" s="96">
        <f ca="1"/>
        <v>126</v>
      </c>
      <c r="G43" s="96">
        <f ca="1"/>
        <v>59</v>
      </c>
      <c r="H43" s="96">
        <f ca="1"/>
        <v>129</v>
      </c>
      <c r="I43" s="96">
        <f ca="1"/>
        <v>198</v>
      </c>
      <c r="J43" s="97">
        <f ca="1"/>
        <v>208</v>
      </c>
      <c r="K43" s="96">
        <f ca="1"/>
        <v>187</v>
      </c>
      <c r="L43" s="96">
        <f ca="1"/>
        <v>244</v>
      </c>
      <c r="M43" s="96">
        <f ca="1"/>
        <v>116</v>
      </c>
      <c r="N43" s="96">
        <f ca="1"/>
        <v>229</v>
      </c>
      <c r="O43" s="96">
        <f ca="1"/>
        <v>120</v>
      </c>
      <c r="P43" s="96">
        <f ca="1"/>
        <v>221</v>
      </c>
      <c r="Q43" s="96">
        <f ca="1"/>
        <v>220</v>
      </c>
      <c r="R43" s="96">
        <f ca="1"/>
        <v>1</v>
      </c>
      <c r="S43" s="96">
        <f ca="1"/>
        <v>120</v>
      </c>
      <c r="T43" s="96">
        <f ca="1"/>
        <v>207</v>
      </c>
      <c r="U43" s="96">
        <f ca="1"/>
        <v>117</v>
      </c>
      <c r="V43" s="96">
        <f ca="1"/>
        <v>97</v>
      </c>
      <c r="W43" s="96">
        <f ca="1"/>
        <v>50</v>
      </c>
      <c r="X43" s="96">
        <f ca="1"/>
        <v>3</v>
      </c>
      <c r="Y43" s="96">
        <f ca="1"/>
        <v>93</v>
      </c>
      <c r="Z43" s="96">
        <f ca="1"/>
        <v>152</v>
      </c>
      <c r="AA43" s="96">
        <f ca="1"/>
        <v>134</v>
      </c>
      <c r="AB43" s="96">
        <f ca="1"/>
        <v>231</v>
      </c>
      <c r="AC43" s="96">
        <f ca="1"/>
        <v>223</v>
      </c>
      <c r="AD43" s="96">
        <f ca="1"/>
        <v>25</v>
      </c>
      <c r="AE43" s="96">
        <f ca="1"/>
        <v>237</v>
      </c>
      <c r="AF43" s="96">
        <f ca="1"/>
        <v>252</v>
      </c>
      <c r="AG43" s="96">
        <f ca="1"/>
        <v>207</v>
      </c>
      <c r="AH43" s="96">
        <f ca="1"/>
        <v>168</v>
      </c>
      <c r="AI43" s="98">
        <f ca="1"/>
        <v>153</v>
      </c>
      <c r="AJ43" s="98">
        <f ca="1"/>
        <v>254</v>
      </c>
      <c r="AK43" s="98">
        <f ca="1"/>
        <v>186</v>
      </c>
      <c r="AL43" s="7"/>
    </row>
    <row r="44" spans="1:38" x14ac:dyDescent="0.25">
      <c r="A44" s="41" t="str">
        <f>IF(D44&lt;Input_Output!O$20,"original",IF(D44&lt;Input_Output!O$21,"padding",IF(B44&lt;Input_Output!O$22,"extension","")))</f>
        <v>extension</v>
      </c>
      <c r="B44" s="19">
        <f>IF(B43="","",_xlfn.LET(_xlpm.next,B43+1,IF(_xlpm.next&lt;Input_Output!O$22,_xlpm.next,"")))</f>
        <v>39</v>
      </c>
      <c r="C44" s="19">
        <v>234</v>
      </c>
      <c r="D44" s="41" t="str">
        <f>IF(B44="","",IF(MOD(B44,Input_Output!$O$6)=0,QUOTIENT(B44,Input_Output!$O$6),""))</f>
        <v/>
      </c>
      <c r="E44" s="41" t="str">
        <f>IF(D44="","",IF(D44&lt;Input_Output!O$20,VLOOKUP(K44,Semantic!$B$11:$C$15,2,FALSE),"N/A"))</f>
        <v/>
      </c>
      <c r="F44" s="96">
        <f ca="1"/>
        <v>111</v>
      </c>
      <c r="G44" s="96">
        <f ca="1"/>
        <v>62</v>
      </c>
      <c r="H44" s="96">
        <f ca="1"/>
        <v>16</v>
      </c>
      <c r="I44" s="96">
        <f ca="1"/>
        <v>176</v>
      </c>
      <c r="J44" s="97">
        <f ca="1"/>
        <v>117</v>
      </c>
      <c r="K44" s="96">
        <f ca="1"/>
        <v>143</v>
      </c>
      <c r="L44" s="96">
        <f ca="1"/>
        <v>157</v>
      </c>
      <c r="M44" s="96">
        <f ca="1"/>
        <v>233</v>
      </c>
      <c r="N44" s="96">
        <f ca="1"/>
        <v>9</v>
      </c>
      <c r="O44" s="96">
        <f ca="1"/>
        <v>86</v>
      </c>
      <c r="P44" s="96">
        <f ca="1"/>
        <v>237</v>
      </c>
      <c r="Q44" s="96">
        <f ca="1"/>
        <v>256</v>
      </c>
      <c r="R44" s="96">
        <f ca="1"/>
        <v>99</v>
      </c>
      <c r="S44" s="96">
        <f ca="1"/>
        <v>195</v>
      </c>
      <c r="T44" s="96">
        <f ca="1"/>
        <v>19</v>
      </c>
      <c r="U44" s="96">
        <f ca="1"/>
        <v>210</v>
      </c>
      <c r="V44" s="96">
        <f ca="1"/>
        <v>252</v>
      </c>
      <c r="W44" s="96">
        <f ca="1"/>
        <v>160</v>
      </c>
      <c r="X44" s="96">
        <f ca="1"/>
        <v>93</v>
      </c>
      <c r="Y44" s="96">
        <f ca="1"/>
        <v>74</v>
      </c>
      <c r="Z44" s="96">
        <f ca="1"/>
        <v>30</v>
      </c>
      <c r="AA44" s="96">
        <f ca="1"/>
        <v>78</v>
      </c>
      <c r="AB44" s="96">
        <f ca="1"/>
        <v>86</v>
      </c>
      <c r="AC44" s="96">
        <f ca="1"/>
        <v>37</v>
      </c>
      <c r="AD44" s="96">
        <f ca="1"/>
        <v>160</v>
      </c>
      <c r="AE44" s="96">
        <f ca="1"/>
        <v>1</v>
      </c>
      <c r="AF44" s="96">
        <f ca="1"/>
        <v>44</v>
      </c>
      <c r="AG44" s="96">
        <f ca="1"/>
        <v>179</v>
      </c>
      <c r="AH44" s="96">
        <f ca="1"/>
        <v>214</v>
      </c>
      <c r="AI44" s="98">
        <f ca="1"/>
        <v>10</v>
      </c>
      <c r="AJ44" s="98">
        <f ca="1"/>
        <v>122</v>
      </c>
      <c r="AK44" s="98">
        <f ca="1"/>
        <v>109</v>
      </c>
      <c r="AL44" s="7"/>
    </row>
    <row r="45" spans="1:38" x14ac:dyDescent="0.25">
      <c r="A45" s="41" t="str">
        <f>IF(D45&lt;Input_Output!O$20,"original",IF(D45&lt;Input_Output!O$21,"padding",IF(B45&lt;Input_Output!O$22,"extension","")))</f>
        <v>original</v>
      </c>
      <c r="B45" s="19">
        <f>IF(B44="","",_xlfn.LET(_xlpm.next,B44+1,IF(_xlpm.next&lt;Input_Output!O$22,_xlpm.next,"")))</f>
        <v>40</v>
      </c>
      <c r="C45" s="19">
        <v>193</v>
      </c>
      <c r="D45" s="41">
        <f>IF(B45="","",IF(MOD(B45,Input_Output!$O$6)=0,QUOTIENT(B45,Input_Output!$O$6),""))</f>
        <v>10</v>
      </c>
      <c r="E45" s="41" t="str">
        <f ca="1">IF(D45="","",IF(D45&lt;Input_Output!O$20,VLOOKUP(K45,Semantic!$B$11:$C$15,2,FALSE),"N/A"))</f>
        <v>ADD</v>
      </c>
      <c r="F45" s="96">
        <f ca="1"/>
        <v>1</v>
      </c>
      <c r="G45" s="96">
        <f ca="1"/>
        <v>1</v>
      </c>
      <c r="H45" s="96">
        <f ca="1"/>
        <v>15</v>
      </c>
      <c r="I45" s="96">
        <f ca="1"/>
        <v>0</v>
      </c>
      <c r="J45" s="97">
        <f ca="1"/>
        <v>0</v>
      </c>
      <c r="K45" s="96">
        <f ca="1"/>
        <v>2</v>
      </c>
      <c r="L45" s="96">
        <f ca="1"/>
        <v>0</v>
      </c>
      <c r="M45" s="96">
        <f ca="1"/>
        <v>2</v>
      </c>
      <c r="N45" s="96">
        <f ca="1"/>
        <v>0</v>
      </c>
      <c r="O45" s="96">
        <f ca="1"/>
        <v>256</v>
      </c>
      <c r="P45" s="96">
        <f ca="1"/>
        <v>0</v>
      </c>
      <c r="Q45" s="96">
        <f ca="1"/>
        <v>0</v>
      </c>
      <c r="R45" s="96">
        <f ca="1"/>
        <v>1</v>
      </c>
      <c r="S45" s="96">
        <f ca="1"/>
        <v>0</v>
      </c>
      <c r="T45" s="96">
        <f ca="1"/>
        <v>0</v>
      </c>
      <c r="U45" s="96">
        <f ca="1"/>
        <v>1</v>
      </c>
      <c r="V45" s="96">
        <f ca="1"/>
        <v>0</v>
      </c>
      <c r="W45" s="96">
        <f ca="1"/>
        <v>0</v>
      </c>
      <c r="X45" s="96">
        <f ca="1"/>
        <v>1</v>
      </c>
      <c r="Y45" s="96">
        <f ca="1"/>
        <v>0</v>
      </c>
      <c r="Z45" s="96">
        <f ca="1"/>
        <v>0</v>
      </c>
      <c r="AA45" s="96">
        <f ca="1"/>
        <v>0</v>
      </c>
      <c r="AB45" s="96">
        <f ca="1"/>
        <v>0</v>
      </c>
      <c r="AC45" s="96">
        <f ca="1"/>
        <v>1</v>
      </c>
      <c r="AD45" s="96">
        <f ca="1"/>
        <v>0</v>
      </c>
      <c r="AE45" s="96">
        <f ca="1"/>
        <v>0</v>
      </c>
      <c r="AF45" s="96">
        <f ca="1"/>
        <v>0</v>
      </c>
      <c r="AG45" s="96">
        <f ca="1"/>
        <v>0</v>
      </c>
      <c r="AH45" s="96">
        <f ca="1"/>
        <v>0</v>
      </c>
      <c r="AI45" s="98">
        <f ca="1"/>
        <v>0</v>
      </c>
      <c r="AJ45" s="98">
        <f ca="1"/>
        <v>1</v>
      </c>
      <c r="AK45" s="98">
        <f ca="1"/>
        <v>0</v>
      </c>
      <c r="AL45" s="7"/>
    </row>
    <row r="46" spans="1:38" x14ac:dyDescent="0.25">
      <c r="A46" s="41" t="str">
        <f>IF(D46&lt;Input_Output!O$20,"original",IF(D46&lt;Input_Output!O$21,"padding",IF(B46&lt;Input_Output!O$22,"extension","")))</f>
        <v>extension</v>
      </c>
      <c r="B46" s="19">
        <f>IF(B45="","",_xlfn.LET(_xlpm.next,B45+1,IF(_xlpm.next&lt;Input_Output!O$22,_xlpm.next,"")))</f>
        <v>41</v>
      </c>
      <c r="C46" s="19">
        <v>213</v>
      </c>
      <c r="D46" s="41" t="str">
        <f>IF(B46="","",IF(MOD(B46,Input_Output!$O$6)=0,QUOTIENT(B46,Input_Output!$O$6),""))</f>
        <v/>
      </c>
      <c r="E46" s="41" t="str">
        <f>IF(D46="","",IF(D46&lt;Input_Output!O$20,VLOOKUP(K46,Semantic!$B$11:$C$15,2,FALSE),"N/A"))</f>
        <v/>
      </c>
      <c r="F46" s="96">
        <f ca="1"/>
        <v>209</v>
      </c>
      <c r="G46" s="96">
        <f ca="1"/>
        <v>123</v>
      </c>
      <c r="H46" s="96">
        <f ca="1"/>
        <v>78</v>
      </c>
      <c r="I46" s="96">
        <f ca="1"/>
        <v>200</v>
      </c>
      <c r="J46" s="97">
        <f ca="1"/>
        <v>101</v>
      </c>
      <c r="K46" s="96">
        <f ca="1"/>
        <v>0</v>
      </c>
      <c r="L46" s="96">
        <f ca="1"/>
        <v>42</v>
      </c>
      <c r="M46" s="96">
        <f ca="1"/>
        <v>111</v>
      </c>
      <c r="N46" s="96">
        <f ca="1"/>
        <v>85</v>
      </c>
      <c r="O46" s="96">
        <f ca="1"/>
        <v>233</v>
      </c>
      <c r="P46" s="96">
        <f ca="1"/>
        <v>121</v>
      </c>
      <c r="Q46" s="96">
        <f ca="1"/>
        <v>224</v>
      </c>
      <c r="R46" s="96">
        <f ca="1"/>
        <v>113</v>
      </c>
      <c r="S46" s="96">
        <f ca="1"/>
        <v>209</v>
      </c>
      <c r="T46" s="96">
        <f ca="1"/>
        <v>166</v>
      </c>
      <c r="U46" s="96">
        <f ca="1"/>
        <v>162</v>
      </c>
      <c r="V46" s="96">
        <f ca="1"/>
        <v>108</v>
      </c>
      <c r="W46" s="96">
        <f ca="1"/>
        <v>89</v>
      </c>
      <c r="X46" s="96">
        <f ca="1"/>
        <v>248</v>
      </c>
      <c r="Y46" s="96">
        <f ca="1"/>
        <v>115</v>
      </c>
      <c r="Z46" s="96">
        <f ca="1"/>
        <v>73</v>
      </c>
      <c r="AA46" s="96">
        <f ca="1"/>
        <v>231</v>
      </c>
      <c r="AB46" s="96">
        <f ca="1"/>
        <v>216</v>
      </c>
      <c r="AC46" s="96">
        <f ca="1"/>
        <v>124</v>
      </c>
      <c r="AD46" s="96">
        <f ca="1"/>
        <v>228</v>
      </c>
      <c r="AE46" s="96">
        <f ca="1"/>
        <v>4</v>
      </c>
      <c r="AF46" s="96">
        <f ca="1"/>
        <v>145</v>
      </c>
      <c r="AG46" s="96">
        <f ca="1"/>
        <v>7</v>
      </c>
      <c r="AH46" s="96">
        <f ca="1"/>
        <v>29</v>
      </c>
      <c r="AI46" s="98">
        <f ca="1"/>
        <v>171</v>
      </c>
      <c r="AJ46" s="98">
        <f ca="1"/>
        <v>58</v>
      </c>
      <c r="AK46" s="98">
        <f ca="1"/>
        <v>124</v>
      </c>
      <c r="AL46" s="7"/>
    </row>
    <row r="47" spans="1:38" x14ac:dyDescent="0.25">
      <c r="A47" s="41" t="str">
        <f>IF(D47&lt;Input_Output!O$20,"original",IF(D47&lt;Input_Output!O$21,"padding",IF(B47&lt;Input_Output!O$22,"extension","")))</f>
        <v>extension</v>
      </c>
      <c r="B47" s="19">
        <f>IF(B46="","",_xlfn.LET(_xlpm.next,B46+1,IF(_xlpm.next&lt;Input_Output!O$22,_xlpm.next,"")))</f>
        <v>42</v>
      </c>
      <c r="C47" s="19">
        <v>34</v>
      </c>
      <c r="D47" s="41" t="str">
        <f>IF(B47="","",IF(MOD(B47,Input_Output!$O$6)=0,QUOTIENT(B47,Input_Output!$O$6),""))</f>
        <v/>
      </c>
      <c r="E47" s="41" t="str">
        <f>IF(D47="","",IF(D47&lt;Input_Output!O$20,VLOOKUP(K47,Semantic!$B$11:$C$15,2,FALSE),"N/A"))</f>
        <v/>
      </c>
      <c r="F47" s="96">
        <f ca="1"/>
        <v>165</v>
      </c>
      <c r="G47" s="96">
        <f ca="1"/>
        <v>185</v>
      </c>
      <c r="H47" s="96">
        <f ca="1"/>
        <v>43</v>
      </c>
      <c r="I47" s="96">
        <f ca="1"/>
        <v>243</v>
      </c>
      <c r="J47" s="97">
        <f ca="1"/>
        <v>78</v>
      </c>
      <c r="K47" s="96">
        <f ca="1"/>
        <v>54</v>
      </c>
      <c r="L47" s="96">
        <f ca="1"/>
        <v>18</v>
      </c>
      <c r="M47" s="96">
        <f ca="1"/>
        <v>187</v>
      </c>
      <c r="N47" s="96">
        <f ca="1"/>
        <v>55</v>
      </c>
      <c r="O47" s="96">
        <f ca="1"/>
        <v>32</v>
      </c>
      <c r="P47" s="96">
        <f ca="1"/>
        <v>103</v>
      </c>
      <c r="Q47" s="96">
        <f ca="1"/>
        <v>105</v>
      </c>
      <c r="R47" s="96">
        <f ca="1"/>
        <v>86</v>
      </c>
      <c r="S47" s="96">
        <f ca="1"/>
        <v>77</v>
      </c>
      <c r="T47" s="96">
        <f ca="1"/>
        <v>201</v>
      </c>
      <c r="U47" s="96">
        <f ca="1"/>
        <v>179</v>
      </c>
      <c r="V47" s="96">
        <f ca="1"/>
        <v>144</v>
      </c>
      <c r="W47" s="96">
        <f ca="1"/>
        <v>19</v>
      </c>
      <c r="X47" s="96">
        <f ca="1"/>
        <v>54</v>
      </c>
      <c r="Y47" s="96">
        <f ca="1"/>
        <v>4</v>
      </c>
      <c r="Z47" s="96">
        <f ca="1"/>
        <v>131</v>
      </c>
      <c r="AA47" s="96">
        <f ca="1"/>
        <v>103</v>
      </c>
      <c r="AB47" s="96">
        <f ca="1"/>
        <v>185</v>
      </c>
      <c r="AC47" s="96">
        <f ca="1"/>
        <v>227</v>
      </c>
      <c r="AD47" s="96">
        <f ca="1"/>
        <v>146</v>
      </c>
      <c r="AE47" s="96">
        <f ca="1"/>
        <v>142</v>
      </c>
      <c r="AF47" s="96">
        <f ca="1"/>
        <v>198</v>
      </c>
      <c r="AG47" s="96">
        <f ca="1"/>
        <v>163</v>
      </c>
      <c r="AH47" s="96">
        <f ca="1"/>
        <v>126</v>
      </c>
      <c r="AI47" s="98">
        <f ca="1"/>
        <v>110</v>
      </c>
      <c r="AJ47" s="98">
        <f ca="1"/>
        <v>221</v>
      </c>
      <c r="AK47" s="98">
        <f ca="1"/>
        <v>35</v>
      </c>
      <c r="AL47" s="7"/>
    </row>
    <row r="48" spans="1:38" x14ac:dyDescent="0.25">
      <c r="A48" s="41" t="str">
        <f>IF(D48&lt;Input_Output!O$20,"original",IF(D48&lt;Input_Output!O$21,"padding",IF(B48&lt;Input_Output!O$22,"extension","")))</f>
        <v>extension</v>
      </c>
      <c r="B48" s="19">
        <f>IF(B47="","",_xlfn.LET(_xlpm.next,B47+1,IF(_xlpm.next&lt;Input_Output!O$22,_xlpm.next,"")))</f>
        <v>43</v>
      </c>
      <c r="C48" s="19">
        <v>184</v>
      </c>
      <c r="D48" s="41" t="str">
        <f>IF(B48="","",IF(MOD(B48,Input_Output!$O$6)=0,QUOTIENT(B48,Input_Output!$O$6),""))</f>
        <v/>
      </c>
      <c r="E48" s="41" t="str">
        <f>IF(D48="","",IF(D48&lt;Input_Output!O$20,VLOOKUP(K48,Semantic!$B$11:$C$15,2,FALSE),"N/A"))</f>
        <v/>
      </c>
      <c r="F48" s="96">
        <f ca="1"/>
        <v>126</v>
      </c>
      <c r="G48" s="96">
        <f ca="1"/>
        <v>76</v>
      </c>
      <c r="H48" s="96">
        <f ca="1"/>
        <v>151</v>
      </c>
      <c r="I48" s="96">
        <f ca="1"/>
        <v>97</v>
      </c>
      <c r="J48" s="97">
        <f ca="1"/>
        <v>28</v>
      </c>
      <c r="K48" s="96">
        <f ca="1"/>
        <v>150</v>
      </c>
      <c r="L48" s="96">
        <f ca="1"/>
        <v>93</v>
      </c>
      <c r="M48" s="96">
        <f ca="1"/>
        <v>100</v>
      </c>
      <c r="N48" s="96">
        <f ca="1"/>
        <v>129</v>
      </c>
      <c r="O48" s="96">
        <f ca="1"/>
        <v>58</v>
      </c>
      <c r="P48" s="96">
        <f ca="1"/>
        <v>26</v>
      </c>
      <c r="Q48" s="96">
        <f ca="1"/>
        <v>37</v>
      </c>
      <c r="R48" s="96">
        <f ca="1"/>
        <v>12</v>
      </c>
      <c r="S48" s="96">
        <f ca="1"/>
        <v>151</v>
      </c>
      <c r="T48" s="96">
        <f ca="1"/>
        <v>191</v>
      </c>
      <c r="U48" s="96">
        <f ca="1"/>
        <v>50</v>
      </c>
      <c r="V48" s="96">
        <f ca="1"/>
        <v>21</v>
      </c>
      <c r="W48" s="96">
        <f ca="1"/>
        <v>246</v>
      </c>
      <c r="X48" s="96">
        <f ca="1"/>
        <v>137</v>
      </c>
      <c r="Y48" s="96">
        <f ca="1"/>
        <v>5</v>
      </c>
      <c r="Z48" s="96">
        <f ca="1"/>
        <v>43</v>
      </c>
      <c r="AA48" s="96">
        <f ca="1"/>
        <v>90</v>
      </c>
      <c r="AB48" s="96">
        <f ca="1"/>
        <v>119</v>
      </c>
      <c r="AC48" s="96">
        <f ca="1"/>
        <v>249</v>
      </c>
      <c r="AD48" s="96">
        <f ca="1"/>
        <v>39</v>
      </c>
      <c r="AE48" s="96">
        <f ca="1"/>
        <v>165</v>
      </c>
      <c r="AF48" s="96">
        <f ca="1"/>
        <v>9</v>
      </c>
      <c r="AG48" s="96">
        <f ca="1"/>
        <v>190</v>
      </c>
      <c r="AH48" s="96">
        <f ca="1"/>
        <v>174</v>
      </c>
      <c r="AI48" s="98">
        <f ca="1"/>
        <v>163</v>
      </c>
      <c r="AJ48" s="98">
        <f ca="1"/>
        <v>23</v>
      </c>
      <c r="AK48" s="98">
        <f ca="1"/>
        <v>138</v>
      </c>
      <c r="AL48" s="7"/>
    </row>
    <row r="49" spans="1:38" x14ac:dyDescent="0.25">
      <c r="A49" s="41" t="str">
        <f>IF(D49&lt;Input_Output!O$20,"original",IF(D49&lt;Input_Output!O$21,"padding",IF(B49&lt;Input_Output!O$22,"extension","")))</f>
        <v>original</v>
      </c>
      <c r="B49" s="19">
        <f>IF(B48="","",_xlfn.LET(_xlpm.next,B48+1,IF(_xlpm.next&lt;Input_Output!O$22,_xlpm.next,"")))</f>
        <v>44</v>
      </c>
      <c r="C49" s="19">
        <v>255</v>
      </c>
      <c r="D49" s="41">
        <f>IF(B49="","",IF(MOD(B49,Input_Output!$O$6)=0,QUOTIENT(B49,Input_Output!$O$6),""))</f>
        <v>11</v>
      </c>
      <c r="E49" s="41" t="str">
        <f ca="1">IF(D49="","",IF(D49&lt;Input_Output!O$20,VLOOKUP(K49,Semantic!$B$11:$C$15,2,FALSE),"N/A"))</f>
        <v>MOVE</v>
      </c>
      <c r="F49" s="96">
        <f ca="1"/>
        <v>2</v>
      </c>
      <c r="G49" s="96">
        <f ca="1"/>
        <v>0</v>
      </c>
      <c r="H49" s="96">
        <f ca="1"/>
        <v>15</v>
      </c>
      <c r="I49" s="96">
        <f ca="1"/>
        <v>0</v>
      </c>
      <c r="J49" s="97">
        <f ca="1"/>
        <v>1</v>
      </c>
      <c r="K49" s="96">
        <f ca="1"/>
        <v>1</v>
      </c>
      <c r="L49" s="96">
        <f ca="1"/>
        <v>1</v>
      </c>
      <c r="M49" s="96">
        <f ca="1"/>
        <v>1</v>
      </c>
      <c r="N49" s="96">
        <f ca="1"/>
        <v>0</v>
      </c>
      <c r="O49" s="96">
        <f ca="1"/>
        <v>0</v>
      </c>
      <c r="P49" s="96">
        <f ca="1"/>
        <v>0</v>
      </c>
      <c r="Q49" s="96">
        <f ca="1"/>
        <v>1</v>
      </c>
      <c r="R49" s="96">
        <f ca="1"/>
        <v>0</v>
      </c>
      <c r="S49" s="96">
        <f ca="1"/>
        <v>0</v>
      </c>
      <c r="T49" s="96">
        <f ca="1"/>
        <v>1</v>
      </c>
      <c r="U49" s="96">
        <f ca="1"/>
        <v>0</v>
      </c>
      <c r="V49" s="96">
        <f ca="1"/>
        <v>0</v>
      </c>
      <c r="W49" s="96">
        <f ca="1"/>
        <v>0</v>
      </c>
      <c r="X49" s="96">
        <f ca="1"/>
        <v>1</v>
      </c>
      <c r="Y49" s="96">
        <f ca="1"/>
        <v>0</v>
      </c>
      <c r="Z49" s="96">
        <f ca="1"/>
        <v>0</v>
      </c>
      <c r="AA49" s="96">
        <f ca="1"/>
        <v>0</v>
      </c>
      <c r="AB49" s="96">
        <f ca="1"/>
        <v>0</v>
      </c>
      <c r="AC49" s="96">
        <f ca="1"/>
        <v>2</v>
      </c>
      <c r="AD49" s="96">
        <f ca="1"/>
        <v>0</v>
      </c>
      <c r="AE49" s="96">
        <f ca="1"/>
        <v>0</v>
      </c>
      <c r="AF49" s="96">
        <f ca="1"/>
        <v>3</v>
      </c>
      <c r="AG49" s="96">
        <f ca="1"/>
        <v>3</v>
      </c>
      <c r="AH49" s="96">
        <f ca="1"/>
        <v>0</v>
      </c>
      <c r="AI49" s="98">
        <f ca="1"/>
        <v>0</v>
      </c>
      <c r="AJ49" s="98">
        <f ca="1"/>
        <v>1</v>
      </c>
      <c r="AK49" s="98">
        <f ca="1"/>
        <v>0</v>
      </c>
      <c r="AL49" s="7"/>
    </row>
    <row r="50" spans="1:38" x14ac:dyDescent="0.25">
      <c r="A50" s="41" t="str">
        <f>IF(D50&lt;Input_Output!O$20,"original",IF(D50&lt;Input_Output!O$21,"padding",IF(B50&lt;Input_Output!O$22,"extension","")))</f>
        <v>extension</v>
      </c>
      <c r="B50" s="19">
        <f>IF(B49="","",_xlfn.LET(_xlpm.next,B49+1,IF(_xlpm.next&lt;Input_Output!O$22,_xlpm.next,"")))</f>
        <v>45</v>
      </c>
      <c r="C50" s="19">
        <v>95</v>
      </c>
      <c r="D50" s="41" t="str">
        <f>IF(B50="","",IF(MOD(B50,Input_Output!$O$6)=0,QUOTIENT(B50,Input_Output!$O$6),""))</f>
        <v/>
      </c>
      <c r="E50" s="41" t="str">
        <f>IF(D50="","",IF(D50&lt;Input_Output!O$20,VLOOKUP(K50,Semantic!$B$11:$C$15,2,FALSE),"N/A"))</f>
        <v/>
      </c>
      <c r="F50" s="96">
        <f ca="1"/>
        <v>206</v>
      </c>
      <c r="G50" s="96">
        <f ca="1"/>
        <v>251</v>
      </c>
      <c r="H50" s="96">
        <f ca="1"/>
        <v>17</v>
      </c>
      <c r="I50" s="96">
        <f ca="1"/>
        <v>82</v>
      </c>
      <c r="J50" s="97">
        <f ca="1"/>
        <v>241</v>
      </c>
      <c r="K50" s="96">
        <f ca="1"/>
        <v>161</v>
      </c>
      <c r="L50" s="96">
        <f ca="1"/>
        <v>238</v>
      </c>
      <c r="M50" s="96">
        <f ca="1"/>
        <v>222</v>
      </c>
      <c r="N50" s="96">
        <f ca="1"/>
        <v>160</v>
      </c>
      <c r="O50" s="96">
        <f ca="1"/>
        <v>109</v>
      </c>
      <c r="P50" s="96">
        <f ca="1"/>
        <v>212</v>
      </c>
      <c r="Q50" s="96">
        <f ca="1"/>
        <v>77</v>
      </c>
      <c r="R50" s="96">
        <f ca="1"/>
        <v>57</v>
      </c>
      <c r="S50" s="96">
        <f ca="1"/>
        <v>198</v>
      </c>
      <c r="T50" s="96">
        <f ca="1"/>
        <v>68</v>
      </c>
      <c r="U50" s="96">
        <f ca="1"/>
        <v>69</v>
      </c>
      <c r="V50" s="96">
        <f ca="1"/>
        <v>35</v>
      </c>
      <c r="W50" s="96">
        <f ca="1"/>
        <v>138</v>
      </c>
      <c r="X50" s="96">
        <f ca="1"/>
        <v>233</v>
      </c>
      <c r="Y50" s="96">
        <f ca="1"/>
        <v>247</v>
      </c>
      <c r="Z50" s="96">
        <f ca="1"/>
        <v>63</v>
      </c>
      <c r="AA50" s="96">
        <f ca="1"/>
        <v>147</v>
      </c>
      <c r="AB50" s="96">
        <f ca="1"/>
        <v>231</v>
      </c>
      <c r="AC50" s="96">
        <f ca="1"/>
        <v>222</v>
      </c>
      <c r="AD50" s="96">
        <f ca="1"/>
        <v>17</v>
      </c>
      <c r="AE50" s="96">
        <f ca="1"/>
        <v>209</v>
      </c>
      <c r="AF50" s="96">
        <f ca="1"/>
        <v>151</v>
      </c>
      <c r="AG50" s="96">
        <f ca="1"/>
        <v>232</v>
      </c>
      <c r="AH50" s="96">
        <f ca="1"/>
        <v>154</v>
      </c>
      <c r="AI50" s="98">
        <f ca="1"/>
        <v>156</v>
      </c>
      <c r="AJ50" s="98">
        <f ca="1"/>
        <v>105</v>
      </c>
      <c r="AK50" s="98">
        <f ca="1"/>
        <v>253</v>
      </c>
      <c r="AL50" s="7"/>
    </row>
    <row r="51" spans="1:38" x14ac:dyDescent="0.25">
      <c r="A51" s="41" t="str">
        <f>IF(D51&lt;Input_Output!O$20,"original",IF(D51&lt;Input_Output!O$21,"padding",IF(B51&lt;Input_Output!O$22,"extension","")))</f>
        <v>extension</v>
      </c>
      <c r="B51" s="19">
        <f>IF(B50="","",_xlfn.LET(_xlpm.next,B50+1,IF(_xlpm.next&lt;Input_Output!O$22,_xlpm.next,"")))</f>
        <v>46</v>
      </c>
      <c r="C51" s="19">
        <v>242</v>
      </c>
      <c r="D51" s="41" t="str">
        <f>IF(B51="","",IF(MOD(B51,Input_Output!$O$6)=0,QUOTIENT(B51,Input_Output!$O$6),""))</f>
        <v/>
      </c>
      <c r="E51" s="41" t="str">
        <f>IF(D51="","",IF(D51&lt;Input_Output!O$20,VLOOKUP(K51,Semantic!$B$11:$C$15,2,FALSE),"N/A"))</f>
        <v/>
      </c>
      <c r="F51" s="96">
        <f ca="1"/>
        <v>96</v>
      </c>
      <c r="G51" s="96">
        <f ca="1"/>
        <v>128</v>
      </c>
      <c r="H51" s="96">
        <f ca="1"/>
        <v>162</v>
      </c>
      <c r="I51" s="96">
        <f ca="1"/>
        <v>243</v>
      </c>
      <c r="J51" s="97">
        <f ca="1"/>
        <v>104</v>
      </c>
      <c r="K51" s="96">
        <f ca="1"/>
        <v>143</v>
      </c>
      <c r="L51" s="96">
        <f ca="1"/>
        <v>207</v>
      </c>
      <c r="M51" s="96">
        <f ca="1"/>
        <v>220</v>
      </c>
      <c r="N51" s="96">
        <f ca="1"/>
        <v>0</v>
      </c>
      <c r="O51" s="96">
        <f ca="1"/>
        <v>218</v>
      </c>
      <c r="P51" s="96">
        <f ca="1"/>
        <v>195</v>
      </c>
      <c r="Q51" s="96">
        <f ca="1"/>
        <v>70</v>
      </c>
      <c r="R51" s="96">
        <f ca="1"/>
        <v>26</v>
      </c>
      <c r="S51" s="96">
        <f ca="1"/>
        <v>9</v>
      </c>
      <c r="T51" s="96">
        <f ca="1"/>
        <v>228</v>
      </c>
      <c r="U51" s="96">
        <f ca="1"/>
        <v>197</v>
      </c>
      <c r="V51" s="96">
        <f ca="1"/>
        <v>22</v>
      </c>
      <c r="W51" s="96">
        <f ca="1"/>
        <v>152</v>
      </c>
      <c r="X51" s="96">
        <f ca="1"/>
        <v>96</v>
      </c>
      <c r="Y51" s="96">
        <f ca="1"/>
        <v>39</v>
      </c>
      <c r="Z51" s="96">
        <f ca="1"/>
        <v>187</v>
      </c>
      <c r="AA51" s="96">
        <f ca="1"/>
        <v>73</v>
      </c>
      <c r="AB51" s="96">
        <f ca="1"/>
        <v>232</v>
      </c>
      <c r="AC51" s="96">
        <f ca="1"/>
        <v>82</v>
      </c>
      <c r="AD51" s="96">
        <f ca="1"/>
        <v>123</v>
      </c>
      <c r="AE51" s="96">
        <f ca="1"/>
        <v>104</v>
      </c>
      <c r="AF51" s="96">
        <f ca="1"/>
        <v>156</v>
      </c>
      <c r="AG51" s="96">
        <f ca="1"/>
        <v>95</v>
      </c>
      <c r="AH51" s="96">
        <f ca="1"/>
        <v>51</v>
      </c>
      <c r="AI51" s="98">
        <f ca="1"/>
        <v>255</v>
      </c>
      <c r="AJ51" s="98">
        <f ca="1"/>
        <v>39</v>
      </c>
      <c r="AK51" s="98">
        <f ca="1"/>
        <v>57</v>
      </c>
      <c r="AL51" s="7"/>
    </row>
    <row r="52" spans="1:38" x14ac:dyDescent="0.25">
      <c r="A52" s="41" t="str">
        <f>IF(D52&lt;Input_Output!O$20,"original",IF(D52&lt;Input_Output!O$21,"padding",IF(B52&lt;Input_Output!O$22,"extension","")))</f>
        <v>extension</v>
      </c>
      <c r="B52" s="19">
        <f>IF(B51="","",_xlfn.LET(_xlpm.next,B51+1,IF(_xlpm.next&lt;Input_Output!O$22,_xlpm.next,"")))</f>
        <v>47</v>
      </c>
      <c r="C52" s="19">
        <v>70</v>
      </c>
      <c r="D52" s="41" t="str">
        <f>IF(B52="","",IF(MOD(B52,Input_Output!$O$6)=0,QUOTIENT(B52,Input_Output!$O$6),""))</f>
        <v/>
      </c>
      <c r="E52" s="41" t="str">
        <f>IF(D52="","",IF(D52&lt;Input_Output!O$20,VLOOKUP(K52,Semantic!$B$11:$C$15,2,FALSE),"N/A"))</f>
        <v/>
      </c>
      <c r="F52" s="96">
        <f ca="1"/>
        <v>109</v>
      </c>
      <c r="G52" s="96">
        <f ca="1"/>
        <v>75</v>
      </c>
      <c r="H52" s="96">
        <f ca="1"/>
        <v>208</v>
      </c>
      <c r="I52" s="96">
        <f ca="1"/>
        <v>194</v>
      </c>
      <c r="J52" s="97">
        <f ca="1"/>
        <v>68</v>
      </c>
      <c r="K52" s="96">
        <f ca="1"/>
        <v>156</v>
      </c>
      <c r="L52" s="96">
        <f ca="1"/>
        <v>253</v>
      </c>
      <c r="M52" s="96">
        <f ca="1"/>
        <v>174</v>
      </c>
      <c r="N52" s="96">
        <f ca="1"/>
        <v>136</v>
      </c>
      <c r="O52" s="96">
        <f ca="1"/>
        <v>146</v>
      </c>
      <c r="P52" s="96">
        <f ca="1"/>
        <v>206</v>
      </c>
      <c r="Q52" s="96">
        <f ca="1"/>
        <v>126</v>
      </c>
      <c r="R52" s="96">
        <f ca="1"/>
        <v>149</v>
      </c>
      <c r="S52" s="96">
        <f ca="1"/>
        <v>87</v>
      </c>
      <c r="T52" s="96">
        <f ca="1"/>
        <v>130</v>
      </c>
      <c r="U52" s="96">
        <f ca="1"/>
        <v>149</v>
      </c>
      <c r="V52" s="96">
        <f ca="1"/>
        <v>229</v>
      </c>
      <c r="W52" s="96">
        <f ca="1"/>
        <v>251</v>
      </c>
      <c r="X52" s="96">
        <f ca="1"/>
        <v>248</v>
      </c>
      <c r="Y52" s="96">
        <f ca="1"/>
        <v>163</v>
      </c>
      <c r="Z52" s="96">
        <f ca="1"/>
        <v>192</v>
      </c>
      <c r="AA52" s="96">
        <f ca="1"/>
        <v>198</v>
      </c>
      <c r="AB52" s="96">
        <f ca="1"/>
        <v>91</v>
      </c>
      <c r="AC52" s="96">
        <f ca="1"/>
        <v>135</v>
      </c>
      <c r="AD52" s="96">
        <f ca="1"/>
        <v>218</v>
      </c>
      <c r="AE52" s="96">
        <f ca="1"/>
        <v>177</v>
      </c>
      <c r="AF52" s="96">
        <f ca="1"/>
        <v>25</v>
      </c>
      <c r="AG52" s="96">
        <f ca="1"/>
        <v>147</v>
      </c>
      <c r="AH52" s="96">
        <f ca="1"/>
        <v>187</v>
      </c>
      <c r="AI52" s="98">
        <f ca="1"/>
        <v>220</v>
      </c>
      <c r="AJ52" s="98">
        <f ca="1"/>
        <v>48</v>
      </c>
      <c r="AK52" s="98">
        <f ca="1"/>
        <v>124</v>
      </c>
      <c r="AL52" s="7"/>
    </row>
    <row r="53" spans="1:38" x14ac:dyDescent="0.25">
      <c r="A53" s="41" t="str">
        <f>IF(D53&lt;Input_Output!O$20,"original",IF(D53&lt;Input_Output!O$21,"padding",IF(B53&lt;Input_Output!O$22,"extension","")))</f>
        <v>original</v>
      </c>
      <c r="B53" s="19">
        <f>IF(B52="","",_xlfn.LET(_xlpm.next,B52+1,IF(_xlpm.next&lt;Input_Output!O$22,_xlpm.next,"")))</f>
        <v>48</v>
      </c>
      <c r="C53" s="19">
        <v>16</v>
      </c>
      <c r="D53" s="41">
        <f>IF(B53="","",IF(MOD(B53,Input_Output!$O$6)=0,QUOTIENT(B53,Input_Output!$O$6),""))</f>
        <v>12</v>
      </c>
      <c r="E53" s="41" t="str">
        <f ca="1">IF(D53="","",IF(D53&lt;Input_Output!O$20,VLOOKUP(K53,Semantic!$B$11:$C$15,2,FALSE),"N/A"))</f>
        <v>MOVE</v>
      </c>
      <c r="F53" s="96">
        <f ca="1"/>
        <v>3</v>
      </c>
      <c r="G53" s="96">
        <f ca="1"/>
        <v>0</v>
      </c>
      <c r="H53" s="96">
        <f ca="1"/>
        <v>15</v>
      </c>
      <c r="I53" s="96">
        <f ca="1"/>
        <v>0</v>
      </c>
      <c r="J53" s="97">
        <f ca="1"/>
        <v>1</v>
      </c>
      <c r="K53" s="96">
        <f ca="1"/>
        <v>1</v>
      </c>
      <c r="L53" s="96">
        <f ca="1"/>
        <v>0</v>
      </c>
      <c r="M53" s="96">
        <f ca="1"/>
        <v>2</v>
      </c>
      <c r="N53" s="96">
        <f ca="1"/>
        <v>3</v>
      </c>
      <c r="O53" s="96">
        <f ca="1"/>
        <v>0</v>
      </c>
      <c r="P53" s="96">
        <f ca="1"/>
        <v>0</v>
      </c>
      <c r="Q53" s="96">
        <f ca="1"/>
        <v>1</v>
      </c>
      <c r="R53" s="96">
        <f ca="1"/>
        <v>0</v>
      </c>
      <c r="S53" s="96">
        <f ca="1"/>
        <v>0</v>
      </c>
      <c r="T53" s="96">
        <f ca="1"/>
        <v>0</v>
      </c>
      <c r="U53" s="96">
        <f ca="1"/>
        <v>1</v>
      </c>
      <c r="V53" s="96">
        <f ca="1"/>
        <v>0</v>
      </c>
      <c r="W53" s="96">
        <f ca="1"/>
        <v>0</v>
      </c>
      <c r="X53" s="96">
        <f ca="1"/>
        <v>0</v>
      </c>
      <c r="Y53" s="96">
        <f ca="1"/>
        <v>0</v>
      </c>
      <c r="Z53" s="96">
        <f ca="1"/>
        <v>0</v>
      </c>
      <c r="AA53" s="96">
        <f ca="1"/>
        <v>1</v>
      </c>
      <c r="AB53" s="96">
        <f ca="1"/>
        <v>0</v>
      </c>
      <c r="AC53" s="96">
        <f ca="1"/>
        <v>0</v>
      </c>
      <c r="AD53" s="96">
        <f ca="1"/>
        <v>15</v>
      </c>
      <c r="AE53" s="96">
        <f ca="1"/>
        <v>15</v>
      </c>
      <c r="AF53" s="96">
        <f ca="1"/>
        <v>0</v>
      </c>
      <c r="AG53" s="96">
        <f ca="1"/>
        <v>15</v>
      </c>
      <c r="AH53" s="96">
        <f ca="1"/>
        <v>120</v>
      </c>
      <c r="AI53" s="98">
        <f ca="1"/>
        <v>0</v>
      </c>
      <c r="AJ53" s="98">
        <f ca="1"/>
        <v>1</v>
      </c>
      <c r="AK53" s="98">
        <f ca="1"/>
        <v>0</v>
      </c>
      <c r="AL53" s="7"/>
    </row>
    <row r="54" spans="1:38" x14ac:dyDescent="0.25">
      <c r="A54" s="41" t="str">
        <f>IF(D54&lt;Input_Output!O$20,"original",IF(D54&lt;Input_Output!O$21,"padding",IF(B54&lt;Input_Output!O$22,"extension","")))</f>
        <v>extension</v>
      </c>
      <c r="B54" s="19">
        <f>IF(B53="","",_xlfn.LET(_xlpm.next,B53+1,IF(_xlpm.next&lt;Input_Output!O$22,_xlpm.next,"")))</f>
        <v>49</v>
      </c>
      <c r="C54" s="19">
        <v>11</v>
      </c>
      <c r="D54" s="41" t="str">
        <f>IF(B54="","",IF(MOD(B54,Input_Output!$O$6)=0,QUOTIENT(B54,Input_Output!$O$6),""))</f>
        <v/>
      </c>
      <c r="E54" s="41" t="str">
        <f>IF(D54="","",IF(D54&lt;Input_Output!O$20,VLOOKUP(K54,Semantic!$B$11:$C$15,2,FALSE),"N/A"))</f>
        <v/>
      </c>
      <c r="F54" s="96">
        <f ca="1"/>
        <v>180</v>
      </c>
      <c r="G54" s="96">
        <f ca="1"/>
        <v>211</v>
      </c>
      <c r="H54" s="96">
        <f ca="1"/>
        <v>219</v>
      </c>
      <c r="I54" s="96">
        <f ca="1"/>
        <v>204</v>
      </c>
      <c r="J54" s="97">
        <f ca="1"/>
        <v>94</v>
      </c>
      <c r="K54" s="96">
        <f ca="1"/>
        <v>177</v>
      </c>
      <c r="L54" s="96">
        <f ca="1"/>
        <v>93</v>
      </c>
      <c r="M54" s="96">
        <f ca="1"/>
        <v>231</v>
      </c>
      <c r="N54" s="96">
        <f ca="1"/>
        <v>2</v>
      </c>
      <c r="O54" s="96">
        <f ca="1"/>
        <v>103</v>
      </c>
      <c r="P54" s="96">
        <f ca="1"/>
        <v>238</v>
      </c>
      <c r="Q54" s="96">
        <f ca="1"/>
        <v>93</v>
      </c>
      <c r="R54" s="96">
        <f ca="1"/>
        <v>243</v>
      </c>
      <c r="S54" s="96">
        <f ca="1"/>
        <v>44</v>
      </c>
      <c r="T54" s="96">
        <f ca="1"/>
        <v>192</v>
      </c>
      <c r="U54" s="96">
        <f ca="1"/>
        <v>109</v>
      </c>
      <c r="V54" s="96">
        <f ca="1"/>
        <v>199</v>
      </c>
      <c r="W54" s="96">
        <f ca="1"/>
        <v>41</v>
      </c>
      <c r="X54" s="96">
        <f ca="1"/>
        <v>9</v>
      </c>
      <c r="Y54" s="96">
        <f ca="1"/>
        <v>207</v>
      </c>
      <c r="Z54" s="96">
        <f ca="1"/>
        <v>140</v>
      </c>
      <c r="AA54" s="96">
        <f ca="1"/>
        <v>53</v>
      </c>
      <c r="AB54" s="96">
        <f ca="1"/>
        <v>155</v>
      </c>
      <c r="AC54" s="96">
        <f ca="1"/>
        <v>42</v>
      </c>
      <c r="AD54" s="96">
        <f ca="1"/>
        <v>230</v>
      </c>
      <c r="AE54" s="96">
        <f ca="1"/>
        <v>19</v>
      </c>
      <c r="AF54" s="96">
        <f ca="1"/>
        <v>189</v>
      </c>
      <c r="AG54" s="96">
        <f ca="1"/>
        <v>61</v>
      </c>
      <c r="AH54" s="96">
        <f ca="1"/>
        <v>153</v>
      </c>
      <c r="AI54" s="98">
        <f ca="1"/>
        <v>130</v>
      </c>
      <c r="AJ54" s="98">
        <f ca="1"/>
        <v>8</v>
      </c>
      <c r="AK54" s="98">
        <f ca="1"/>
        <v>221</v>
      </c>
      <c r="AL54" s="7"/>
    </row>
    <row r="55" spans="1:38" x14ac:dyDescent="0.25">
      <c r="A55" s="41" t="str">
        <f>IF(D55&lt;Input_Output!O$20,"original",IF(D55&lt;Input_Output!O$21,"padding",IF(B55&lt;Input_Output!O$22,"extension","")))</f>
        <v>extension</v>
      </c>
      <c r="B55" s="19">
        <f>IF(B54="","",_xlfn.LET(_xlpm.next,B54+1,IF(_xlpm.next&lt;Input_Output!O$22,_xlpm.next,"")))</f>
        <v>50</v>
      </c>
      <c r="C55" s="19">
        <v>120</v>
      </c>
      <c r="D55" s="41" t="str">
        <f>IF(B55="","",IF(MOD(B55,Input_Output!$O$6)=0,QUOTIENT(B55,Input_Output!$O$6),""))</f>
        <v/>
      </c>
      <c r="E55" s="41" t="str">
        <f>IF(D55="","",IF(D55&lt;Input_Output!O$20,VLOOKUP(K55,Semantic!$B$11:$C$15,2,FALSE),"N/A"))</f>
        <v/>
      </c>
      <c r="F55" s="96">
        <f ca="1"/>
        <v>90</v>
      </c>
      <c r="G55" s="96">
        <f ca="1"/>
        <v>234</v>
      </c>
      <c r="H55" s="96">
        <f ca="1"/>
        <v>20</v>
      </c>
      <c r="I55" s="96">
        <f ca="1"/>
        <v>183</v>
      </c>
      <c r="J55" s="97">
        <f ca="1"/>
        <v>126</v>
      </c>
      <c r="K55" s="96">
        <f ca="1"/>
        <v>99</v>
      </c>
      <c r="L55" s="96">
        <f ca="1"/>
        <v>142</v>
      </c>
      <c r="M55" s="96">
        <f ca="1"/>
        <v>203</v>
      </c>
      <c r="N55" s="96">
        <f ca="1"/>
        <v>33</v>
      </c>
      <c r="O55" s="96">
        <f ca="1"/>
        <v>190</v>
      </c>
      <c r="P55" s="96">
        <f ca="1"/>
        <v>53</v>
      </c>
      <c r="Q55" s="96">
        <f ca="1"/>
        <v>99</v>
      </c>
      <c r="R55" s="96">
        <f ca="1"/>
        <v>70</v>
      </c>
      <c r="S55" s="96">
        <f ca="1"/>
        <v>183</v>
      </c>
      <c r="T55" s="96">
        <f ca="1"/>
        <v>51</v>
      </c>
      <c r="U55" s="96">
        <f ca="1"/>
        <v>177</v>
      </c>
      <c r="V55" s="96">
        <f ca="1"/>
        <v>85</v>
      </c>
      <c r="W55" s="96">
        <f ca="1"/>
        <v>36</v>
      </c>
      <c r="X55" s="96">
        <f ca="1"/>
        <v>228</v>
      </c>
      <c r="Y55" s="96">
        <f ca="1"/>
        <v>238</v>
      </c>
      <c r="Z55" s="96">
        <f ca="1"/>
        <v>152</v>
      </c>
      <c r="AA55" s="96">
        <f ca="1"/>
        <v>246</v>
      </c>
      <c r="AB55" s="96">
        <f ca="1"/>
        <v>154</v>
      </c>
      <c r="AC55" s="96">
        <f ca="1"/>
        <v>25</v>
      </c>
      <c r="AD55" s="96">
        <f ca="1"/>
        <v>207</v>
      </c>
      <c r="AE55" s="96">
        <f ca="1"/>
        <v>243</v>
      </c>
      <c r="AF55" s="96">
        <f ca="1"/>
        <v>149</v>
      </c>
      <c r="AG55" s="96">
        <f ca="1"/>
        <v>79</v>
      </c>
      <c r="AH55" s="96">
        <f ca="1"/>
        <v>191</v>
      </c>
      <c r="AI55" s="98">
        <f ca="1"/>
        <v>186</v>
      </c>
      <c r="AJ55" s="98">
        <f ca="1"/>
        <v>237</v>
      </c>
      <c r="AK55" s="98">
        <f ca="1"/>
        <v>141</v>
      </c>
      <c r="AL55" s="7"/>
    </row>
    <row r="56" spans="1:38" x14ac:dyDescent="0.25">
      <c r="A56" s="41" t="str">
        <f>IF(D56&lt;Input_Output!O$20,"original",IF(D56&lt;Input_Output!O$21,"padding",IF(B56&lt;Input_Output!O$22,"extension","")))</f>
        <v>extension</v>
      </c>
      <c r="B56" s="19">
        <f>IF(B55="","",_xlfn.LET(_xlpm.next,B55+1,IF(_xlpm.next&lt;Input_Output!O$22,_xlpm.next,"")))</f>
        <v>51</v>
      </c>
      <c r="C56" s="19">
        <v>211</v>
      </c>
      <c r="D56" s="41" t="str">
        <f>IF(B56="","",IF(MOD(B56,Input_Output!$O$6)=0,QUOTIENT(B56,Input_Output!$O$6),""))</f>
        <v/>
      </c>
      <c r="E56" s="41" t="str">
        <f>IF(D56="","",IF(D56&lt;Input_Output!O$20,VLOOKUP(K56,Semantic!$B$11:$C$15,2,FALSE),"N/A"))</f>
        <v/>
      </c>
      <c r="F56" s="96">
        <f ca="1"/>
        <v>255</v>
      </c>
      <c r="G56" s="96">
        <f ca="1"/>
        <v>132</v>
      </c>
      <c r="H56" s="96">
        <f ca="1"/>
        <v>70</v>
      </c>
      <c r="I56" s="96">
        <f ca="1"/>
        <v>98</v>
      </c>
      <c r="J56" s="97">
        <f ca="1"/>
        <v>159</v>
      </c>
      <c r="K56" s="96">
        <f ca="1"/>
        <v>53</v>
      </c>
      <c r="L56" s="96">
        <f ca="1"/>
        <v>22</v>
      </c>
      <c r="M56" s="96">
        <f ca="1"/>
        <v>72</v>
      </c>
      <c r="N56" s="96">
        <f ca="1"/>
        <v>51</v>
      </c>
      <c r="O56" s="96">
        <f ca="1"/>
        <v>166</v>
      </c>
      <c r="P56" s="96">
        <f ca="1"/>
        <v>185</v>
      </c>
      <c r="Q56" s="96">
        <f ca="1"/>
        <v>104</v>
      </c>
      <c r="R56" s="96">
        <f ca="1"/>
        <v>147</v>
      </c>
      <c r="S56" s="96">
        <f ca="1"/>
        <v>256</v>
      </c>
      <c r="T56" s="96">
        <f ca="1"/>
        <v>116</v>
      </c>
      <c r="U56" s="96">
        <f ca="1"/>
        <v>238</v>
      </c>
      <c r="V56" s="96">
        <f ca="1"/>
        <v>126</v>
      </c>
      <c r="W56" s="96">
        <f ca="1"/>
        <v>250</v>
      </c>
      <c r="X56" s="96">
        <f ca="1"/>
        <v>87</v>
      </c>
      <c r="Y56" s="96">
        <f ca="1"/>
        <v>181</v>
      </c>
      <c r="Z56" s="96">
        <f ca="1"/>
        <v>61</v>
      </c>
      <c r="AA56" s="96">
        <f ca="1"/>
        <v>5</v>
      </c>
      <c r="AB56" s="96">
        <f ca="1"/>
        <v>21</v>
      </c>
      <c r="AC56" s="96">
        <f ca="1"/>
        <v>169</v>
      </c>
      <c r="AD56" s="96">
        <f ca="1"/>
        <v>98</v>
      </c>
      <c r="AE56" s="96">
        <f ca="1"/>
        <v>200</v>
      </c>
      <c r="AF56" s="96">
        <f ca="1"/>
        <v>167</v>
      </c>
      <c r="AG56" s="96">
        <f ca="1"/>
        <v>37</v>
      </c>
      <c r="AH56" s="96">
        <f ca="1"/>
        <v>131</v>
      </c>
      <c r="AI56" s="98">
        <f ca="1"/>
        <v>109</v>
      </c>
      <c r="AJ56" s="98">
        <f ca="1"/>
        <v>144</v>
      </c>
      <c r="AK56" s="98">
        <f ca="1"/>
        <v>243</v>
      </c>
      <c r="AL56" s="7"/>
    </row>
    <row r="57" spans="1:38" x14ac:dyDescent="0.25">
      <c r="A57" s="41" t="str">
        <f>IF(D57&lt;Input_Output!O$20,"original",IF(D57&lt;Input_Output!O$21,"padding",IF(B57&lt;Input_Output!O$22,"extension","")))</f>
        <v>original</v>
      </c>
      <c r="B57" s="19">
        <f>IF(B56="","",_xlfn.LET(_xlpm.next,B56+1,IF(_xlpm.next&lt;Input_Output!O$22,_xlpm.next,"")))</f>
        <v>52</v>
      </c>
      <c r="C57" s="19">
        <v>129</v>
      </c>
      <c r="D57" s="41">
        <f>IF(B57="","",IF(MOD(B57,Input_Output!$O$6)=0,QUOTIENT(B57,Input_Output!$O$6),""))</f>
        <v>13</v>
      </c>
      <c r="E57" s="41" t="str">
        <f ca="1">IF(D57="","",IF(D57&lt;Input_Output!O$20,VLOOKUP(K57,Semantic!$B$11:$C$15,2,FALSE),"N/A"))</f>
        <v>EXIT</v>
      </c>
      <c r="F57" s="96">
        <f ca="1"/>
        <v>4</v>
      </c>
      <c r="G57" s="96">
        <f ca="1"/>
        <v>15</v>
      </c>
      <c r="H57" s="96">
        <f ca="1"/>
        <v>15</v>
      </c>
      <c r="I57" s="96">
        <f ca="1"/>
        <v>0</v>
      </c>
      <c r="J57" s="97">
        <f ca="1"/>
        <v>0</v>
      </c>
      <c r="K57" s="96">
        <f ca="1"/>
        <v>0</v>
      </c>
      <c r="L57" s="96">
        <f ca="1"/>
        <v>0</v>
      </c>
      <c r="M57" s="96">
        <f ca="1"/>
        <v>0</v>
      </c>
      <c r="N57" s="96">
        <f ca="1"/>
        <v>0</v>
      </c>
      <c r="O57" s="96">
        <f ca="1"/>
        <v>0</v>
      </c>
      <c r="P57" s="96">
        <f ca="1"/>
        <v>1</v>
      </c>
      <c r="Q57" s="96">
        <f ca="1"/>
        <v>0</v>
      </c>
      <c r="R57" s="96">
        <f ca="1"/>
        <v>0</v>
      </c>
      <c r="S57" s="96">
        <f ca="1"/>
        <v>1</v>
      </c>
      <c r="T57" s="96">
        <f ca="1"/>
        <v>0</v>
      </c>
      <c r="U57" s="96">
        <f ca="1"/>
        <v>0</v>
      </c>
      <c r="V57" s="96">
        <f ca="1"/>
        <v>0</v>
      </c>
      <c r="W57" s="96">
        <f ca="1"/>
        <v>0</v>
      </c>
      <c r="X57" s="96">
        <f ca="1"/>
        <v>1</v>
      </c>
      <c r="Y57" s="96">
        <f ca="1"/>
        <v>0</v>
      </c>
      <c r="Z57" s="96">
        <f ca="1"/>
        <v>0</v>
      </c>
      <c r="AA57" s="96">
        <f ca="1"/>
        <v>0</v>
      </c>
      <c r="AB57" s="96">
        <f ca="1"/>
        <v>0</v>
      </c>
      <c r="AC57" s="96">
        <f ca="1"/>
        <v>0</v>
      </c>
      <c r="AD57" s="96">
        <f ca="1"/>
        <v>0</v>
      </c>
      <c r="AE57" s="96">
        <f ca="1"/>
        <v>0</v>
      </c>
      <c r="AF57" s="96">
        <f ca="1"/>
        <v>0</v>
      </c>
      <c r="AG57" s="96">
        <f ca="1"/>
        <v>0</v>
      </c>
      <c r="AH57" s="96">
        <f ca="1"/>
        <v>0</v>
      </c>
      <c r="AI57" s="98">
        <f ca="1"/>
        <v>0</v>
      </c>
      <c r="AJ57" s="98">
        <f ca="1"/>
        <v>1</v>
      </c>
      <c r="AK57" s="98">
        <f ca="1"/>
        <v>1</v>
      </c>
      <c r="AL57" s="7"/>
    </row>
    <row r="58" spans="1:38" x14ac:dyDescent="0.25">
      <c r="A58" s="41" t="str">
        <f>IF(D58&lt;Input_Output!O$20,"original",IF(D58&lt;Input_Output!O$21,"padding",IF(B58&lt;Input_Output!O$22,"extension","")))</f>
        <v>extension</v>
      </c>
      <c r="B58" s="19">
        <f>IF(B57="","",_xlfn.LET(_xlpm.next,B57+1,IF(_xlpm.next&lt;Input_Output!O$22,_xlpm.next,"")))</f>
        <v>53</v>
      </c>
      <c r="C58" s="19">
        <v>169</v>
      </c>
      <c r="D58" s="41" t="str">
        <f>IF(B58="","",IF(MOD(B58,Input_Output!$O$6)=0,QUOTIENT(B58,Input_Output!$O$6),""))</f>
        <v/>
      </c>
      <c r="E58" s="41" t="str">
        <f>IF(D58="","",IF(D58&lt;Input_Output!O$20,VLOOKUP(K58,Semantic!$B$11:$C$15,2,FALSE),"N/A"))</f>
        <v/>
      </c>
      <c r="F58" s="96">
        <f ca="1"/>
        <v>10</v>
      </c>
      <c r="G58" s="96">
        <f ca="1"/>
        <v>185</v>
      </c>
      <c r="H58" s="96">
        <f ca="1"/>
        <v>234</v>
      </c>
      <c r="I58" s="96">
        <f ca="1"/>
        <v>110</v>
      </c>
      <c r="J58" s="97">
        <f ca="1"/>
        <v>197</v>
      </c>
      <c r="K58" s="96">
        <f ca="1"/>
        <v>87</v>
      </c>
      <c r="L58" s="96">
        <f ca="1"/>
        <v>211</v>
      </c>
      <c r="M58" s="96">
        <f ca="1"/>
        <v>222</v>
      </c>
      <c r="N58" s="96">
        <f ca="1"/>
        <v>112</v>
      </c>
      <c r="O58" s="96">
        <f ca="1"/>
        <v>223</v>
      </c>
      <c r="P58" s="96">
        <f ca="1"/>
        <v>172</v>
      </c>
      <c r="Q58" s="96">
        <f ca="1"/>
        <v>238</v>
      </c>
      <c r="R58" s="96">
        <f ca="1"/>
        <v>115</v>
      </c>
      <c r="S58" s="96">
        <f ca="1"/>
        <v>147</v>
      </c>
      <c r="T58" s="96">
        <f ca="1"/>
        <v>122</v>
      </c>
      <c r="U58" s="96">
        <f ca="1"/>
        <v>237</v>
      </c>
      <c r="V58" s="96">
        <f ca="1"/>
        <v>173</v>
      </c>
      <c r="W58" s="96">
        <f ca="1"/>
        <v>109</v>
      </c>
      <c r="X58" s="96">
        <f ca="1"/>
        <v>16</v>
      </c>
      <c r="Y58" s="96">
        <f ca="1"/>
        <v>52</v>
      </c>
      <c r="Z58" s="96">
        <f ca="1"/>
        <v>69</v>
      </c>
      <c r="AA58" s="96">
        <f ca="1"/>
        <v>177</v>
      </c>
      <c r="AB58" s="96">
        <f ca="1"/>
        <v>212</v>
      </c>
      <c r="AC58" s="96">
        <f ca="1"/>
        <v>107</v>
      </c>
      <c r="AD58" s="96">
        <f ca="1"/>
        <v>163</v>
      </c>
      <c r="AE58" s="96">
        <f ca="1"/>
        <v>221</v>
      </c>
      <c r="AF58" s="96">
        <f ca="1"/>
        <v>239</v>
      </c>
      <c r="AG58" s="96">
        <f ca="1"/>
        <v>202</v>
      </c>
      <c r="AH58" s="96">
        <f ca="1"/>
        <v>234</v>
      </c>
      <c r="AI58" s="98">
        <f ca="1"/>
        <v>124</v>
      </c>
      <c r="AJ58" s="98">
        <f ca="1"/>
        <v>174</v>
      </c>
      <c r="AK58" s="98">
        <f ca="1"/>
        <v>209</v>
      </c>
      <c r="AL58" s="7"/>
    </row>
    <row r="59" spans="1:38" x14ac:dyDescent="0.25">
      <c r="A59" s="41" t="str">
        <f>IF(D59&lt;Input_Output!O$20,"original",IF(D59&lt;Input_Output!O$21,"padding",IF(B59&lt;Input_Output!O$22,"extension","")))</f>
        <v>extension</v>
      </c>
      <c r="B59" s="19">
        <f>IF(B58="","",_xlfn.LET(_xlpm.next,B58+1,IF(_xlpm.next&lt;Input_Output!O$22,_xlpm.next,"")))</f>
        <v>54</v>
      </c>
      <c r="C59" s="19">
        <v>68</v>
      </c>
      <c r="D59" s="41" t="str">
        <f>IF(B59="","",IF(MOD(B59,Input_Output!$O$6)=0,QUOTIENT(B59,Input_Output!$O$6),""))</f>
        <v/>
      </c>
      <c r="E59" s="41" t="str">
        <f>IF(D59="","",IF(D59&lt;Input_Output!O$20,VLOOKUP(K59,Semantic!$B$11:$C$15,2,FALSE),"N/A"))</f>
        <v/>
      </c>
      <c r="F59" s="96">
        <f ca="1"/>
        <v>38</v>
      </c>
      <c r="G59" s="96">
        <f ca="1"/>
        <v>246</v>
      </c>
      <c r="H59" s="96">
        <f ca="1"/>
        <v>234</v>
      </c>
      <c r="I59" s="96">
        <f ca="1"/>
        <v>123</v>
      </c>
      <c r="J59" s="97">
        <f ca="1"/>
        <v>193</v>
      </c>
      <c r="K59" s="96">
        <f ca="1"/>
        <v>120</v>
      </c>
      <c r="L59" s="96">
        <f ca="1"/>
        <v>245</v>
      </c>
      <c r="M59" s="96">
        <f ca="1"/>
        <v>42</v>
      </c>
      <c r="N59" s="96">
        <f ca="1"/>
        <v>69</v>
      </c>
      <c r="O59" s="96">
        <f ca="1"/>
        <v>163</v>
      </c>
      <c r="P59" s="96">
        <f ca="1"/>
        <v>34</v>
      </c>
      <c r="Q59" s="96">
        <f ca="1"/>
        <v>252</v>
      </c>
      <c r="R59" s="96">
        <f ca="1"/>
        <v>98</v>
      </c>
      <c r="S59" s="96">
        <f ca="1"/>
        <v>207</v>
      </c>
      <c r="T59" s="96">
        <f ca="1"/>
        <v>180</v>
      </c>
      <c r="U59" s="96">
        <f ca="1"/>
        <v>52</v>
      </c>
      <c r="V59" s="96">
        <f ca="1"/>
        <v>211</v>
      </c>
      <c r="W59" s="96">
        <f ca="1"/>
        <v>216</v>
      </c>
      <c r="X59" s="96">
        <f ca="1"/>
        <v>105</v>
      </c>
      <c r="Y59" s="96">
        <f ca="1"/>
        <v>55</v>
      </c>
      <c r="Z59" s="96">
        <f ca="1"/>
        <v>95</v>
      </c>
      <c r="AA59" s="96">
        <f ca="1"/>
        <v>86</v>
      </c>
      <c r="AB59" s="96">
        <f ca="1"/>
        <v>55</v>
      </c>
      <c r="AC59" s="96">
        <f ca="1"/>
        <v>177</v>
      </c>
      <c r="AD59" s="96">
        <f ca="1"/>
        <v>207</v>
      </c>
      <c r="AE59" s="96">
        <f ca="1"/>
        <v>50</v>
      </c>
      <c r="AF59" s="96">
        <f ca="1"/>
        <v>56</v>
      </c>
      <c r="AG59" s="96">
        <f ca="1"/>
        <v>253</v>
      </c>
      <c r="AH59" s="96">
        <f ca="1"/>
        <v>141</v>
      </c>
      <c r="AI59" s="98">
        <f ca="1"/>
        <v>35</v>
      </c>
      <c r="AJ59" s="98">
        <f ca="1"/>
        <v>25</v>
      </c>
      <c r="AK59" s="98">
        <f ca="1"/>
        <v>84</v>
      </c>
      <c r="AL59" s="7"/>
    </row>
    <row r="60" spans="1:38" x14ac:dyDescent="0.25">
      <c r="A60" s="41" t="str">
        <f>IF(D60&lt;Input_Output!O$20,"original",IF(D60&lt;Input_Output!O$21,"padding",IF(B60&lt;Input_Output!O$22,"extension","")))</f>
        <v>extension</v>
      </c>
      <c r="B60" s="19">
        <f>IF(B59="","",_xlfn.LET(_xlpm.next,B59+1,IF(_xlpm.next&lt;Input_Output!O$22,_xlpm.next,"")))</f>
        <v>55</v>
      </c>
      <c r="C60" s="19">
        <v>111</v>
      </c>
      <c r="D60" s="41" t="str">
        <f>IF(B60="","",IF(MOD(B60,Input_Output!$O$6)=0,QUOTIENT(B60,Input_Output!$O$6),""))</f>
        <v/>
      </c>
      <c r="E60" s="41" t="str">
        <f>IF(D60="","",IF(D60&lt;Input_Output!O$20,VLOOKUP(K60,Semantic!$B$11:$C$15,2,FALSE),"N/A"))</f>
        <v/>
      </c>
      <c r="F60" s="96">
        <f ca="1"/>
        <v>5</v>
      </c>
      <c r="G60" s="96">
        <f ca="1"/>
        <v>160</v>
      </c>
      <c r="H60" s="96">
        <f ca="1"/>
        <v>52</v>
      </c>
      <c r="I60" s="96">
        <f ca="1"/>
        <v>94</v>
      </c>
      <c r="J60" s="97">
        <f ca="1"/>
        <v>119</v>
      </c>
      <c r="K60" s="96">
        <f ca="1"/>
        <v>192</v>
      </c>
      <c r="L60" s="96">
        <f ca="1"/>
        <v>79</v>
      </c>
      <c r="M60" s="96">
        <f ca="1"/>
        <v>106</v>
      </c>
      <c r="N60" s="96">
        <f ca="1"/>
        <v>3</v>
      </c>
      <c r="O60" s="96">
        <f ca="1"/>
        <v>209</v>
      </c>
      <c r="P60" s="96">
        <f ca="1"/>
        <v>61</v>
      </c>
      <c r="Q60" s="96">
        <f ca="1"/>
        <v>6</v>
      </c>
      <c r="R60" s="96">
        <f ca="1"/>
        <v>251</v>
      </c>
      <c r="S60" s="96">
        <f ca="1"/>
        <v>136</v>
      </c>
      <c r="T60" s="96">
        <f ca="1"/>
        <v>90</v>
      </c>
      <c r="U60" s="96">
        <f ca="1"/>
        <v>155</v>
      </c>
      <c r="V60" s="96">
        <f ca="1"/>
        <v>188</v>
      </c>
      <c r="W60" s="96">
        <f ca="1"/>
        <v>44</v>
      </c>
      <c r="X60" s="96">
        <f ca="1"/>
        <v>136</v>
      </c>
      <c r="Y60" s="96">
        <f ca="1"/>
        <v>198</v>
      </c>
      <c r="Z60" s="96">
        <f ca="1"/>
        <v>180</v>
      </c>
      <c r="AA60" s="96">
        <f ca="1"/>
        <v>61</v>
      </c>
      <c r="AB60" s="96">
        <f ca="1"/>
        <v>199</v>
      </c>
      <c r="AC60" s="96">
        <f ca="1"/>
        <v>159</v>
      </c>
      <c r="AD60" s="96">
        <f ca="1"/>
        <v>163</v>
      </c>
      <c r="AE60" s="96">
        <f ca="1"/>
        <v>243</v>
      </c>
      <c r="AF60" s="96">
        <f ca="1"/>
        <v>116</v>
      </c>
      <c r="AG60" s="96">
        <f ca="1"/>
        <v>133</v>
      </c>
      <c r="AH60" s="96">
        <f ca="1"/>
        <v>202</v>
      </c>
      <c r="AI60" s="98">
        <f ca="1"/>
        <v>138</v>
      </c>
      <c r="AJ60" s="98">
        <f ca="1"/>
        <v>10</v>
      </c>
      <c r="AK60" s="98">
        <f ca="1"/>
        <v>178</v>
      </c>
      <c r="AL60" s="7"/>
    </row>
    <row r="61" spans="1:38" x14ac:dyDescent="0.25">
      <c r="A61" s="41" t="str">
        <f>IF(D61&lt;Input_Output!O$20,"original",IF(D61&lt;Input_Output!O$21,"padding",IF(B61&lt;Input_Output!O$22,"extension","")))</f>
        <v>padding</v>
      </c>
      <c r="B61" s="19">
        <f>IF(B60="","",_xlfn.LET(_xlpm.next,B60+1,IF(_xlpm.next&lt;Input_Output!O$22,_xlpm.next,"")))</f>
        <v>56</v>
      </c>
      <c r="C61" s="19">
        <v>253</v>
      </c>
      <c r="D61" s="41">
        <f>IF(B61="","",IF(MOD(B61,Input_Output!$O$6)=0,QUOTIENT(B61,Input_Output!$O$6),""))</f>
        <v>14</v>
      </c>
      <c r="E61" s="41" t="str">
        <f>IF(D61="","",IF(D61&lt;Input_Output!O$20,VLOOKUP(K61,Semantic!$B$11:$C$15,2,FALSE),"N/A"))</f>
        <v>N/A</v>
      </c>
      <c r="F61" s="96">
        <f ca="1"/>
        <v>5</v>
      </c>
      <c r="G61" s="96">
        <f ca="1"/>
        <v>89</v>
      </c>
      <c r="H61" s="96">
        <f ca="1"/>
        <v>89</v>
      </c>
      <c r="I61" s="96">
        <f ca="1"/>
        <v>11</v>
      </c>
      <c r="J61" s="97">
        <f ca="1"/>
        <v>64</v>
      </c>
      <c r="K61" s="96">
        <f ca="1"/>
        <v>24</v>
      </c>
      <c r="L61" s="96">
        <f ca="1"/>
        <v>144</v>
      </c>
      <c r="M61" s="96">
        <f ca="1"/>
        <v>197</v>
      </c>
      <c r="N61" s="96">
        <f ca="1"/>
        <v>109</v>
      </c>
      <c r="O61" s="96">
        <f ca="1"/>
        <v>3</v>
      </c>
      <c r="P61" s="96">
        <f ca="1"/>
        <v>219</v>
      </c>
      <c r="Q61" s="96">
        <f ca="1"/>
        <v>148</v>
      </c>
      <c r="R61" s="96">
        <f ca="1"/>
        <v>225</v>
      </c>
      <c r="S61" s="96">
        <f ca="1"/>
        <v>115</v>
      </c>
      <c r="T61" s="96">
        <f ca="1"/>
        <v>50</v>
      </c>
      <c r="U61" s="96">
        <f ca="1"/>
        <v>107</v>
      </c>
      <c r="V61" s="96">
        <f ca="1"/>
        <v>112</v>
      </c>
      <c r="W61" s="96">
        <f ca="1"/>
        <v>231</v>
      </c>
      <c r="X61" s="96">
        <f ca="1"/>
        <v>112</v>
      </c>
      <c r="Y61" s="96">
        <f ca="1"/>
        <v>78</v>
      </c>
      <c r="Z61" s="96">
        <f ca="1"/>
        <v>184</v>
      </c>
      <c r="AA61" s="96">
        <f ca="1"/>
        <v>73</v>
      </c>
      <c r="AB61" s="96">
        <f ca="1"/>
        <v>47</v>
      </c>
      <c r="AC61" s="96">
        <f ca="1"/>
        <v>39</v>
      </c>
      <c r="AD61" s="96">
        <f ca="1"/>
        <v>124</v>
      </c>
      <c r="AE61" s="96">
        <f ca="1"/>
        <v>131</v>
      </c>
      <c r="AF61" s="96">
        <f ca="1"/>
        <v>157</v>
      </c>
      <c r="AG61" s="96">
        <f ca="1"/>
        <v>51</v>
      </c>
      <c r="AH61" s="96">
        <f ca="1"/>
        <v>101</v>
      </c>
      <c r="AI61" s="98">
        <f ca="1"/>
        <v>0</v>
      </c>
      <c r="AJ61" s="98">
        <f ca="1"/>
        <v>0</v>
      </c>
      <c r="AK61" s="98">
        <f ca="1"/>
        <v>0</v>
      </c>
      <c r="AL61" s="7"/>
    </row>
    <row r="62" spans="1:38" x14ac:dyDescent="0.25">
      <c r="A62" s="41" t="str">
        <f>IF(D62&lt;Input_Output!O$20,"original",IF(D62&lt;Input_Output!O$21,"padding",IF(B62&lt;Input_Output!O$22,"extension","")))</f>
        <v>extension</v>
      </c>
      <c r="B62" s="19">
        <f>IF(B61="","",_xlfn.LET(_xlpm.next,B61+1,IF(_xlpm.next&lt;Input_Output!O$22,_xlpm.next,"")))</f>
        <v>57</v>
      </c>
      <c r="C62" s="19">
        <v>190</v>
      </c>
      <c r="D62" s="41" t="str">
        <f>IF(B62="","",IF(MOD(B62,Input_Output!$O$6)=0,QUOTIENT(B62,Input_Output!$O$6),""))</f>
        <v/>
      </c>
      <c r="E62" s="41" t="str">
        <f>IF(D62="","",IF(D62&lt;Input_Output!O$20,VLOOKUP(K62,Semantic!$B$11:$C$15,2,FALSE),"N/A"))</f>
        <v/>
      </c>
      <c r="F62" s="96">
        <f ca="1"/>
        <v>132</v>
      </c>
      <c r="G62" s="96">
        <f ca="1"/>
        <v>158</v>
      </c>
      <c r="H62" s="96">
        <f ca="1"/>
        <v>42</v>
      </c>
      <c r="I62" s="96">
        <f ca="1"/>
        <v>171</v>
      </c>
      <c r="J62" s="97">
        <f ca="1"/>
        <v>191</v>
      </c>
      <c r="K62" s="96">
        <f ca="1"/>
        <v>147</v>
      </c>
      <c r="L62" s="96">
        <f ca="1"/>
        <v>235</v>
      </c>
      <c r="M62" s="96">
        <f ca="1"/>
        <v>216</v>
      </c>
      <c r="N62" s="96">
        <f ca="1"/>
        <v>215</v>
      </c>
      <c r="O62" s="96">
        <f ca="1"/>
        <v>172</v>
      </c>
      <c r="P62" s="96">
        <f ca="1"/>
        <v>30</v>
      </c>
      <c r="Q62" s="96">
        <f ca="1"/>
        <v>131</v>
      </c>
      <c r="R62" s="96">
        <f ca="1"/>
        <v>108</v>
      </c>
      <c r="S62" s="96">
        <f ca="1"/>
        <v>142</v>
      </c>
      <c r="T62" s="96">
        <f ca="1"/>
        <v>218</v>
      </c>
      <c r="U62" s="96">
        <f ca="1"/>
        <v>238</v>
      </c>
      <c r="V62" s="96">
        <f ca="1"/>
        <v>189</v>
      </c>
      <c r="W62" s="96">
        <f ca="1"/>
        <v>230</v>
      </c>
      <c r="X62" s="96">
        <f ca="1"/>
        <v>253</v>
      </c>
      <c r="Y62" s="96">
        <f ca="1"/>
        <v>151</v>
      </c>
      <c r="Z62" s="96">
        <f ca="1"/>
        <v>107</v>
      </c>
      <c r="AA62" s="96">
        <f ca="1"/>
        <v>244</v>
      </c>
      <c r="AB62" s="96">
        <f ca="1"/>
        <v>231</v>
      </c>
      <c r="AC62" s="96">
        <f ca="1"/>
        <v>68</v>
      </c>
      <c r="AD62" s="96">
        <f ca="1"/>
        <v>76</v>
      </c>
      <c r="AE62" s="96">
        <f ca="1"/>
        <v>92</v>
      </c>
      <c r="AF62" s="96">
        <f ca="1"/>
        <v>18</v>
      </c>
      <c r="AG62" s="96">
        <f ca="1"/>
        <v>203</v>
      </c>
      <c r="AH62" s="96">
        <f ca="1"/>
        <v>123</v>
      </c>
      <c r="AI62" s="98">
        <f ca="1"/>
        <v>253</v>
      </c>
      <c r="AJ62" s="98">
        <f ca="1"/>
        <v>89</v>
      </c>
      <c r="AK62" s="98">
        <f ca="1"/>
        <v>57</v>
      </c>
      <c r="AL62" s="7"/>
    </row>
    <row r="63" spans="1:38" x14ac:dyDescent="0.25">
      <c r="A63" s="41" t="str">
        <f>IF(D63&lt;Input_Output!O$20,"original",IF(D63&lt;Input_Output!O$21,"padding",IF(B63&lt;Input_Output!O$22,"extension","")))</f>
        <v>extension</v>
      </c>
      <c r="B63" s="19">
        <f>IF(B62="","",_xlfn.LET(_xlpm.next,B62+1,IF(_xlpm.next&lt;Input_Output!O$22,_xlpm.next,"")))</f>
        <v>58</v>
      </c>
      <c r="C63" s="19">
        <v>227</v>
      </c>
      <c r="D63" s="41" t="str">
        <f>IF(B63="","",IF(MOD(B63,Input_Output!$O$6)=0,QUOTIENT(B63,Input_Output!$O$6),""))</f>
        <v/>
      </c>
      <c r="E63" s="41" t="str">
        <f>IF(D63="","",IF(D63&lt;Input_Output!O$20,VLOOKUP(K63,Semantic!$B$11:$C$15,2,FALSE),"N/A"))</f>
        <v/>
      </c>
      <c r="F63" s="96">
        <f ca="1"/>
        <v>24</v>
      </c>
      <c r="G63" s="96">
        <f ca="1"/>
        <v>113</v>
      </c>
      <c r="H63" s="96">
        <f ca="1"/>
        <v>138</v>
      </c>
      <c r="I63" s="96">
        <f ca="1"/>
        <v>178</v>
      </c>
      <c r="J63" s="97">
        <f ca="1"/>
        <v>240</v>
      </c>
      <c r="K63" s="96">
        <f ca="1"/>
        <v>75</v>
      </c>
      <c r="L63" s="96">
        <f ca="1"/>
        <v>67</v>
      </c>
      <c r="M63" s="96">
        <f ca="1"/>
        <v>225</v>
      </c>
      <c r="N63" s="96">
        <f ca="1"/>
        <v>110</v>
      </c>
      <c r="O63" s="96">
        <f ca="1"/>
        <v>91</v>
      </c>
      <c r="P63" s="96">
        <f ca="1"/>
        <v>178</v>
      </c>
      <c r="Q63" s="96">
        <f ca="1"/>
        <v>44</v>
      </c>
      <c r="R63" s="96">
        <f ca="1"/>
        <v>59</v>
      </c>
      <c r="S63" s="96">
        <f ca="1"/>
        <v>104</v>
      </c>
      <c r="T63" s="96">
        <f ca="1"/>
        <v>165</v>
      </c>
      <c r="U63" s="96">
        <f ca="1"/>
        <v>170</v>
      </c>
      <c r="V63" s="96">
        <f ca="1"/>
        <v>213</v>
      </c>
      <c r="W63" s="96">
        <f ca="1"/>
        <v>47</v>
      </c>
      <c r="X63" s="96">
        <f ca="1"/>
        <v>219</v>
      </c>
      <c r="Y63" s="96">
        <f ca="1"/>
        <v>56</v>
      </c>
      <c r="Z63" s="96">
        <f ca="1"/>
        <v>28</v>
      </c>
      <c r="AA63" s="96">
        <f ca="1"/>
        <v>176</v>
      </c>
      <c r="AB63" s="96">
        <f ca="1"/>
        <v>54</v>
      </c>
      <c r="AC63" s="96">
        <f ca="1"/>
        <v>181</v>
      </c>
      <c r="AD63" s="96">
        <f ca="1"/>
        <v>135</v>
      </c>
      <c r="AE63" s="96">
        <f ca="1"/>
        <v>111</v>
      </c>
      <c r="AF63" s="96">
        <f ca="1"/>
        <v>155</v>
      </c>
      <c r="AG63" s="96">
        <f ca="1"/>
        <v>38</v>
      </c>
      <c r="AH63" s="96">
        <f ca="1"/>
        <v>190</v>
      </c>
      <c r="AI63" s="98">
        <f ca="1"/>
        <v>57</v>
      </c>
      <c r="AJ63" s="98">
        <f ca="1"/>
        <v>233</v>
      </c>
      <c r="AK63" s="98">
        <f ca="1"/>
        <v>168</v>
      </c>
      <c r="AL63" s="7"/>
    </row>
    <row r="64" spans="1:38" x14ac:dyDescent="0.25">
      <c r="A64" s="41" t="str">
        <f>IF(D64&lt;Input_Output!O$20,"original",IF(D64&lt;Input_Output!O$21,"padding",IF(B64&lt;Input_Output!O$22,"extension","")))</f>
        <v>extension</v>
      </c>
      <c r="B64" s="19">
        <f>IF(B63="","",_xlfn.LET(_xlpm.next,B63+1,IF(_xlpm.next&lt;Input_Output!O$22,_xlpm.next,"")))</f>
        <v>59</v>
      </c>
      <c r="C64" s="19">
        <v>140</v>
      </c>
      <c r="D64" s="41" t="str">
        <f>IF(B64="","",IF(MOD(B64,Input_Output!$O$6)=0,QUOTIENT(B64,Input_Output!$O$6),""))</f>
        <v/>
      </c>
      <c r="E64" s="41" t="str">
        <f>IF(D64="","",IF(D64&lt;Input_Output!O$20,VLOOKUP(K64,Semantic!$B$11:$C$15,2,FALSE),"N/A"))</f>
        <v/>
      </c>
      <c r="F64" s="96">
        <f ca="1"/>
        <v>130</v>
      </c>
      <c r="G64" s="96">
        <f ca="1"/>
        <v>78</v>
      </c>
      <c r="H64" s="96">
        <f ca="1"/>
        <v>109</v>
      </c>
      <c r="I64" s="96">
        <f ca="1"/>
        <v>131</v>
      </c>
      <c r="J64" s="97">
        <f ca="1"/>
        <v>162</v>
      </c>
      <c r="K64" s="96">
        <f ca="1"/>
        <v>231</v>
      </c>
      <c r="L64" s="96">
        <f ca="1"/>
        <v>114</v>
      </c>
      <c r="M64" s="96">
        <f ca="1"/>
        <v>157</v>
      </c>
      <c r="N64" s="96">
        <f ca="1"/>
        <v>79</v>
      </c>
      <c r="O64" s="96">
        <f ca="1"/>
        <v>151</v>
      </c>
      <c r="P64" s="96">
        <f ca="1"/>
        <v>188</v>
      </c>
      <c r="Q64" s="96">
        <f ca="1"/>
        <v>108</v>
      </c>
      <c r="R64" s="96">
        <f ca="1"/>
        <v>18</v>
      </c>
      <c r="S64" s="96">
        <f ca="1"/>
        <v>224</v>
      </c>
      <c r="T64" s="96">
        <f ca="1"/>
        <v>139</v>
      </c>
      <c r="U64" s="96">
        <f ca="1"/>
        <v>44</v>
      </c>
      <c r="V64" s="96">
        <f ca="1"/>
        <v>179</v>
      </c>
      <c r="W64" s="96">
        <f ca="1"/>
        <v>59</v>
      </c>
      <c r="X64" s="96">
        <f ca="1"/>
        <v>70</v>
      </c>
      <c r="Y64" s="96">
        <f ca="1"/>
        <v>250</v>
      </c>
      <c r="Z64" s="96">
        <f ca="1"/>
        <v>115</v>
      </c>
      <c r="AA64" s="96">
        <f ca="1"/>
        <v>164</v>
      </c>
      <c r="AB64" s="96">
        <f ca="1"/>
        <v>124</v>
      </c>
      <c r="AC64" s="96">
        <f ca="1"/>
        <v>3</v>
      </c>
      <c r="AD64" s="96">
        <f ca="1"/>
        <v>43</v>
      </c>
      <c r="AE64" s="96">
        <f ca="1"/>
        <v>49</v>
      </c>
      <c r="AF64" s="96">
        <f ca="1"/>
        <v>0</v>
      </c>
      <c r="AG64" s="96">
        <f ca="1"/>
        <v>53</v>
      </c>
      <c r="AH64" s="96">
        <f ca="1"/>
        <v>170</v>
      </c>
      <c r="AI64" s="98">
        <f ca="1"/>
        <v>124</v>
      </c>
      <c r="AJ64" s="98">
        <f ca="1"/>
        <v>227</v>
      </c>
      <c r="AK64" s="98">
        <f ca="1"/>
        <v>176</v>
      </c>
      <c r="AL64" s="7"/>
    </row>
    <row r="65" spans="1:38" x14ac:dyDescent="0.25">
      <c r="A65" s="41" t="str">
        <f>IF(D65&lt;Input_Output!O$20,"original",IF(D65&lt;Input_Output!O$21,"padding",IF(B65&lt;Input_Output!O$22,"extension","")))</f>
        <v>padding</v>
      </c>
      <c r="B65" s="19">
        <f>IF(B64="","",_xlfn.LET(_xlpm.next,B64+1,IF(_xlpm.next&lt;Input_Output!O$22,_xlpm.next,"")))</f>
        <v>60</v>
      </c>
      <c r="C65" s="19">
        <v>32</v>
      </c>
      <c r="D65" s="41">
        <f>IF(B65="","",IF(MOD(B65,Input_Output!$O$6)=0,QUOTIENT(B65,Input_Output!$O$6),""))</f>
        <v>15</v>
      </c>
      <c r="E65" s="41" t="str">
        <f>IF(D65="","",IF(D65&lt;Input_Output!O$20,VLOOKUP(K65,Semantic!$B$11:$C$15,2,FALSE),"N/A"))</f>
        <v>N/A</v>
      </c>
      <c r="F65" s="96">
        <f ca="1"/>
        <v>96</v>
      </c>
      <c r="G65" s="96">
        <f ca="1"/>
        <v>126</v>
      </c>
      <c r="H65" s="96">
        <f ca="1"/>
        <v>139</v>
      </c>
      <c r="I65" s="96">
        <f ca="1"/>
        <v>2</v>
      </c>
      <c r="J65" s="97">
        <f ca="1"/>
        <v>171</v>
      </c>
      <c r="K65" s="96">
        <f ca="1"/>
        <v>82</v>
      </c>
      <c r="L65" s="96">
        <f ca="1"/>
        <v>225</v>
      </c>
      <c r="M65" s="96">
        <f ca="1"/>
        <v>67</v>
      </c>
      <c r="N65" s="96">
        <f ca="1"/>
        <v>165</v>
      </c>
      <c r="O65" s="96">
        <f ca="1"/>
        <v>89</v>
      </c>
      <c r="P65" s="96">
        <f ca="1"/>
        <v>30</v>
      </c>
      <c r="Q65" s="96">
        <f ca="1"/>
        <v>68</v>
      </c>
      <c r="R65" s="96">
        <f ca="1"/>
        <v>107</v>
      </c>
      <c r="S65" s="96">
        <f ca="1"/>
        <v>137</v>
      </c>
      <c r="T65" s="96">
        <f ca="1"/>
        <v>1</v>
      </c>
      <c r="U65" s="96">
        <f ca="1"/>
        <v>41</v>
      </c>
      <c r="V65" s="96">
        <f ca="1"/>
        <v>189</v>
      </c>
      <c r="W65" s="96">
        <f ca="1"/>
        <v>14</v>
      </c>
      <c r="X65" s="96">
        <f ca="1"/>
        <v>121</v>
      </c>
      <c r="Y65" s="96">
        <f ca="1"/>
        <v>56</v>
      </c>
      <c r="Z65" s="96">
        <f ca="1"/>
        <v>81</v>
      </c>
      <c r="AA65" s="96">
        <f ca="1"/>
        <v>84</v>
      </c>
      <c r="AB65" s="96">
        <f ca="1"/>
        <v>38</v>
      </c>
      <c r="AC65" s="96">
        <f ca="1"/>
        <v>175</v>
      </c>
      <c r="AD65" s="96">
        <f ca="1"/>
        <v>213</v>
      </c>
      <c r="AE65" s="96">
        <f ca="1"/>
        <v>154</v>
      </c>
      <c r="AF65" s="96">
        <f ca="1"/>
        <v>215</v>
      </c>
      <c r="AG65" s="96">
        <f ca="1"/>
        <v>111</v>
      </c>
      <c r="AH65" s="96">
        <f ca="1"/>
        <v>173</v>
      </c>
      <c r="AI65" s="98">
        <f ca="1"/>
        <v>0</v>
      </c>
      <c r="AJ65" s="98">
        <f ca="1"/>
        <v>0</v>
      </c>
      <c r="AK65" s="98">
        <f ca="1"/>
        <v>0</v>
      </c>
      <c r="AL65" s="7"/>
    </row>
    <row r="66" spans="1:38" x14ac:dyDescent="0.25">
      <c r="A66" s="41" t="str">
        <f>IF(D66&lt;Input_Output!O$20,"original",IF(D66&lt;Input_Output!O$21,"padding",IF(B66&lt;Input_Output!O$22,"extension","")))</f>
        <v>extension</v>
      </c>
      <c r="B66" s="19">
        <f>IF(B65="","",_xlfn.LET(_xlpm.next,B65+1,IF(_xlpm.next&lt;Input_Output!O$22,_xlpm.next,"")))</f>
        <v>61</v>
      </c>
      <c r="C66" s="19">
        <v>22</v>
      </c>
      <c r="D66" s="41" t="str">
        <f>IF(B66="","",IF(MOD(B66,Input_Output!$O$6)=0,QUOTIENT(B66,Input_Output!$O$6),""))</f>
        <v/>
      </c>
      <c r="E66" s="41" t="str">
        <f>IF(D66="","",IF(D66&lt;Input_Output!O$20,VLOOKUP(K66,Semantic!$B$11:$C$15,2,FALSE),"N/A"))</f>
        <v/>
      </c>
      <c r="F66" s="96">
        <f ca="1"/>
        <v>201</v>
      </c>
      <c r="G66" s="96">
        <f ca="1"/>
        <v>40</v>
      </c>
      <c r="H66" s="96">
        <f ca="1"/>
        <v>12</v>
      </c>
      <c r="I66" s="96">
        <f ca="1"/>
        <v>17</v>
      </c>
      <c r="J66" s="97">
        <f ca="1"/>
        <v>213</v>
      </c>
      <c r="K66" s="96">
        <f ca="1"/>
        <v>202</v>
      </c>
      <c r="L66" s="96">
        <f ca="1"/>
        <v>56</v>
      </c>
      <c r="M66" s="96">
        <f ca="1"/>
        <v>37</v>
      </c>
      <c r="N66" s="96">
        <f ca="1"/>
        <v>228</v>
      </c>
      <c r="O66" s="96">
        <f ca="1"/>
        <v>235</v>
      </c>
      <c r="P66" s="96">
        <f ca="1"/>
        <v>82</v>
      </c>
      <c r="Q66" s="96">
        <f ca="1"/>
        <v>150</v>
      </c>
      <c r="R66" s="96">
        <f ca="1"/>
        <v>20</v>
      </c>
      <c r="S66" s="96">
        <f ca="1"/>
        <v>69</v>
      </c>
      <c r="T66" s="96">
        <f ca="1"/>
        <v>53</v>
      </c>
      <c r="U66" s="96">
        <f ca="1"/>
        <v>92</v>
      </c>
      <c r="V66" s="96">
        <f ca="1"/>
        <v>147</v>
      </c>
      <c r="W66" s="96">
        <f ca="1"/>
        <v>159</v>
      </c>
      <c r="X66" s="96">
        <f ca="1"/>
        <v>6</v>
      </c>
      <c r="Y66" s="96">
        <f ca="1"/>
        <v>216</v>
      </c>
      <c r="Z66" s="96">
        <f ca="1"/>
        <v>183</v>
      </c>
      <c r="AA66" s="96">
        <f ca="1"/>
        <v>169</v>
      </c>
      <c r="AB66" s="96">
        <f ca="1"/>
        <v>84</v>
      </c>
      <c r="AC66" s="96">
        <f ca="1"/>
        <v>22</v>
      </c>
      <c r="AD66" s="96">
        <f ca="1"/>
        <v>6</v>
      </c>
      <c r="AE66" s="96">
        <f ca="1"/>
        <v>252</v>
      </c>
      <c r="AF66" s="96">
        <f ca="1"/>
        <v>58</v>
      </c>
      <c r="AG66" s="96">
        <f ca="1"/>
        <v>1</v>
      </c>
      <c r="AH66" s="96">
        <f ca="1"/>
        <v>148</v>
      </c>
      <c r="AI66" s="98">
        <f ca="1"/>
        <v>221</v>
      </c>
      <c r="AJ66" s="98">
        <f ca="1"/>
        <v>28</v>
      </c>
      <c r="AK66" s="98">
        <f ca="1"/>
        <v>90</v>
      </c>
      <c r="AL66" s="7"/>
    </row>
    <row r="67" spans="1:38" x14ac:dyDescent="0.25">
      <c r="A67" s="41" t="str">
        <f>IF(D67&lt;Input_Output!O$20,"original",IF(D67&lt;Input_Output!O$21,"padding",IF(B67&lt;Input_Output!O$22,"extension","")))</f>
        <v>extension</v>
      </c>
      <c r="B67" s="19">
        <f>IF(B66="","",_xlfn.LET(_xlpm.next,B66+1,IF(_xlpm.next&lt;Input_Output!O$22,_xlpm.next,"")))</f>
        <v>62</v>
      </c>
      <c r="C67" s="19">
        <v>240</v>
      </c>
      <c r="D67" s="41" t="str">
        <f>IF(B67="","",IF(MOD(B67,Input_Output!$O$6)=0,QUOTIENT(B67,Input_Output!$O$6),""))</f>
        <v/>
      </c>
      <c r="E67" s="41" t="str">
        <f>IF(D67="","",IF(D67&lt;Input_Output!O$20,VLOOKUP(K67,Semantic!$B$11:$C$15,2,FALSE),"N/A"))</f>
        <v/>
      </c>
      <c r="F67" s="96">
        <f ca="1"/>
        <v>128</v>
      </c>
      <c r="G67" s="96">
        <f ca="1"/>
        <v>156</v>
      </c>
      <c r="H67" s="96">
        <f ca="1"/>
        <v>201</v>
      </c>
      <c r="I67" s="96">
        <f ca="1"/>
        <v>217</v>
      </c>
      <c r="J67" s="97">
        <f ca="1"/>
        <v>93</v>
      </c>
      <c r="K67" s="96">
        <f ca="1"/>
        <v>116</v>
      </c>
      <c r="L67" s="96">
        <f ca="1"/>
        <v>33</v>
      </c>
      <c r="M67" s="96">
        <f ca="1"/>
        <v>241</v>
      </c>
      <c r="N67" s="96">
        <f ca="1"/>
        <v>240</v>
      </c>
      <c r="O67" s="96">
        <f ca="1"/>
        <v>134</v>
      </c>
      <c r="P67" s="96">
        <f ca="1"/>
        <v>181</v>
      </c>
      <c r="Q67" s="96">
        <f ca="1"/>
        <v>149</v>
      </c>
      <c r="R67" s="96">
        <f ca="1"/>
        <v>188</v>
      </c>
      <c r="S67" s="96">
        <f ca="1"/>
        <v>178</v>
      </c>
      <c r="T67" s="96">
        <f ca="1"/>
        <v>120</v>
      </c>
      <c r="U67" s="96">
        <f ca="1"/>
        <v>7</v>
      </c>
      <c r="V67" s="96">
        <f ca="1"/>
        <v>35</v>
      </c>
      <c r="W67" s="96">
        <f ca="1"/>
        <v>149</v>
      </c>
      <c r="X67" s="96">
        <f ca="1"/>
        <v>125</v>
      </c>
      <c r="Y67" s="96">
        <f ca="1"/>
        <v>75</v>
      </c>
      <c r="Z67" s="96">
        <f ca="1"/>
        <v>232</v>
      </c>
      <c r="AA67" s="96">
        <f ca="1"/>
        <v>84</v>
      </c>
      <c r="AB67" s="96">
        <f ca="1"/>
        <v>37</v>
      </c>
      <c r="AC67" s="96">
        <f ca="1"/>
        <v>250</v>
      </c>
      <c r="AD67" s="96">
        <f ca="1"/>
        <v>203</v>
      </c>
      <c r="AE67" s="96">
        <f ca="1"/>
        <v>237</v>
      </c>
      <c r="AF67" s="96">
        <f ca="1"/>
        <v>151</v>
      </c>
      <c r="AG67" s="96">
        <f ca="1"/>
        <v>57</v>
      </c>
      <c r="AH67" s="96">
        <f ca="1"/>
        <v>226</v>
      </c>
      <c r="AI67" s="98">
        <f ca="1"/>
        <v>141</v>
      </c>
      <c r="AJ67" s="98">
        <f ca="1"/>
        <v>122</v>
      </c>
      <c r="AK67" s="98">
        <f ca="1"/>
        <v>190</v>
      </c>
      <c r="AL67" s="7"/>
    </row>
    <row r="68" spans="1:38" x14ac:dyDescent="0.25">
      <c r="A68" s="41" t="str">
        <f>IF(D68&lt;Input_Output!O$20,"original",IF(D68&lt;Input_Output!O$21,"padding",IF(B68&lt;Input_Output!O$22,"extension","")))</f>
        <v>extension</v>
      </c>
      <c r="B68" s="19">
        <f>IF(B67="","",_xlfn.LET(_xlpm.next,B67+1,IF(_xlpm.next&lt;Input_Output!O$22,_xlpm.next,"")))</f>
        <v>63</v>
      </c>
      <c r="C68" s="19">
        <v>165</v>
      </c>
      <c r="D68" s="41" t="str">
        <f>IF(B68="","",IF(MOD(B68,Input_Output!$O$6)=0,QUOTIENT(B68,Input_Output!$O$6),""))</f>
        <v/>
      </c>
      <c r="E68" s="41" t="str">
        <f>IF(D68="","",IF(D68&lt;Input_Output!O$20,VLOOKUP(K68,Semantic!$B$11:$C$15,2,FALSE),"N/A"))</f>
        <v/>
      </c>
      <c r="F68" s="96">
        <f ca="1"/>
        <v>81</v>
      </c>
      <c r="G68" s="96">
        <f ca="1"/>
        <v>107</v>
      </c>
      <c r="H68" s="96">
        <f ca="1"/>
        <v>29</v>
      </c>
      <c r="I68" s="96">
        <f ca="1"/>
        <v>236</v>
      </c>
      <c r="J68" s="97">
        <f ca="1"/>
        <v>225</v>
      </c>
      <c r="K68" s="96">
        <f ca="1"/>
        <v>130</v>
      </c>
      <c r="L68" s="96">
        <f ca="1"/>
        <v>24</v>
      </c>
      <c r="M68" s="96">
        <f ca="1"/>
        <v>129</v>
      </c>
      <c r="N68" s="96">
        <f ca="1"/>
        <v>199</v>
      </c>
      <c r="O68" s="96">
        <f ca="1"/>
        <v>71</v>
      </c>
      <c r="P68" s="96">
        <f ca="1"/>
        <v>105</v>
      </c>
      <c r="Q68" s="96">
        <f ca="1"/>
        <v>31</v>
      </c>
      <c r="R68" s="96">
        <f ca="1"/>
        <v>128</v>
      </c>
      <c r="S68" s="96">
        <f ca="1"/>
        <v>76</v>
      </c>
      <c r="T68" s="96">
        <f ca="1"/>
        <v>148</v>
      </c>
      <c r="U68" s="96">
        <f ca="1"/>
        <v>31</v>
      </c>
      <c r="V68" s="96">
        <f ca="1"/>
        <v>125</v>
      </c>
      <c r="W68" s="96">
        <f ca="1"/>
        <v>229</v>
      </c>
      <c r="X68" s="96">
        <f ca="1"/>
        <v>57</v>
      </c>
      <c r="Y68" s="96">
        <f ca="1"/>
        <v>52</v>
      </c>
      <c r="Z68" s="96">
        <f ca="1"/>
        <v>255</v>
      </c>
      <c r="AA68" s="96">
        <f ca="1"/>
        <v>51</v>
      </c>
      <c r="AB68" s="96">
        <f ca="1"/>
        <v>130</v>
      </c>
      <c r="AC68" s="96">
        <f ca="1"/>
        <v>241</v>
      </c>
      <c r="AD68" s="96">
        <f ca="1"/>
        <v>118</v>
      </c>
      <c r="AE68" s="96">
        <f ca="1"/>
        <v>182</v>
      </c>
      <c r="AF68" s="96">
        <f ca="1"/>
        <v>120</v>
      </c>
      <c r="AG68" s="96">
        <f ca="1"/>
        <v>20</v>
      </c>
      <c r="AH68" s="96">
        <f ca="1"/>
        <v>59</v>
      </c>
      <c r="AI68" s="98">
        <f ca="1"/>
        <v>243</v>
      </c>
      <c r="AJ68" s="98">
        <f ca="1"/>
        <v>175</v>
      </c>
      <c r="AK68" s="98">
        <f ca="1"/>
        <v>168</v>
      </c>
      <c r="AL68" s="7"/>
    </row>
    <row r="69" spans="1:38" x14ac:dyDescent="0.25">
      <c r="A69" s="41" t="str">
        <f>IF(D69&lt;Input_Output!O$20,"original",IF(D69&lt;Input_Output!O$21,"padding",IF(B69&lt;Input_Output!O$22,"extension","")))</f>
        <v/>
      </c>
      <c r="B69" s="19" t="str">
        <f>IF(B68="","",_xlfn.LET(_xlpm.next,B68+1,IF(_xlpm.next&lt;Input_Output!O$22,_xlpm.next,"")))</f>
        <v/>
      </c>
      <c r="C69" s="19"/>
      <c r="D69" s="41" t="str">
        <f>IF(B69="","",IF(MOD(B69,Input_Output!$O$6)=0,QUOTIENT(B69,Input_Output!$O$6),""))</f>
        <v/>
      </c>
      <c r="E69" s="41" t="str">
        <f>IF(D69="","",IF(D69&lt;Input_Output!O$20,VLOOKUP(K69,Semantic!$B$11:$C$15,2,FALSE),"N/A"))</f>
        <v/>
      </c>
      <c r="F69" s="96"/>
      <c r="G69" s="96"/>
      <c r="H69" s="96"/>
      <c r="I69" s="96"/>
      <c r="J69" s="97"/>
      <c r="K69" s="96"/>
      <c r="L69" s="96"/>
      <c r="M69" s="96"/>
      <c r="N69" s="96"/>
      <c r="O69" s="96"/>
      <c r="P69" s="96"/>
      <c r="Q69" s="96"/>
      <c r="R69" s="96"/>
      <c r="S69" s="96"/>
      <c r="T69" s="96"/>
      <c r="U69" s="96"/>
      <c r="V69" s="96"/>
      <c r="W69" s="96"/>
      <c r="X69" s="96"/>
      <c r="Y69" s="96"/>
      <c r="Z69" s="96"/>
      <c r="AA69" s="96"/>
      <c r="AB69" s="96"/>
      <c r="AC69" s="96"/>
      <c r="AD69" s="96"/>
      <c r="AE69" s="96"/>
      <c r="AF69" s="96"/>
      <c r="AG69" s="96"/>
      <c r="AH69" s="96"/>
      <c r="AI69" s="98"/>
      <c r="AJ69" s="98"/>
      <c r="AK69" s="98"/>
      <c r="AL69" s="7"/>
    </row>
    <row r="70" spans="1:38" x14ac:dyDescent="0.25">
      <c r="A70" s="41" t="str">
        <f>IF(D70&lt;Input_Output!O$20,"original",IF(D70&lt;Input_Output!O$21,"padding",IF(B70&lt;Input_Output!O$22,"extension","")))</f>
        <v/>
      </c>
      <c r="B70" s="19" t="str">
        <f>IF(B69="","",_xlfn.LET(_xlpm.next,B69+1,IF(_xlpm.next&lt;Input_Output!O$22,_xlpm.next,"")))</f>
        <v/>
      </c>
      <c r="C70" s="19"/>
      <c r="D70" s="41" t="str">
        <f>IF(B70="","",IF(MOD(B70,Input_Output!$O$6)=0,QUOTIENT(B70,Input_Output!$O$6),""))</f>
        <v/>
      </c>
      <c r="E70" s="41" t="str">
        <f>IF(D70="","",IF(D70&lt;Input_Output!O$20,VLOOKUP(K70,Semantic!$B$11:$C$15,2,FALSE),"N/A"))</f>
        <v/>
      </c>
      <c r="F70" s="96"/>
      <c r="G70" s="96"/>
      <c r="H70" s="96"/>
      <c r="I70" s="96"/>
      <c r="J70" s="97"/>
      <c r="K70" s="96"/>
      <c r="L70" s="96"/>
      <c r="M70" s="96"/>
      <c r="N70" s="96"/>
      <c r="O70" s="96"/>
      <c r="P70" s="96"/>
      <c r="Q70" s="96"/>
      <c r="R70" s="96"/>
      <c r="S70" s="96"/>
      <c r="T70" s="96"/>
      <c r="U70" s="96"/>
      <c r="V70" s="96"/>
      <c r="W70" s="96"/>
      <c r="X70" s="96"/>
      <c r="Y70" s="96"/>
      <c r="Z70" s="96"/>
      <c r="AA70" s="96"/>
      <c r="AB70" s="96"/>
      <c r="AC70" s="96"/>
      <c r="AD70" s="96"/>
      <c r="AE70" s="96"/>
      <c r="AF70" s="96"/>
      <c r="AG70" s="96"/>
      <c r="AH70" s="96"/>
      <c r="AI70" s="98"/>
      <c r="AJ70" s="98"/>
      <c r="AK70" s="98"/>
      <c r="AL70" s="7"/>
    </row>
    <row r="71" spans="1:38" x14ac:dyDescent="0.25">
      <c r="A71" s="41" t="str">
        <f>IF(D71&lt;Input_Output!O$20,"original",IF(D71&lt;Input_Output!O$21,"padding",IF(B71&lt;Input_Output!O$22,"extension","")))</f>
        <v/>
      </c>
      <c r="B71" s="19" t="str">
        <f>IF(B70="","",_xlfn.LET(_xlpm.next,B70+1,IF(_xlpm.next&lt;Input_Output!O$22,_xlpm.next,"")))</f>
        <v/>
      </c>
      <c r="C71" s="19"/>
      <c r="D71" s="41" t="str">
        <f>IF(B71="","",IF(MOD(B71,Input_Output!$O$6)=0,QUOTIENT(B71,Input_Output!$O$6),""))</f>
        <v/>
      </c>
      <c r="E71" s="41" t="str">
        <f>IF(D71="","",IF(D71&lt;Input_Output!O$20,VLOOKUP(K71,Semantic!$B$11:$C$15,2,FALSE),"N/A"))</f>
        <v/>
      </c>
      <c r="F71" s="96"/>
      <c r="G71" s="96"/>
      <c r="H71" s="96"/>
      <c r="I71" s="96"/>
      <c r="J71" s="97"/>
      <c r="K71" s="96"/>
      <c r="L71" s="96"/>
      <c r="M71" s="96"/>
      <c r="N71" s="96"/>
      <c r="O71" s="96"/>
      <c r="P71" s="96"/>
      <c r="Q71" s="96"/>
      <c r="R71" s="96"/>
      <c r="S71" s="96"/>
      <c r="T71" s="96"/>
      <c r="U71" s="96"/>
      <c r="V71" s="96"/>
      <c r="W71" s="96"/>
      <c r="X71" s="96"/>
      <c r="Y71" s="96"/>
      <c r="Z71" s="96"/>
      <c r="AA71" s="96"/>
      <c r="AB71" s="96"/>
      <c r="AC71" s="96"/>
      <c r="AD71" s="96"/>
      <c r="AE71" s="96"/>
      <c r="AF71" s="96"/>
      <c r="AG71" s="96"/>
      <c r="AH71" s="96"/>
      <c r="AI71" s="98"/>
      <c r="AJ71" s="98"/>
      <c r="AK71" s="98"/>
      <c r="AL71" s="7"/>
    </row>
    <row r="72" spans="1:38" x14ac:dyDescent="0.25">
      <c r="A72" s="41" t="str">
        <f>IF(D72&lt;Input_Output!O$20,"original",IF(D72&lt;Input_Output!O$21,"padding",IF(B72&lt;Input_Output!O$22,"extension","")))</f>
        <v/>
      </c>
      <c r="B72" s="19" t="str">
        <f>IF(B71="","",_xlfn.LET(_xlpm.next,B71+1,IF(_xlpm.next&lt;Input_Output!O$22,_xlpm.next,"")))</f>
        <v/>
      </c>
      <c r="C72" s="19"/>
      <c r="D72" s="41" t="str">
        <f>IF(B72="","",IF(MOD(B72,Input_Output!$O$6)=0,QUOTIENT(B72,Input_Output!$O$6),""))</f>
        <v/>
      </c>
      <c r="E72" s="41" t="str">
        <f>IF(D72="","",IF(D72&lt;Input_Output!O$20,VLOOKUP(K72,Semantic!$B$11:$C$15,2,FALSE),"N/A"))</f>
        <v/>
      </c>
      <c r="F72" s="96"/>
      <c r="G72" s="96"/>
      <c r="H72" s="96"/>
      <c r="I72" s="96"/>
      <c r="J72" s="97"/>
      <c r="K72" s="96"/>
      <c r="L72" s="96"/>
      <c r="M72" s="96"/>
      <c r="N72" s="96"/>
      <c r="O72" s="96"/>
      <c r="P72" s="96"/>
      <c r="Q72" s="96"/>
      <c r="R72" s="96"/>
      <c r="S72" s="96"/>
      <c r="T72" s="96"/>
      <c r="U72" s="96"/>
      <c r="V72" s="96"/>
      <c r="W72" s="96"/>
      <c r="X72" s="96"/>
      <c r="Y72" s="96"/>
      <c r="Z72" s="96"/>
      <c r="AA72" s="96"/>
      <c r="AB72" s="96"/>
      <c r="AC72" s="96"/>
      <c r="AD72" s="96"/>
      <c r="AE72" s="96"/>
      <c r="AF72" s="96"/>
      <c r="AG72" s="96"/>
      <c r="AH72" s="96"/>
      <c r="AI72" s="98"/>
      <c r="AJ72" s="98"/>
      <c r="AK72" s="98"/>
      <c r="AL72" s="7"/>
    </row>
    <row r="73" spans="1:38" x14ac:dyDescent="0.25">
      <c r="A73" s="41" t="str">
        <f>IF(D73&lt;Input_Output!O$20,"original",IF(D73&lt;Input_Output!O$21,"padding",IF(B73&lt;Input_Output!O$22,"extension","")))</f>
        <v/>
      </c>
      <c r="B73" s="19" t="str">
        <f>IF(B72="","",_xlfn.LET(_xlpm.next,B72+1,IF(_xlpm.next&lt;Input_Output!O$22,_xlpm.next,"")))</f>
        <v/>
      </c>
      <c r="C73" s="19"/>
      <c r="D73" s="41" t="str">
        <f>IF(B73="","",IF(MOD(B73,Input_Output!$O$6)=0,QUOTIENT(B73,Input_Output!$O$6),""))</f>
        <v/>
      </c>
      <c r="E73" s="41" t="str">
        <f>IF(D73="","",IF(D73&lt;Input_Output!O$20,VLOOKUP(K73,Semantic!$B$11:$C$15,2,FALSE),"N/A"))</f>
        <v/>
      </c>
      <c r="F73" s="96"/>
      <c r="G73" s="96"/>
      <c r="H73" s="96"/>
      <c r="I73" s="96"/>
      <c r="J73" s="97"/>
      <c r="K73" s="96"/>
      <c r="L73" s="96"/>
      <c r="M73" s="96"/>
      <c r="N73" s="96"/>
      <c r="O73" s="96"/>
      <c r="P73" s="96"/>
      <c r="Q73" s="96"/>
      <c r="R73" s="96"/>
      <c r="S73" s="96"/>
      <c r="T73" s="96"/>
      <c r="U73" s="96"/>
      <c r="V73" s="96"/>
      <c r="W73" s="96"/>
      <c r="X73" s="96"/>
      <c r="Y73" s="96"/>
      <c r="Z73" s="96"/>
      <c r="AA73" s="96"/>
      <c r="AB73" s="96"/>
      <c r="AC73" s="96"/>
      <c r="AD73" s="96"/>
      <c r="AE73" s="96"/>
      <c r="AF73" s="96"/>
      <c r="AG73" s="96"/>
      <c r="AH73" s="96"/>
      <c r="AI73" s="98"/>
      <c r="AJ73" s="98"/>
      <c r="AK73" s="98"/>
      <c r="AL73" s="7"/>
    </row>
    <row r="74" spans="1:38" x14ac:dyDescent="0.25">
      <c r="A74" s="41" t="str">
        <f>IF(D74&lt;Input_Output!O$20,"original",IF(D74&lt;Input_Output!O$21,"padding",IF(B74&lt;Input_Output!O$22,"extension","")))</f>
        <v/>
      </c>
      <c r="B74" s="19" t="str">
        <f>IF(B73="","",_xlfn.LET(_xlpm.next,B73+1,IF(_xlpm.next&lt;Input_Output!O$22,_xlpm.next,"")))</f>
        <v/>
      </c>
      <c r="C74" s="19"/>
      <c r="D74" s="41" t="str">
        <f>IF(B74="","",IF(MOD(B74,Input_Output!$O$6)=0,QUOTIENT(B74,Input_Output!$O$6),""))</f>
        <v/>
      </c>
      <c r="E74" s="41" t="str">
        <f>IF(D74="","",IF(D74&lt;Input_Output!O$20,VLOOKUP(K74,Semantic!$B$11:$C$15,2,FALSE),"N/A"))</f>
        <v/>
      </c>
      <c r="F74" s="96"/>
      <c r="G74" s="96"/>
      <c r="H74" s="96"/>
      <c r="I74" s="96"/>
      <c r="J74" s="97"/>
      <c r="K74" s="96"/>
      <c r="L74" s="96"/>
      <c r="M74" s="96"/>
      <c r="N74" s="96"/>
      <c r="O74" s="96"/>
      <c r="P74" s="96"/>
      <c r="Q74" s="96"/>
      <c r="R74" s="96"/>
      <c r="S74" s="96"/>
      <c r="T74" s="96"/>
      <c r="U74" s="96"/>
      <c r="V74" s="96"/>
      <c r="W74" s="96"/>
      <c r="X74" s="96"/>
      <c r="Y74" s="96"/>
      <c r="Z74" s="96"/>
      <c r="AA74" s="96"/>
      <c r="AB74" s="96"/>
      <c r="AC74" s="96"/>
      <c r="AD74" s="96"/>
      <c r="AE74" s="96"/>
      <c r="AF74" s="96"/>
      <c r="AG74" s="96"/>
      <c r="AH74" s="96"/>
      <c r="AI74" s="98"/>
      <c r="AJ74" s="98"/>
      <c r="AK74" s="98"/>
      <c r="AL74" s="7"/>
    </row>
    <row r="75" spans="1:38" x14ac:dyDescent="0.25">
      <c r="A75" s="41" t="str">
        <f>IF(D75&lt;Input_Output!O$20,"original",IF(D75&lt;Input_Output!O$21,"padding",IF(B75&lt;Input_Output!O$22,"extension","")))</f>
        <v/>
      </c>
      <c r="B75" s="19" t="str">
        <f>IF(B74="","",_xlfn.LET(_xlpm.next,B74+1,IF(_xlpm.next&lt;Input_Output!O$22,_xlpm.next,"")))</f>
        <v/>
      </c>
      <c r="C75" s="19"/>
      <c r="D75" s="41" t="str">
        <f>IF(B75="","",IF(MOD(B75,Input_Output!$O$6)=0,QUOTIENT(B75,Input_Output!$O$6),""))</f>
        <v/>
      </c>
      <c r="E75" s="41" t="str">
        <f>IF(D75="","",IF(D75&lt;Input_Output!O$20,VLOOKUP(K75,Semantic!$B$11:$C$15,2,FALSE),"N/A"))</f>
        <v/>
      </c>
      <c r="F75" s="96"/>
      <c r="G75" s="96"/>
      <c r="H75" s="96"/>
      <c r="I75" s="96"/>
      <c r="J75" s="97"/>
      <c r="K75" s="96"/>
      <c r="L75" s="96"/>
      <c r="M75" s="96"/>
      <c r="N75" s="96"/>
      <c r="O75" s="96"/>
      <c r="P75" s="96"/>
      <c r="Q75" s="96"/>
      <c r="R75" s="96"/>
      <c r="S75" s="96"/>
      <c r="T75" s="96"/>
      <c r="U75" s="96"/>
      <c r="V75" s="96"/>
      <c r="W75" s="96"/>
      <c r="X75" s="96"/>
      <c r="Y75" s="96"/>
      <c r="Z75" s="96"/>
      <c r="AA75" s="96"/>
      <c r="AB75" s="96"/>
      <c r="AC75" s="96"/>
      <c r="AD75" s="96"/>
      <c r="AE75" s="96"/>
      <c r="AF75" s="96"/>
      <c r="AG75" s="96"/>
      <c r="AH75" s="96"/>
      <c r="AI75" s="98"/>
      <c r="AJ75" s="98"/>
      <c r="AK75" s="98"/>
      <c r="AL75" s="7"/>
    </row>
    <row r="76" spans="1:38" x14ac:dyDescent="0.25">
      <c r="A76" s="41" t="str">
        <f>IF(D76&lt;Input_Output!O$20,"original",IF(D76&lt;Input_Output!O$21,"padding",IF(B76&lt;Input_Output!O$22,"extension","")))</f>
        <v/>
      </c>
      <c r="B76" s="19" t="str">
        <f>IF(B75="","",_xlfn.LET(_xlpm.next,B75+1,IF(_xlpm.next&lt;Input_Output!O$22,_xlpm.next,"")))</f>
        <v/>
      </c>
      <c r="C76" s="19"/>
      <c r="D76" s="41" t="str">
        <f>IF(B76="","",IF(MOD(B76,Input_Output!$O$6)=0,QUOTIENT(B76,Input_Output!$O$6),""))</f>
        <v/>
      </c>
      <c r="E76" s="41" t="str">
        <f>IF(D76="","",IF(D76&lt;Input_Output!O$20,VLOOKUP(K76,Semantic!$B$11:$C$15,2,FALSE),"N/A"))</f>
        <v/>
      </c>
      <c r="F76" s="96"/>
      <c r="G76" s="96"/>
      <c r="H76" s="96"/>
      <c r="I76" s="96"/>
      <c r="J76" s="97"/>
      <c r="K76" s="96"/>
      <c r="L76" s="96"/>
      <c r="M76" s="96"/>
      <c r="N76" s="96"/>
      <c r="O76" s="96"/>
      <c r="P76" s="96"/>
      <c r="Q76" s="96"/>
      <c r="R76" s="96"/>
      <c r="S76" s="96"/>
      <c r="T76" s="96"/>
      <c r="U76" s="96"/>
      <c r="V76" s="96"/>
      <c r="W76" s="96"/>
      <c r="X76" s="96"/>
      <c r="Y76" s="96"/>
      <c r="Z76" s="96"/>
      <c r="AA76" s="96"/>
      <c r="AB76" s="96"/>
      <c r="AC76" s="96"/>
      <c r="AD76" s="96"/>
      <c r="AE76" s="96"/>
      <c r="AF76" s="96"/>
      <c r="AG76" s="96"/>
      <c r="AH76" s="96"/>
      <c r="AI76" s="98"/>
      <c r="AJ76" s="98"/>
      <c r="AK76" s="98"/>
      <c r="AL76" s="7"/>
    </row>
    <row r="77" spans="1:38" x14ac:dyDescent="0.25">
      <c r="A77" s="41" t="str">
        <f>IF(D77&lt;Input_Output!O$20,"original",IF(D77&lt;Input_Output!O$21,"padding",IF(B77&lt;Input_Output!O$22,"extension","")))</f>
        <v/>
      </c>
      <c r="B77" s="19" t="str">
        <f>IF(B76="","",_xlfn.LET(_xlpm.next,B76+1,IF(_xlpm.next&lt;Input_Output!O$22,_xlpm.next,"")))</f>
        <v/>
      </c>
      <c r="C77" s="19"/>
      <c r="D77" s="41" t="str">
        <f>IF(B77="","",IF(MOD(B77,Input_Output!$O$6)=0,QUOTIENT(B77,Input_Output!$O$6),""))</f>
        <v/>
      </c>
      <c r="E77" s="41" t="str">
        <f>IF(D77="","",IF(D77&lt;Input_Output!O$20,VLOOKUP(K77,Semantic!$B$11:$C$15,2,FALSE),"N/A"))</f>
        <v/>
      </c>
      <c r="F77" s="96"/>
      <c r="G77" s="96"/>
      <c r="H77" s="96"/>
      <c r="I77" s="96"/>
      <c r="J77" s="97"/>
      <c r="K77" s="96"/>
      <c r="L77" s="96"/>
      <c r="M77" s="96"/>
      <c r="N77" s="96"/>
      <c r="O77" s="96"/>
      <c r="P77" s="96"/>
      <c r="Q77" s="96"/>
      <c r="R77" s="96"/>
      <c r="S77" s="96"/>
      <c r="T77" s="96"/>
      <c r="U77" s="96"/>
      <c r="V77" s="96"/>
      <c r="W77" s="96"/>
      <c r="X77" s="96"/>
      <c r="Y77" s="96"/>
      <c r="Z77" s="96"/>
      <c r="AA77" s="96"/>
      <c r="AB77" s="96"/>
      <c r="AC77" s="96"/>
      <c r="AD77" s="96"/>
      <c r="AE77" s="96"/>
      <c r="AF77" s="96"/>
      <c r="AG77" s="96"/>
      <c r="AH77" s="96"/>
      <c r="AI77" s="98"/>
      <c r="AJ77" s="98"/>
      <c r="AK77" s="98"/>
      <c r="AL77" s="7"/>
    </row>
    <row r="78" spans="1:38" x14ac:dyDescent="0.25">
      <c r="A78" s="41" t="str">
        <f>IF(D78&lt;Input_Output!O$20,"original",IF(D78&lt;Input_Output!O$21,"padding",IF(B78&lt;Input_Output!O$22,"extension","")))</f>
        <v/>
      </c>
      <c r="B78" s="19" t="str">
        <f>IF(B77="","",_xlfn.LET(_xlpm.next,B77+1,IF(_xlpm.next&lt;Input_Output!O$22,_xlpm.next,"")))</f>
        <v/>
      </c>
      <c r="C78" s="19"/>
      <c r="D78" s="41" t="str">
        <f>IF(B78="","",IF(MOD(B78,Input_Output!$O$6)=0,QUOTIENT(B78,Input_Output!$O$6),""))</f>
        <v/>
      </c>
      <c r="E78" s="41" t="str">
        <f>IF(D78="","",IF(D78&lt;Input_Output!O$20,VLOOKUP(K78,Semantic!$B$11:$C$15,2,FALSE),"N/A"))</f>
        <v/>
      </c>
      <c r="F78" s="96"/>
      <c r="G78" s="96"/>
      <c r="H78" s="96"/>
      <c r="I78" s="96"/>
      <c r="J78" s="97"/>
      <c r="K78" s="96"/>
      <c r="L78" s="96"/>
      <c r="M78" s="96"/>
      <c r="N78" s="96"/>
      <c r="O78" s="96"/>
      <c r="P78" s="96"/>
      <c r="Q78" s="96"/>
      <c r="R78" s="96"/>
      <c r="S78" s="96"/>
      <c r="T78" s="96"/>
      <c r="U78" s="96"/>
      <c r="V78" s="96"/>
      <c r="W78" s="96"/>
      <c r="X78" s="96"/>
      <c r="Y78" s="96"/>
      <c r="Z78" s="96"/>
      <c r="AA78" s="96"/>
      <c r="AB78" s="96"/>
      <c r="AC78" s="96"/>
      <c r="AD78" s="96"/>
      <c r="AE78" s="96"/>
      <c r="AF78" s="96"/>
      <c r="AG78" s="96"/>
      <c r="AH78" s="96"/>
      <c r="AI78" s="98"/>
      <c r="AJ78" s="98"/>
      <c r="AK78" s="98"/>
      <c r="AL78" s="7"/>
    </row>
    <row r="79" spans="1:38" x14ac:dyDescent="0.25">
      <c r="A79" s="41" t="str">
        <f>IF(D79&lt;Input_Output!O$20,"original",IF(D79&lt;Input_Output!O$21,"padding",IF(B79&lt;Input_Output!O$22,"extension","")))</f>
        <v/>
      </c>
      <c r="B79" s="19" t="str">
        <f>IF(B78="","",_xlfn.LET(_xlpm.next,B78+1,IF(_xlpm.next&lt;Input_Output!O$22,_xlpm.next,"")))</f>
        <v/>
      </c>
      <c r="C79" s="19"/>
      <c r="D79" s="41" t="str">
        <f>IF(B79="","",IF(MOD(B79,Input_Output!$O$6)=0,QUOTIENT(B79,Input_Output!$O$6),""))</f>
        <v/>
      </c>
      <c r="E79" s="41" t="str">
        <f>IF(D79="","",IF(D79&lt;Input_Output!O$20,VLOOKUP(K79,Semantic!$B$11:$C$15,2,FALSE),"N/A"))</f>
        <v/>
      </c>
      <c r="F79" s="96"/>
      <c r="G79" s="96"/>
      <c r="H79" s="96"/>
      <c r="I79" s="96"/>
      <c r="J79" s="97"/>
      <c r="K79" s="96"/>
      <c r="L79" s="96"/>
      <c r="M79" s="96"/>
      <c r="N79" s="96"/>
      <c r="O79" s="96"/>
      <c r="P79" s="96"/>
      <c r="Q79" s="96"/>
      <c r="R79" s="96"/>
      <c r="S79" s="96"/>
      <c r="T79" s="96"/>
      <c r="U79" s="96"/>
      <c r="V79" s="96"/>
      <c r="W79" s="96"/>
      <c r="X79" s="96"/>
      <c r="Y79" s="96"/>
      <c r="Z79" s="96"/>
      <c r="AA79" s="96"/>
      <c r="AB79" s="96"/>
      <c r="AC79" s="96"/>
      <c r="AD79" s="96"/>
      <c r="AE79" s="96"/>
      <c r="AF79" s="96"/>
      <c r="AG79" s="96"/>
      <c r="AH79" s="96"/>
      <c r="AI79" s="98"/>
      <c r="AJ79" s="98"/>
      <c r="AK79" s="98"/>
      <c r="AL79" s="7"/>
    </row>
    <row r="80" spans="1:38" x14ac:dyDescent="0.25">
      <c r="A80" s="41" t="str">
        <f>IF(D80&lt;Input_Output!O$20,"original",IF(D80&lt;Input_Output!O$21,"padding",IF(B80&lt;Input_Output!O$22,"extension","")))</f>
        <v/>
      </c>
      <c r="B80" s="19" t="str">
        <f>IF(B79="","",_xlfn.LET(_xlpm.next,B79+1,IF(_xlpm.next&lt;Input_Output!O$22,_xlpm.next,"")))</f>
        <v/>
      </c>
      <c r="C80" s="19"/>
      <c r="D80" s="41" t="str">
        <f>IF(B80="","",IF(MOD(B80,Input_Output!$O$6)=0,QUOTIENT(B80,Input_Output!$O$6),""))</f>
        <v/>
      </c>
      <c r="E80" s="41" t="str">
        <f>IF(D80="","",IF(D80&lt;Input_Output!O$20,VLOOKUP(K80,Semantic!$B$11:$C$15,2,FALSE),"N/A"))</f>
        <v/>
      </c>
      <c r="F80" s="96"/>
      <c r="G80" s="96"/>
      <c r="H80" s="96"/>
      <c r="I80" s="96"/>
      <c r="J80" s="97"/>
      <c r="K80" s="96"/>
      <c r="L80" s="96"/>
      <c r="M80" s="96"/>
      <c r="N80" s="96"/>
      <c r="O80" s="96"/>
      <c r="P80" s="96"/>
      <c r="Q80" s="96"/>
      <c r="R80" s="96"/>
      <c r="S80" s="96"/>
      <c r="T80" s="96"/>
      <c r="U80" s="96"/>
      <c r="V80" s="96"/>
      <c r="W80" s="96"/>
      <c r="X80" s="96"/>
      <c r="Y80" s="96"/>
      <c r="Z80" s="96"/>
      <c r="AA80" s="96"/>
      <c r="AB80" s="96"/>
      <c r="AC80" s="96"/>
      <c r="AD80" s="96"/>
      <c r="AE80" s="96"/>
      <c r="AF80" s="96"/>
      <c r="AG80" s="96"/>
      <c r="AH80" s="96"/>
      <c r="AI80" s="98"/>
      <c r="AJ80" s="98"/>
      <c r="AK80" s="98"/>
      <c r="AL80" s="7"/>
    </row>
    <row r="81" spans="1:38" x14ac:dyDescent="0.25">
      <c r="A81" s="41" t="str">
        <f>IF(D81&lt;Input_Output!O$20,"original",IF(D81&lt;Input_Output!O$21,"padding",IF(B81&lt;Input_Output!O$22,"extension","")))</f>
        <v/>
      </c>
      <c r="B81" s="19" t="str">
        <f>IF(B80="","",_xlfn.LET(_xlpm.next,B80+1,IF(_xlpm.next&lt;Input_Output!O$22,_xlpm.next,"")))</f>
        <v/>
      </c>
      <c r="C81" s="19"/>
      <c r="D81" s="41" t="str">
        <f>IF(B81="","",IF(MOD(B81,Input_Output!$O$6)=0,QUOTIENT(B81,Input_Output!$O$6),""))</f>
        <v/>
      </c>
      <c r="E81" s="41" t="str">
        <f>IF(D81="","",IF(D81&lt;Input_Output!O$20,VLOOKUP(K81,Semantic!$B$11:$C$15,2,FALSE),"N/A"))</f>
        <v/>
      </c>
      <c r="F81" s="96"/>
      <c r="G81" s="96"/>
      <c r="H81" s="96"/>
      <c r="I81" s="96"/>
      <c r="J81" s="97"/>
      <c r="K81" s="96"/>
      <c r="L81" s="96"/>
      <c r="M81" s="96"/>
      <c r="N81" s="96"/>
      <c r="O81" s="96"/>
      <c r="P81" s="96"/>
      <c r="Q81" s="96"/>
      <c r="R81" s="96"/>
      <c r="S81" s="96"/>
      <c r="T81" s="96"/>
      <c r="U81" s="96"/>
      <c r="V81" s="96"/>
      <c r="W81" s="96"/>
      <c r="X81" s="96"/>
      <c r="Y81" s="96"/>
      <c r="Z81" s="96"/>
      <c r="AA81" s="96"/>
      <c r="AB81" s="96"/>
      <c r="AC81" s="96"/>
      <c r="AD81" s="96"/>
      <c r="AE81" s="96"/>
      <c r="AF81" s="96"/>
      <c r="AG81" s="96"/>
      <c r="AH81" s="96"/>
      <c r="AI81" s="98"/>
      <c r="AJ81" s="98"/>
      <c r="AK81" s="98"/>
      <c r="AL81" s="7"/>
    </row>
    <row r="82" spans="1:38" x14ac:dyDescent="0.25">
      <c r="A82" s="41" t="str">
        <f>IF(D82&lt;Input_Output!O$20,"original",IF(D82&lt;Input_Output!O$21,"padding",IF(B82&lt;Input_Output!O$22,"extension","")))</f>
        <v/>
      </c>
      <c r="B82" s="19" t="str">
        <f>IF(B81="","",_xlfn.LET(_xlpm.next,B81+1,IF(_xlpm.next&lt;Input_Output!O$22,_xlpm.next,"")))</f>
        <v/>
      </c>
      <c r="C82" s="19"/>
      <c r="D82" s="41" t="str">
        <f>IF(B82="","",IF(MOD(B82,Input_Output!$O$6)=0,QUOTIENT(B82,Input_Output!$O$6),""))</f>
        <v/>
      </c>
      <c r="E82" s="41" t="str">
        <f>IF(D82="","",IF(D82&lt;Input_Output!O$20,VLOOKUP(K82,Semantic!$B$11:$C$15,2,FALSE),"N/A"))</f>
        <v/>
      </c>
      <c r="F82" s="96"/>
      <c r="G82" s="96"/>
      <c r="H82" s="96"/>
      <c r="I82" s="96"/>
      <c r="J82" s="97"/>
      <c r="K82" s="96"/>
      <c r="L82" s="96"/>
      <c r="M82" s="96"/>
      <c r="N82" s="96"/>
      <c r="O82" s="96"/>
      <c r="P82" s="96"/>
      <c r="Q82" s="96"/>
      <c r="R82" s="96"/>
      <c r="S82" s="96"/>
      <c r="T82" s="96"/>
      <c r="U82" s="96"/>
      <c r="V82" s="96"/>
      <c r="W82" s="96"/>
      <c r="X82" s="96"/>
      <c r="Y82" s="96"/>
      <c r="Z82" s="96"/>
      <c r="AA82" s="96"/>
      <c r="AB82" s="96"/>
      <c r="AC82" s="96"/>
      <c r="AD82" s="96"/>
      <c r="AE82" s="96"/>
      <c r="AF82" s="96"/>
      <c r="AG82" s="96"/>
      <c r="AH82" s="96"/>
      <c r="AI82" s="98"/>
      <c r="AJ82" s="98"/>
      <c r="AK82" s="98"/>
      <c r="AL82" s="7"/>
    </row>
    <row r="83" spans="1:38" x14ac:dyDescent="0.25">
      <c r="A83" s="41" t="str">
        <f>IF(D83&lt;Input_Output!O$20,"original",IF(D83&lt;Input_Output!O$21,"padding",IF(B83&lt;Input_Output!O$22,"extension","")))</f>
        <v/>
      </c>
      <c r="B83" s="19" t="str">
        <f>IF(B82="","",_xlfn.LET(_xlpm.next,B82+1,IF(_xlpm.next&lt;Input_Output!O$22,_xlpm.next,"")))</f>
        <v/>
      </c>
      <c r="C83" s="19"/>
      <c r="D83" s="41" t="str">
        <f>IF(B83="","",IF(MOD(B83,Input_Output!$O$6)=0,QUOTIENT(B83,Input_Output!$O$6),""))</f>
        <v/>
      </c>
      <c r="E83" s="41" t="str">
        <f>IF(D83="","",IF(D83&lt;Input_Output!O$20,VLOOKUP(K83,Semantic!$B$11:$C$15,2,FALSE),"N/A"))</f>
        <v/>
      </c>
      <c r="F83" s="96"/>
      <c r="G83" s="96"/>
      <c r="H83" s="96"/>
      <c r="I83" s="96"/>
      <c r="J83" s="97"/>
      <c r="K83" s="96"/>
      <c r="L83" s="96"/>
      <c r="M83" s="96"/>
      <c r="N83" s="96"/>
      <c r="O83" s="96"/>
      <c r="P83" s="96"/>
      <c r="Q83" s="96"/>
      <c r="R83" s="96"/>
      <c r="S83" s="96"/>
      <c r="T83" s="96"/>
      <c r="U83" s="96"/>
      <c r="V83" s="96"/>
      <c r="W83" s="96"/>
      <c r="X83" s="96"/>
      <c r="Y83" s="96"/>
      <c r="Z83" s="96"/>
      <c r="AA83" s="96"/>
      <c r="AB83" s="96"/>
      <c r="AC83" s="96"/>
      <c r="AD83" s="96"/>
      <c r="AE83" s="96"/>
      <c r="AF83" s="96"/>
      <c r="AG83" s="96"/>
      <c r="AH83" s="96"/>
      <c r="AI83" s="98"/>
      <c r="AJ83" s="98"/>
      <c r="AK83" s="98"/>
      <c r="AL83" s="7"/>
    </row>
    <row r="84" spans="1:38" x14ac:dyDescent="0.25">
      <c r="A84" s="41" t="str">
        <f>IF(D84&lt;Input_Output!O$20,"original",IF(D84&lt;Input_Output!O$21,"padding",IF(B84&lt;Input_Output!O$22,"extension","")))</f>
        <v/>
      </c>
      <c r="B84" s="19" t="str">
        <f>IF(B83="","",_xlfn.LET(_xlpm.next,B83+1,IF(_xlpm.next&lt;Input_Output!O$22,_xlpm.next,"")))</f>
        <v/>
      </c>
      <c r="C84" s="19"/>
      <c r="D84" s="41" t="str">
        <f>IF(B84="","",IF(MOD(B84,Input_Output!$O$6)=0,QUOTIENT(B84,Input_Output!$O$6),""))</f>
        <v/>
      </c>
      <c r="E84" s="41" t="str">
        <f>IF(D84="","",IF(D84&lt;Input_Output!O$20,VLOOKUP(K84,Semantic!$B$11:$C$15,2,FALSE),"N/A"))</f>
        <v/>
      </c>
      <c r="F84" s="96"/>
      <c r="G84" s="96"/>
      <c r="H84" s="96"/>
      <c r="I84" s="96"/>
      <c r="J84" s="97"/>
      <c r="K84" s="96"/>
      <c r="L84" s="96"/>
      <c r="M84" s="96"/>
      <c r="N84" s="96"/>
      <c r="O84" s="96"/>
      <c r="P84" s="96"/>
      <c r="Q84" s="96"/>
      <c r="R84" s="96"/>
      <c r="S84" s="96"/>
      <c r="T84" s="96"/>
      <c r="U84" s="96"/>
      <c r="V84" s="96"/>
      <c r="W84" s="96"/>
      <c r="X84" s="96"/>
      <c r="Y84" s="96"/>
      <c r="Z84" s="96"/>
      <c r="AA84" s="96"/>
      <c r="AB84" s="96"/>
      <c r="AC84" s="96"/>
      <c r="AD84" s="96"/>
      <c r="AE84" s="96"/>
      <c r="AF84" s="96"/>
      <c r="AG84" s="96"/>
      <c r="AH84" s="96"/>
      <c r="AI84" s="98"/>
      <c r="AJ84" s="98"/>
      <c r="AK84" s="98"/>
      <c r="AL84" s="7"/>
    </row>
    <row r="85" spans="1:38" x14ac:dyDescent="0.25">
      <c r="A85" s="41" t="str">
        <f>IF(D85&lt;Input_Output!O$20,"original",IF(D85&lt;Input_Output!O$21,"padding",IF(B85&lt;Input_Output!O$22,"extension","")))</f>
        <v/>
      </c>
      <c r="B85" s="19" t="str">
        <f>IF(B84="","",_xlfn.LET(_xlpm.next,B84+1,IF(_xlpm.next&lt;Input_Output!O$22,_xlpm.next,"")))</f>
        <v/>
      </c>
      <c r="C85" s="19"/>
      <c r="D85" s="41" t="str">
        <f>IF(B85="","",IF(MOD(B85,Input_Output!$O$6)=0,QUOTIENT(B85,Input_Output!$O$6),""))</f>
        <v/>
      </c>
      <c r="E85" s="41" t="str">
        <f>IF(D85="","",IF(D85&lt;Input_Output!O$20,VLOOKUP(K85,Semantic!$B$11:$C$15,2,FALSE),"N/A"))</f>
        <v/>
      </c>
      <c r="F85" s="96"/>
      <c r="G85" s="96"/>
      <c r="H85" s="96"/>
      <c r="I85" s="96"/>
      <c r="J85" s="97"/>
      <c r="K85" s="96"/>
      <c r="L85" s="96"/>
      <c r="M85" s="96"/>
      <c r="N85" s="96"/>
      <c r="O85" s="96"/>
      <c r="P85" s="96"/>
      <c r="Q85" s="96"/>
      <c r="R85" s="96"/>
      <c r="S85" s="96"/>
      <c r="T85" s="96"/>
      <c r="U85" s="96"/>
      <c r="V85" s="96"/>
      <c r="W85" s="96"/>
      <c r="X85" s="96"/>
      <c r="Y85" s="96"/>
      <c r="Z85" s="96"/>
      <c r="AA85" s="96"/>
      <c r="AB85" s="96"/>
      <c r="AC85" s="96"/>
      <c r="AD85" s="96"/>
      <c r="AE85" s="96"/>
      <c r="AF85" s="96"/>
      <c r="AG85" s="96"/>
      <c r="AH85" s="96"/>
      <c r="AI85" s="98"/>
      <c r="AJ85" s="98"/>
      <c r="AK85" s="98"/>
      <c r="AL85" s="7"/>
    </row>
    <row r="86" spans="1:38" x14ac:dyDescent="0.25">
      <c r="A86" s="41" t="str">
        <f>IF(D86&lt;Input_Output!O$20,"original",IF(D86&lt;Input_Output!O$21,"padding",IF(B86&lt;Input_Output!O$22,"extension","")))</f>
        <v/>
      </c>
      <c r="B86" s="19" t="str">
        <f>IF(B85="","",_xlfn.LET(_xlpm.next,B85+1,IF(_xlpm.next&lt;Input_Output!O$22,_xlpm.next,"")))</f>
        <v/>
      </c>
      <c r="C86" s="19"/>
      <c r="D86" s="41" t="str">
        <f>IF(B86="","",IF(MOD(B86,Input_Output!$O$6)=0,QUOTIENT(B86,Input_Output!$O$6),""))</f>
        <v/>
      </c>
      <c r="E86" s="41" t="str">
        <f>IF(D86="","",IF(D86&lt;Input_Output!O$20,VLOOKUP(K86,Semantic!$B$11:$C$15,2,FALSE),"N/A"))</f>
        <v/>
      </c>
      <c r="F86" s="96"/>
      <c r="G86" s="96"/>
      <c r="H86" s="96"/>
      <c r="I86" s="96"/>
      <c r="J86" s="97"/>
      <c r="K86" s="96"/>
      <c r="L86" s="96"/>
      <c r="M86" s="96"/>
      <c r="N86" s="96"/>
      <c r="O86" s="96"/>
      <c r="P86" s="96"/>
      <c r="Q86" s="96"/>
      <c r="R86" s="96"/>
      <c r="S86" s="96"/>
      <c r="T86" s="96"/>
      <c r="U86" s="96"/>
      <c r="V86" s="96"/>
      <c r="W86" s="96"/>
      <c r="X86" s="96"/>
      <c r="Y86" s="96"/>
      <c r="Z86" s="96"/>
      <c r="AA86" s="96"/>
      <c r="AB86" s="96"/>
      <c r="AC86" s="96"/>
      <c r="AD86" s="96"/>
      <c r="AE86" s="96"/>
      <c r="AF86" s="96"/>
      <c r="AG86" s="96"/>
      <c r="AH86" s="96"/>
      <c r="AI86" s="98"/>
      <c r="AJ86" s="98"/>
      <c r="AK86" s="98"/>
      <c r="AL86" s="7"/>
    </row>
    <row r="87" spans="1:38" x14ac:dyDescent="0.25">
      <c r="A87" s="41" t="str">
        <f>IF(D87&lt;Input_Output!O$20,"original",IF(D87&lt;Input_Output!O$21,"padding",IF(B87&lt;Input_Output!O$22,"extension","")))</f>
        <v/>
      </c>
      <c r="B87" s="19" t="str">
        <f>IF(B86="","",_xlfn.LET(_xlpm.next,B86+1,IF(_xlpm.next&lt;Input_Output!O$22,_xlpm.next,"")))</f>
        <v/>
      </c>
      <c r="C87" s="19"/>
      <c r="D87" s="41" t="str">
        <f>IF(B87="","",IF(MOD(B87,Input_Output!$O$6)=0,QUOTIENT(B87,Input_Output!$O$6),""))</f>
        <v/>
      </c>
      <c r="E87" s="41" t="str">
        <f>IF(D87="","",IF(D87&lt;Input_Output!O$20,VLOOKUP(K87,Semantic!$B$11:$C$15,2,FALSE),"N/A"))</f>
        <v/>
      </c>
      <c r="F87" s="96"/>
      <c r="G87" s="96"/>
      <c r="H87" s="96"/>
      <c r="I87" s="96"/>
      <c r="J87" s="97"/>
      <c r="K87" s="96"/>
      <c r="L87" s="96"/>
      <c r="M87" s="96"/>
      <c r="N87" s="96"/>
      <c r="O87" s="96"/>
      <c r="P87" s="96"/>
      <c r="Q87" s="96"/>
      <c r="R87" s="96"/>
      <c r="S87" s="96"/>
      <c r="T87" s="96"/>
      <c r="U87" s="96"/>
      <c r="V87" s="96"/>
      <c r="W87" s="96"/>
      <c r="X87" s="96"/>
      <c r="Y87" s="96"/>
      <c r="Z87" s="96"/>
      <c r="AA87" s="96"/>
      <c r="AB87" s="96"/>
      <c r="AC87" s="96"/>
      <c r="AD87" s="96"/>
      <c r="AE87" s="96"/>
      <c r="AF87" s="96"/>
      <c r="AG87" s="96"/>
      <c r="AH87" s="96"/>
      <c r="AI87" s="98"/>
      <c r="AJ87" s="98"/>
      <c r="AK87" s="98"/>
      <c r="AL87" s="7"/>
    </row>
    <row r="88" spans="1:38" x14ac:dyDescent="0.25">
      <c r="A88" s="41" t="str">
        <f>IF(D88&lt;Input_Output!O$20,"original",IF(D88&lt;Input_Output!O$21,"padding",IF(B88&lt;Input_Output!O$22,"extension","")))</f>
        <v/>
      </c>
      <c r="B88" s="19" t="str">
        <f>IF(B87="","",_xlfn.LET(_xlpm.next,B87+1,IF(_xlpm.next&lt;Input_Output!O$22,_xlpm.next,"")))</f>
        <v/>
      </c>
      <c r="C88" s="19"/>
      <c r="D88" s="41" t="str">
        <f>IF(B88="","",IF(MOD(B88,Input_Output!$O$6)=0,QUOTIENT(B88,Input_Output!$O$6),""))</f>
        <v/>
      </c>
      <c r="E88" s="41" t="str">
        <f>IF(D88="","",IF(D88&lt;Input_Output!O$20,VLOOKUP(K88,Semantic!$B$11:$C$15,2,FALSE),"N/A"))</f>
        <v/>
      </c>
      <c r="F88" s="96"/>
      <c r="G88" s="96"/>
      <c r="H88" s="96"/>
      <c r="I88" s="96"/>
      <c r="J88" s="97"/>
      <c r="K88" s="96"/>
      <c r="L88" s="96"/>
      <c r="M88" s="96"/>
      <c r="N88" s="96"/>
      <c r="O88" s="96"/>
      <c r="P88" s="96"/>
      <c r="Q88" s="96"/>
      <c r="R88" s="96"/>
      <c r="S88" s="96"/>
      <c r="T88" s="96"/>
      <c r="U88" s="96"/>
      <c r="V88" s="96"/>
      <c r="W88" s="96"/>
      <c r="X88" s="96"/>
      <c r="Y88" s="96"/>
      <c r="Z88" s="96"/>
      <c r="AA88" s="96"/>
      <c r="AB88" s="96"/>
      <c r="AC88" s="96"/>
      <c r="AD88" s="96"/>
      <c r="AE88" s="96"/>
      <c r="AF88" s="96"/>
      <c r="AG88" s="96"/>
      <c r="AH88" s="96"/>
      <c r="AI88" s="98"/>
      <c r="AJ88" s="98"/>
      <c r="AK88" s="98"/>
      <c r="AL88" s="7"/>
    </row>
    <row r="89" spans="1:38" x14ac:dyDescent="0.25">
      <c r="A89" s="41" t="str">
        <f>IF(D89&lt;Input_Output!O$20,"original",IF(D89&lt;Input_Output!O$21,"padding",IF(B89&lt;Input_Output!O$22,"extension","")))</f>
        <v/>
      </c>
      <c r="B89" s="19" t="str">
        <f>IF(B88="","",_xlfn.LET(_xlpm.next,B88+1,IF(_xlpm.next&lt;Input_Output!O$22,_xlpm.next,"")))</f>
        <v/>
      </c>
      <c r="C89" s="19"/>
      <c r="D89" s="41" t="str">
        <f>IF(B89="","",IF(MOD(B89,Input_Output!$O$6)=0,QUOTIENT(B89,Input_Output!$O$6),""))</f>
        <v/>
      </c>
      <c r="E89" s="41" t="str">
        <f>IF(D89="","",IF(D89&lt;Input_Output!O$20,VLOOKUP(K89,Semantic!$B$11:$C$15,2,FALSE),"N/A"))</f>
        <v/>
      </c>
      <c r="F89" s="96"/>
      <c r="G89" s="96"/>
      <c r="H89" s="96"/>
      <c r="I89" s="96"/>
      <c r="J89" s="97"/>
      <c r="K89" s="96"/>
      <c r="L89" s="96"/>
      <c r="M89" s="96"/>
      <c r="N89" s="96"/>
      <c r="O89" s="96"/>
      <c r="P89" s="96"/>
      <c r="Q89" s="96"/>
      <c r="R89" s="96"/>
      <c r="S89" s="96"/>
      <c r="T89" s="96"/>
      <c r="U89" s="96"/>
      <c r="V89" s="96"/>
      <c r="W89" s="96"/>
      <c r="X89" s="96"/>
      <c r="Y89" s="96"/>
      <c r="Z89" s="96"/>
      <c r="AA89" s="96"/>
      <c r="AB89" s="96"/>
      <c r="AC89" s="96"/>
      <c r="AD89" s="96"/>
      <c r="AE89" s="96"/>
      <c r="AF89" s="96"/>
      <c r="AG89" s="96"/>
      <c r="AH89" s="96"/>
      <c r="AI89" s="98"/>
      <c r="AJ89" s="98"/>
      <c r="AK89" s="98"/>
      <c r="AL89" s="7"/>
    </row>
    <row r="90" spans="1:38" x14ac:dyDescent="0.25">
      <c r="A90" s="41" t="str">
        <f>IF(D90&lt;Input_Output!O$20,"original",IF(D90&lt;Input_Output!O$21,"padding",IF(B90&lt;Input_Output!O$22,"extension","")))</f>
        <v/>
      </c>
      <c r="B90" s="19" t="str">
        <f>IF(B89="","",_xlfn.LET(_xlpm.next,B89+1,IF(_xlpm.next&lt;Input_Output!O$22,_xlpm.next,"")))</f>
        <v/>
      </c>
      <c r="C90" s="19"/>
      <c r="D90" s="41" t="str">
        <f>IF(B90="","",IF(MOD(B90,Input_Output!$O$6)=0,QUOTIENT(B90,Input_Output!$O$6),""))</f>
        <v/>
      </c>
      <c r="E90" s="41" t="str">
        <f>IF(D90="","",IF(D90&lt;Input_Output!O$20,VLOOKUP(K90,Semantic!$B$11:$C$15,2,FALSE),"N/A"))</f>
        <v/>
      </c>
      <c r="F90" s="96"/>
      <c r="G90" s="96"/>
      <c r="H90" s="96"/>
      <c r="I90" s="96"/>
      <c r="J90" s="97"/>
      <c r="K90" s="96"/>
      <c r="L90" s="96"/>
      <c r="M90" s="96"/>
      <c r="N90" s="96"/>
      <c r="O90" s="96"/>
      <c r="P90" s="96"/>
      <c r="Q90" s="96"/>
      <c r="R90" s="96"/>
      <c r="S90" s="96"/>
      <c r="T90" s="96"/>
      <c r="U90" s="96"/>
      <c r="V90" s="96"/>
      <c r="W90" s="96"/>
      <c r="X90" s="96"/>
      <c r="Y90" s="96"/>
      <c r="Z90" s="96"/>
      <c r="AA90" s="96"/>
      <c r="AB90" s="96"/>
      <c r="AC90" s="96"/>
      <c r="AD90" s="96"/>
      <c r="AE90" s="96"/>
      <c r="AF90" s="96"/>
      <c r="AG90" s="96"/>
      <c r="AH90" s="96"/>
      <c r="AI90" s="98"/>
      <c r="AJ90" s="98"/>
      <c r="AK90" s="98"/>
      <c r="AL90" s="7"/>
    </row>
    <row r="91" spans="1:38" x14ac:dyDescent="0.25">
      <c r="A91" s="41" t="str">
        <f>IF(D91&lt;Input_Output!O$20,"original",IF(D91&lt;Input_Output!O$21,"padding",IF(B91&lt;Input_Output!O$22,"extension","")))</f>
        <v/>
      </c>
      <c r="B91" s="19" t="str">
        <f>IF(B90="","",_xlfn.LET(_xlpm.next,B90+1,IF(_xlpm.next&lt;Input_Output!O$22,_xlpm.next,"")))</f>
        <v/>
      </c>
      <c r="C91" s="19"/>
      <c r="D91" s="41" t="str">
        <f>IF(B91="","",IF(MOD(B91,Input_Output!$O$6)=0,QUOTIENT(B91,Input_Output!$O$6),""))</f>
        <v/>
      </c>
      <c r="E91" s="41" t="str">
        <f>IF(D91="","",IF(D91&lt;Input_Output!O$20,VLOOKUP(K91,Semantic!$B$11:$C$15,2,FALSE),"N/A"))</f>
        <v/>
      </c>
      <c r="F91" s="96"/>
      <c r="G91" s="96"/>
      <c r="H91" s="96"/>
      <c r="I91" s="96"/>
      <c r="J91" s="97"/>
      <c r="K91" s="96"/>
      <c r="L91" s="96"/>
      <c r="M91" s="96"/>
      <c r="N91" s="96"/>
      <c r="O91" s="96"/>
      <c r="P91" s="96"/>
      <c r="Q91" s="96"/>
      <c r="R91" s="96"/>
      <c r="S91" s="96"/>
      <c r="T91" s="96"/>
      <c r="U91" s="96"/>
      <c r="V91" s="96"/>
      <c r="W91" s="96"/>
      <c r="X91" s="96"/>
      <c r="Y91" s="96"/>
      <c r="Z91" s="96"/>
      <c r="AA91" s="96"/>
      <c r="AB91" s="96"/>
      <c r="AC91" s="96"/>
      <c r="AD91" s="96"/>
      <c r="AE91" s="96"/>
      <c r="AF91" s="96"/>
      <c r="AG91" s="96"/>
      <c r="AH91" s="96"/>
      <c r="AI91" s="98"/>
      <c r="AJ91" s="98"/>
      <c r="AK91" s="98"/>
      <c r="AL91" s="7"/>
    </row>
    <row r="92" spans="1:38" x14ac:dyDescent="0.25">
      <c r="A92" s="41" t="str">
        <f>IF(D92&lt;Input_Output!O$20,"original",IF(D92&lt;Input_Output!O$21,"padding",IF(B92&lt;Input_Output!O$22,"extension","")))</f>
        <v/>
      </c>
      <c r="B92" s="19" t="str">
        <f>IF(B91="","",_xlfn.LET(_xlpm.next,B91+1,IF(_xlpm.next&lt;Input_Output!O$22,_xlpm.next,"")))</f>
        <v/>
      </c>
      <c r="C92" s="19"/>
      <c r="D92" s="41" t="str">
        <f>IF(B92="","",IF(MOD(B92,Input_Output!$O$6)=0,QUOTIENT(B92,Input_Output!$O$6),""))</f>
        <v/>
      </c>
      <c r="E92" s="41" t="str">
        <f>IF(D92="","",IF(D92&lt;Input_Output!O$20,VLOOKUP(K92,Semantic!$B$11:$C$15,2,FALSE),"N/A"))</f>
        <v/>
      </c>
      <c r="F92" s="96"/>
      <c r="G92" s="96"/>
      <c r="H92" s="96"/>
      <c r="I92" s="96"/>
      <c r="J92" s="97"/>
      <c r="K92" s="96"/>
      <c r="L92" s="96"/>
      <c r="M92" s="96"/>
      <c r="N92" s="96"/>
      <c r="O92" s="96"/>
      <c r="P92" s="96"/>
      <c r="Q92" s="96"/>
      <c r="R92" s="96"/>
      <c r="S92" s="96"/>
      <c r="T92" s="96"/>
      <c r="U92" s="96"/>
      <c r="V92" s="96"/>
      <c r="W92" s="96"/>
      <c r="X92" s="96"/>
      <c r="Y92" s="96"/>
      <c r="Z92" s="96"/>
      <c r="AA92" s="96"/>
      <c r="AB92" s="96"/>
      <c r="AC92" s="96"/>
      <c r="AD92" s="96"/>
      <c r="AE92" s="96"/>
      <c r="AF92" s="96"/>
      <c r="AG92" s="96"/>
      <c r="AH92" s="96"/>
      <c r="AI92" s="98"/>
      <c r="AJ92" s="98"/>
      <c r="AK92" s="98"/>
      <c r="AL92" s="7"/>
    </row>
    <row r="93" spans="1:38" x14ac:dyDescent="0.25">
      <c r="A93" s="41" t="str">
        <f>IF(D93&lt;Input_Output!O$20,"original",IF(D93&lt;Input_Output!O$21,"padding",IF(B93&lt;Input_Output!O$22,"extension","")))</f>
        <v/>
      </c>
      <c r="B93" s="19" t="str">
        <f>IF(B92="","",_xlfn.LET(_xlpm.next,B92+1,IF(_xlpm.next&lt;Input_Output!O$22,_xlpm.next,"")))</f>
        <v/>
      </c>
      <c r="C93" s="19"/>
      <c r="D93" s="41" t="str">
        <f>IF(B93="","",IF(MOD(B93,Input_Output!$O$6)=0,QUOTIENT(B93,Input_Output!$O$6),""))</f>
        <v/>
      </c>
      <c r="E93" s="41" t="str">
        <f>IF(D93="","",IF(D93&lt;Input_Output!O$20,VLOOKUP(K93,Semantic!$B$11:$C$15,2,FALSE),"N/A"))</f>
        <v/>
      </c>
      <c r="F93" s="96"/>
      <c r="G93" s="96"/>
      <c r="H93" s="96"/>
      <c r="I93" s="96"/>
      <c r="J93" s="97"/>
      <c r="K93" s="96"/>
      <c r="L93" s="96"/>
      <c r="M93" s="96"/>
      <c r="N93" s="96"/>
      <c r="O93" s="96"/>
      <c r="P93" s="96"/>
      <c r="Q93" s="96"/>
      <c r="R93" s="96"/>
      <c r="S93" s="96"/>
      <c r="T93" s="96"/>
      <c r="U93" s="96"/>
      <c r="V93" s="96"/>
      <c r="W93" s="96"/>
      <c r="X93" s="96"/>
      <c r="Y93" s="96"/>
      <c r="Z93" s="96"/>
      <c r="AA93" s="96"/>
      <c r="AB93" s="96"/>
      <c r="AC93" s="96"/>
      <c r="AD93" s="96"/>
      <c r="AE93" s="96"/>
      <c r="AF93" s="96"/>
      <c r="AG93" s="96"/>
      <c r="AH93" s="96"/>
      <c r="AI93" s="98"/>
      <c r="AJ93" s="98"/>
      <c r="AK93" s="98"/>
      <c r="AL93" s="7"/>
    </row>
    <row r="94" spans="1:38" x14ac:dyDescent="0.25">
      <c r="A94" s="41" t="str">
        <f>IF(D94&lt;Input_Output!O$20,"original",IF(D94&lt;Input_Output!O$21,"padding",IF(B94&lt;Input_Output!O$22,"extension","")))</f>
        <v/>
      </c>
      <c r="B94" s="19" t="str">
        <f>IF(B93="","",_xlfn.LET(_xlpm.next,B93+1,IF(_xlpm.next&lt;Input_Output!O$22,_xlpm.next,"")))</f>
        <v/>
      </c>
      <c r="C94" s="19"/>
      <c r="D94" s="41" t="str">
        <f>IF(B94="","",IF(MOD(B94,Input_Output!$O$6)=0,QUOTIENT(B94,Input_Output!$O$6),""))</f>
        <v/>
      </c>
      <c r="E94" s="41" t="str">
        <f>IF(D94="","",IF(D94&lt;Input_Output!O$20,VLOOKUP(K94,Semantic!$B$11:$C$15,2,FALSE),"N/A"))</f>
        <v/>
      </c>
      <c r="F94" s="96"/>
      <c r="G94" s="96"/>
      <c r="H94" s="96"/>
      <c r="I94" s="96"/>
      <c r="J94" s="97"/>
      <c r="K94" s="96"/>
      <c r="L94" s="96"/>
      <c r="M94" s="96"/>
      <c r="N94" s="96"/>
      <c r="O94" s="96"/>
      <c r="P94" s="96"/>
      <c r="Q94" s="96"/>
      <c r="R94" s="96"/>
      <c r="S94" s="96"/>
      <c r="T94" s="96"/>
      <c r="U94" s="96"/>
      <c r="V94" s="96"/>
      <c r="W94" s="96"/>
      <c r="X94" s="96"/>
      <c r="Y94" s="96"/>
      <c r="Z94" s="96"/>
      <c r="AA94" s="96"/>
      <c r="AB94" s="96"/>
      <c r="AC94" s="96"/>
      <c r="AD94" s="96"/>
      <c r="AE94" s="96"/>
      <c r="AF94" s="96"/>
      <c r="AG94" s="96"/>
      <c r="AH94" s="96"/>
      <c r="AI94" s="98"/>
      <c r="AJ94" s="98"/>
      <c r="AK94" s="98"/>
      <c r="AL94" s="7"/>
    </row>
    <row r="95" spans="1:38" x14ac:dyDescent="0.25">
      <c r="A95" s="41" t="str">
        <f>IF(D95&lt;Input_Output!O$20,"original",IF(D95&lt;Input_Output!O$21,"padding",IF(B95&lt;Input_Output!O$22,"extension","")))</f>
        <v/>
      </c>
      <c r="B95" s="19" t="str">
        <f>IF(B94="","",_xlfn.LET(_xlpm.next,B94+1,IF(_xlpm.next&lt;Input_Output!O$22,_xlpm.next,"")))</f>
        <v/>
      </c>
      <c r="C95" s="19"/>
      <c r="D95" s="41" t="str">
        <f>IF(B95="","",IF(MOD(B95,Input_Output!$O$6)=0,QUOTIENT(B95,Input_Output!$O$6),""))</f>
        <v/>
      </c>
      <c r="E95" s="41" t="str">
        <f>IF(D95="","",IF(D95&lt;Input_Output!O$20,VLOOKUP(K95,Semantic!$B$11:$C$15,2,FALSE),"N/A"))</f>
        <v/>
      </c>
      <c r="F95" s="96"/>
      <c r="G95" s="96"/>
      <c r="H95" s="96"/>
      <c r="I95" s="96"/>
      <c r="J95" s="97"/>
      <c r="K95" s="96"/>
      <c r="L95" s="96"/>
      <c r="M95" s="96"/>
      <c r="N95" s="96"/>
      <c r="O95" s="96"/>
      <c r="P95" s="96"/>
      <c r="Q95" s="96"/>
      <c r="R95" s="96"/>
      <c r="S95" s="96"/>
      <c r="T95" s="96"/>
      <c r="U95" s="96"/>
      <c r="V95" s="96"/>
      <c r="W95" s="96"/>
      <c r="X95" s="96"/>
      <c r="Y95" s="96"/>
      <c r="Z95" s="96"/>
      <c r="AA95" s="96"/>
      <c r="AB95" s="96"/>
      <c r="AC95" s="96"/>
      <c r="AD95" s="96"/>
      <c r="AE95" s="96"/>
      <c r="AF95" s="96"/>
      <c r="AG95" s="96"/>
      <c r="AH95" s="96"/>
      <c r="AI95" s="98"/>
      <c r="AJ95" s="98"/>
      <c r="AK95" s="98"/>
      <c r="AL95" s="7"/>
    </row>
    <row r="96" spans="1:38" x14ac:dyDescent="0.25">
      <c r="A96" s="41" t="str">
        <f>IF(D96&lt;Input_Output!O$20,"original",IF(D96&lt;Input_Output!O$21,"padding",IF(B96&lt;Input_Output!O$22,"extension","")))</f>
        <v/>
      </c>
      <c r="B96" s="19" t="str">
        <f>IF(B95="","",_xlfn.LET(_xlpm.next,B95+1,IF(_xlpm.next&lt;Input_Output!O$22,_xlpm.next,"")))</f>
        <v/>
      </c>
      <c r="C96" s="19"/>
      <c r="D96" s="41" t="str">
        <f>IF(B96="","",IF(MOD(B96,Input_Output!$O$6)=0,QUOTIENT(B96,Input_Output!$O$6),""))</f>
        <v/>
      </c>
      <c r="E96" s="41" t="str">
        <f>IF(D96="","",IF(D96&lt;Input_Output!O$20,VLOOKUP(K96,Semantic!$B$11:$C$15,2,FALSE),"N/A"))</f>
        <v/>
      </c>
      <c r="F96" s="96"/>
      <c r="G96" s="96"/>
      <c r="H96" s="96"/>
      <c r="I96" s="96"/>
      <c r="J96" s="97"/>
      <c r="K96" s="96"/>
      <c r="L96" s="96"/>
      <c r="M96" s="96"/>
      <c r="N96" s="96"/>
      <c r="O96" s="96"/>
      <c r="P96" s="96"/>
      <c r="Q96" s="96"/>
      <c r="R96" s="96"/>
      <c r="S96" s="96"/>
      <c r="T96" s="96"/>
      <c r="U96" s="96"/>
      <c r="V96" s="96"/>
      <c r="W96" s="96"/>
      <c r="X96" s="96"/>
      <c r="Y96" s="96"/>
      <c r="Z96" s="96"/>
      <c r="AA96" s="96"/>
      <c r="AB96" s="96"/>
      <c r="AC96" s="96"/>
      <c r="AD96" s="96"/>
      <c r="AE96" s="96"/>
      <c r="AF96" s="96"/>
      <c r="AG96" s="96"/>
      <c r="AH96" s="96"/>
      <c r="AI96" s="98"/>
      <c r="AJ96" s="98"/>
      <c r="AK96" s="98"/>
      <c r="AL96" s="7"/>
    </row>
    <row r="97" spans="1:38" x14ac:dyDescent="0.25">
      <c r="A97" s="41" t="str">
        <f>IF(D97&lt;Input_Output!O$20,"original",IF(D97&lt;Input_Output!O$21,"padding",IF(B97&lt;Input_Output!O$22,"extension","")))</f>
        <v/>
      </c>
      <c r="B97" s="19" t="str">
        <f>IF(B96="","",_xlfn.LET(_xlpm.next,B96+1,IF(_xlpm.next&lt;Input_Output!O$22,_xlpm.next,"")))</f>
        <v/>
      </c>
      <c r="C97" s="19"/>
      <c r="D97" s="41" t="str">
        <f>IF(B97="","",IF(MOD(B97,Input_Output!$O$6)=0,QUOTIENT(B97,Input_Output!$O$6),""))</f>
        <v/>
      </c>
      <c r="E97" s="41" t="str">
        <f>IF(D97="","",IF(D97&lt;Input_Output!O$20,VLOOKUP(K97,Semantic!$B$11:$C$15,2,FALSE),"N/A"))</f>
        <v/>
      </c>
      <c r="F97" s="96"/>
      <c r="G97" s="96"/>
      <c r="H97" s="96"/>
      <c r="I97" s="96"/>
      <c r="J97" s="97"/>
      <c r="K97" s="96"/>
      <c r="L97" s="96"/>
      <c r="M97" s="96"/>
      <c r="N97" s="96"/>
      <c r="O97" s="96"/>
      <c r="P97" s="96"/>
      <c r="Q97" s="96"/>
      <c r="R97" s="96"/>
      <c r="S97" s="96"/>
      <c r="T97" s="96"/>
      <c r="U97" s="96"/>
      <c r="V97" s="96"/>
      <c r="W97" s="96"/>
      <c r="X97" s="96"/>
      <c r="Y97" s="96"/>
      <c r="Z97" s="96"/>
      <c r="AA97" s="96"/>
      <c r="AB97" s="96"/>
      <c r="AC97" s="96"/>
      <c r="AD97" s="96"/>
      <c r="AE97" s="96"/>
      <c r="AF97" s="96"/>
      <c r="AG97" s="96"/>
      <c r="AH97" s="96"/>
      <c r="AI97" s="98"/>
      <c r="AJ97" s="98"/>
      <c r="AK97" s="98"/>
      <c r="AL97" s="7"/>
    </row>
    <row r="98" spans="1:38" x14ac:dyDescent="0.25">
      <c r="A98" s="41" t="str">
        <f>IF(D98&lt;Input_Output!O$20,"original",IF(D98&lt;Input_Output!O$21,"padding",IF(B98&lt;Input_Output!O$22,"extension","")))</f>
        <v/>
      </c>
      <c r="B98" s="19" t="str">
        <f>IF(B97="","",_xlfn.LET(_xlpm.next,B97+1,IF(_xlpm.next&lt;Input_Output!O$22,_xlpm.next,"")))</f>
        <v/>
      </c>
      <c r="C98" s="19"/>
      <c r="D98" s="41" t="str">
        <f>IF(B98="","",IF(MOD(B98,Input_Output!$O$6)=0,QUOTIENT(B98,Input_Output!$O$6),""))</f>
        <v/>
      </c>
      <c r="E98" s="41" t="str">
        <f>IF(D98="","",IF(D98&lt;Input_Output!O$20,VLOOKUP(K98,Semantic!$B$11:$C$15,2,FALSE),"N/A"))</f>
        <v/>
      </c>
      <c r="F98" s="96"/>
      <c r="G98" s="96"/>
      <c r="H98" s="96"/>
      <c r="I98" s="96"/>
      <c r="J98" s="97"/>
      <c r="K98" s="96"/>
      <c r="L98" s="96"/>
      <c r="M98" s="96"/>
      <c r="N98" s="96"/>
      <c r="O98" s="96"/>
      <c r="P98" s="96"/>
      <c r="Q98" s="96"/>
      <c r="R98" s="96"/>
      <c r="S98" s="96"/>
      <c r="T98" s="96"/>
      <c r="U98" s="96"/>
      <c r="V98" s="96"/>
      <c r="W98" s="96"/>
      <c r="X98" s="96"/>
      <c r="Y98" s="96"/>
      <c r="Z98" s="96"/>
      <c r="AA98" s="96"/>
      <c r="AB98" s="96"/>
      <c r="AC98" s="96"/>
      <c r="AD98" s="96"/>
      <c r="AE98" s="96"/>
      <c r="AF98" s="96"/>
      <c r="AG98" s="96"/>
      <c r="AH98" s="96"/>
      <c r="AI98" s="98"/>
      <c r="AJ98" s="98"/>
      <c r="AK98" s="98"/>
      <c r="AL98" s="7"/>
    </row>
    <row r="99" spans="1:38" x14ac:dyDescent="0.25">
      <c r="A99" s="41" t="str">
        <f>IF(D99&lt;Input_Output!O$20,"original",IF(D99&lt;Input_Output!O$21,"padding",IF(B99&lt;Input_Output!O$22,"extension","")))</f>
        <v/>
      </c>
      <c r="B99" s="19" t="str">
        <f>IF(B98="","",_xlfn.LET(_xlpm.next,B98+1,IF(_xlpm.next&lt;Input_Output!O$22,_xlpm.next,"")))</f>
        <v/>
      </c>
      <c r="C99" s="19"/>
      <c r="D99" s="41" t="str">
        <f>IF(B99="","",IF(MOD(B99,Input_Output!$O$6)=0,QUOTIENT(B99,Input_Output!$O$6),""))</f>
        <v/>
      </c>
      <c r="E99" s="41" t="str">
        <f>IF(D99="","",IF(D99&lt;Input_Output!O$20,VLOOKUP(K99,Semantic!$B$11:$C$15,2,FALSE),"N/A"))</f>
        <v/>
      </c>
      <c r="F99" s="96"/>
      <c r="G99" s="96"/>
      <c r="H99" s="96"/>
      <c r="I99" s="96"/>
      <c r="J99" s="97"/>
      <c r="K99" s="96"/>
      <c r="L99" s="96"/>
      <c r="M99" s="96"/>
      <c r="N99" s="96"/>
      <c r="O99" s="96"/>
      <c r="P99" s="96"/>
      <c r="Q99" s="96"/>
      <c r="R99" s="96"/>
      <c r="S99" s="96"/>
      <c r="T99" s="96"/>
      <c r="U99" s="96"/>
      <c r="V99" s="96"/>
      <c r="W99" s="96"/>
      <c r="X99" s="96"/>
      <c r="Y99" s="96"/>
      <c r="Z99" s="96"/>
      <c r="AA99" s="96"/>
      <c r="AB99" s="96"/>
      <c r="AC99" s="96"/>
      <c r="AD99" s="96"/>
      <c r="AE99" s="96"/>
      <c r="AF99" s="96"/>
      <c r="AG99" s="96"/>
      <c r="AH99" s="96"/>
      <c r="AI99" s="98"/>
      <c r="AJ99" s="98"/>
      <c r="AK99" s="98"/>
      <c r="AL99" s="7"/>
    </row>
    <row r="100" spans="1:38" x14ac:dyDescent="0.25">
      <c r="A100" s="41" t="str">
        <f>IF(D100&lt;Input_Output!O$20,"original",IF(D100&lt;Input_Output!O$21,"padding",IF(B100&lt;Input_Output!O$22,"extension","")))</f>
        <v/>
      </c>
      <c r="B100" s="19" t="str">
        <f>IF(B99="","",_xlfn.LET(_xlpm.next,B99+1,IF(_xlpm.next&lt;Input_Output!O$22,_xlpm.next,"")))</f>
        <v/>
      </c>
      <c r="C100" s="19"/>
      <c r="D100" s="41" t="str">
        <f>IF(B100="","",IF(MOD(B100,Input_Output!$O$6)=0,QUOTIENT(B100,Input_Output!$O$6),""))</f>
        <v/>
      </c>
      <c r="E100" s="41" t="str">
        <f>IF(D100="","",IF(D100&lt;Input_Output!O$20,VLOOKUP(K100,Semantic!$B$11:$C$15,2,FALSE),"N/A"))</f>
        <v/>
      </c>
      <c r="F100" s="96"/>
      <c r="G100" s="96"/>
      <c r="H100" s="96"/>
      <c r="I100" s="96"/>
      <c r="J100" s="97"/>
      <c r="K100" s="96"/>
      <c r="L100" s="96"/>
      <c r="M100" s="96"/>
      <c r="N100" s="96"/>
      <c r="O100" s="96"/>
      <c r="P100" s="96"/>
      <c r="Q100" s="96"/>
      <c r="R100" s="96"/>
      <c r="S100" s="96"/>
      <c r="T100" s="96"/>
      <c r="U100" s="96"/>
      <c r="V100" s="96"/>
      <c r="W100" s="96"/>
      <c r="X100" s="96"/>
      <c r="Y100" s="96"/>
      <c r="Z100" s="96"/>
      <c r="AA100" s="96"/>
      <c r="AB100" s="96"/>
      <c r="AC100" s="96"/>
      <c r="AD100" s="96"/>
      <c r="AE100" s="96"/>
      <c r="AF100" s="96"/>
      <c r="AG100" s="96"/>
      <c r="AH100" s="96"/>
      <c r="AI100" s="98"/>
      <c r="AJ100" s="98"/>
      <c r="AK100" s="98"/>
      <c r="AL100" s="7"/>
    </row>
    <row r="101" spans="1:38" x14ac:dyDescent="0.25">
      <c r="A101" s="41" t="str">
        <f>IF(D101&lt;Input_Output!O$20,"original",IF(D101&lt;Input_Output!O$21,"padding",IF(B101&lt;Input_Output!O$22,"extension","")))</f>
        <v/>
      </c>
      <c r="B101" s="19" t="str">
        <f>IF(B100="","",_xlfn.LET(_xlpm.next,B100+1,IF(_xlpm.next&lt;Input_Output!O$22,_xlpm.next,"")))</f>
        <v/>
      </c>
      <c r="C101" s="19"/>
      <c r="D101" s="41" t="str">
        <f>IF(B101="","",IF(MOD(B101,Input_Output!$O$6)=0,QUOTIENT(B101,Input_Output!$O$6),""))</f>
        <v/>
      </c>
      <c r="E101" s="41" t="str">
        <f>IF(D101="","",IF(D101&lt;Input_Output!O$20,VLOOKUP(K101,Semantic!$B$11:$C$15,2,FALSE),"N/A"))</f>
        <v/>
      </c>
      <c r="F101" s="96"/>
      <c r="G101" s="96"/>
      <c r="H101" s="96"/>
      <c r="I101" s="96"/>
      <c r="J101" s="97"/>
      <c r="K101" s="96"/>
      <c r="L101" s="96"/>
      <c r="M101" s="96"/>
      <c r="N101" s="96"/>
      <c r="O101" s="96"/>
      <c r="P101" s="96"/>
      <c r="Q101" s="96"/>
      <c r="R101" s="96"/>
      <c r="S101" s="96"/>
      <c r="T101" s="96"/>
      <c r="U101" s="96"/>
      <c r="V101" s="96"/>
      <c r="W101" s="96"/>
      <c r="X101" s="96"/>
      <c r="Y101" s="96"/>
      <c r="Z101" s="96"/>
      <c r="AA101" s="96"/>
      <c r="AB101" s="96"/>
      <c r="AC101" s="96"/>
      <c r="AD101" s="96"/>
      <c r="AE101" s="96"/>
      <c r="AF101" s="96"/>
      <c r="AG101" s="96"/>
      <c r="AH101" s="96"/>
      <c r="AI101" s="98"/>
      <c r="AJ101" s="98"/>
      <c r="AK101" s="98"/>
      <c r="AL101" s="7"/>
    </row>
    <row r="102" spans="1:38" x14ac:dyDescent="0.25">
      <c r="A102" s="41" t="str">
        <f>IF(D102&lt;Input_Output!O$20,"original",IF(D102&lt;Input_Output!O$21,"padding",IF(B102&lt;Input_Output!O$22,"extension","")))</f>
        <v/>
      </c>
      <c r="B102" s="19" t="str">
        <f>IF(B101="","",_xlfn.LET(_xlpm.next,B101+1,IF(_xlpm.next&lt;Input_Output!O$22,_xlpm.next,"")))</f>
        <v/>
      </c>
      <c r="C102" s="19"/>
      <c r="D102" s="41" t="str">
        <f>IF(B102="","",IF(MOD(B102,Input_Output!$O$6)=0,QUOTIENT(B102,Input_Output!$O$6),""))</f>
        <v/>
      </c>
      <c r="E102" s="41" t="str">
        <f>IF(D102="","",IF(D102&lt;Input_Output!O$20,VLOOKUP(K102,Semantic!$B$11:$C$15,2,FALSE),"N/A"))</f>
        <v/>
      </c>
      <c r="F102" s="96"/>
      <c r="G102" s="96"/>
      <c r="H102" s="96"/>
      <c r="I102" s="96"/>
      <c r="J102" s="97"/>
      <c r="K102" s="96"/>
      <c r="L102" s="96"/>
      <c r="M102" s="96"/>
      <c r="N102" s="96"/>
      <c r="O102" s="96"/>
      <c r="P102" s="96"/>
      <c r="Q102" s="96"/>
      <c r="R102" s="96"/>
      <c r="S102" s="96"/>
      <c r="T102" s="96"/>
      <c r="U102" s="96"/>
      <c r="V102" s="96"/>
      <c r="W102" s="96"/>
      <c r="X102" s="96"/>
      <c r="Y102" s="96"/>
      <c r="Z102" s="96"/>
      <c r="AA102" s="96"/>
      <c r="AB102" s="96"/>
      <c r="AC102" s="96"/>
      <c r="AD102" s="96"/>
      <c r="AE102" s="96"/>
      <c r="AF102" s="96"/>
      <c r="AG102" s="96"/>
      <c r="AH102" s="96"/>
      <c r="AI102" s="98"/>
      <c r="AJ102" s="98"/>
      <c r="AK102" s="98"/>
      <c r="AL102" s="7"/>
    </row>
    <row r="103" spans="1:38" x14ac:dyDescent="0.25">
      <c r="A103" s="41" t="str">
        <f>IF(D103&lt;Input_Output!O$20,"original",IF(D103&lt;Input_Output!O$21,"padding",IF(B103&lt;Input_Output!O$22,"extension","")))</f>
        <v/>
      </c>
      <c r="B103" s="19" t="str">
        <f>IF(B102="","",_xlfn.LET(_xlpm.next,B102+1,IF(_xlpm.next&lt;Input_Output!O$22,_xlpm.next,"")))</f>
        <v/>
      </c>
      <c r="C103" s="19"/>
      <c r="D103" s="41" t="str">
        <f>IF(B103="","",IF(MOD(B103,Input_Output!$O$6)=0,QUOTIENT(B103,Input_Output!$O$6),""))</f>
        <v/>
      </c>
      <c r="E103" s="41" t="str">
        <f>IF(D103="","",IF(D103&lt;Input_Output!O$20,VLOOKUP(K103,Semantic!$B$11:$C$15,2,FALSE),"N/A"))</f>
        <v/>
      </c>
      <c r="F103" s="96"/>
      <c r="G103" s="96"/>
      <c r="H103" s="96"/>
      <c r="I103" s="96"/>
      <c r="J103" s="97"/>
      <c r="K103" s="96"/>
      <c r="L103" s="96"/>
      <c r="M103" s="96"/>
      <c r="N103" s="96"/>
      <c r="O103" s="96"/>
      <c r="P103" s="96"/>
      <c r="Q103" s="96"/>
      <c r="R103" s="96"/>
      <c r="S103" s="96"/>
      <c r="T103" s="96"/>
      <c r="U103" s="96"/>
      <c r="V103" s="96"/>
      <c r="W103" s="96"/>
      <c r="X103" s="96"/>
      <c r="Y103" s="96"/>
      <c r="Z103" s="96"/>
      <c r="AA103" s="96"/>
      <c r="AB103" s="96"/>
      <c r="AC103" s="96"/>
      <c r="AD103" s="96"/>
      <c r="AE103" s="96"/>
      <c r="AF103" s="96"/>
      <c r="AG103" s="96"/>
      <c r="AH103" s="96"/>
      <c r="AI103" s="98"/>
      <c r="AJ103" s="98"/>
      <c r="AK103" s="98"/>
      <c r="AL103" s="7"/>
    </row>
    <row r="104" spans="1:38" x14ac:dyDescent="0.25">
      <c r="A104" s="41" t="str">
        <f>IF(D104&lt;Input_Output!O$20,"original",IF(D104&lt;Input_Output!O$21,"padding",IF(B104&lt;Input_Output!O$22,"extension","")))</f>
        <v/>
      </c>
      <c r="B104" s="19" t="str">
        <f>IF(B103="","",_xlfn.LET(_xlpm.next,B103+1,IF(_xlpm.next&lt;Input_Output!O$22,_xlpm.next,"")))</f>
        <v/>
      </c>
      <c r="C104" s="19"/>
      <c r="D104" s="41" t="str">
        <f>IF(B104="","",IF(MOD(B104,Input_Output!$O$6)=0,QUOTIENT(B104,Input_Output!$O$6),""))</f>
        <v/>
      </c>
      <c r="E104" s="41" t="str">
        <f>IF(D104="","",IF(D104&lt;Input_Output!O$20,VLOOKUP(K104,Semantic!$B$11:$C$15,2,FALSE),"N/A"))</f>
        <v/>
      </c>
      <c r="F104" s="96"/>
      <c r="G104" s="96"/>
      <c r="H104" s="96"/>
      <c r="I104" s="96"/>
      <c r="J104" s="97"/>
      <c r="K104" s="96"/>
      <c r="L104" s="96"/>
      <c r="M104" s="96"/>
      <c r="N104" s="96"/>
      <c r="O104" s="96"/>
      <c r="P104" s="96"/>
      <c r="Q104" s="96"/>
      <c r="R104" s="96"/>
      <c r="S104" s="96"/>
      <c r="T104" s="96"/>
      <c r="U104" s="96"/>
      <c r="V104" s="96"/>
      <c r="W104" s="96"/>
      <c r="X104" s="96"/>
      <c r="Y104" s="96"/>
      <c r="Z104" s="96"/>
      <c r="AA104" s="96"/>
      <c r="AB104" s="96"/>
      <c r="AC104" s="96"/>
      <c r="AD104" s="96"/>
      <c r="AE104" s="96"/>
      <c r="AF104" s="96"/>
      <c r="AG104" s="96"/>
      <c r="AH104" s="96"/>
      <c r="AI104" s="98"/>
      <c r="AJ104" s="98"/>
      <c r="AK104" s="98"/>
      <c r="AL104" s="7"/>
    </row>
    <row r="105" spans="1:38" x14ac:dyDescent="0.25">
      <c r="A105" s="41" t="str">
        <f>IF(D105&lt;Input_Output!O$20,"original",IF(D105&lt;Input_Output!O$21,"padding",IF(B105&lt;Input_Output!O$22,"extension","")))</f>
        <v/>
      </c>
      <c r="B105" s="19" t="str">
        <f>IF(B104="","",_xlfn.LET(_xlpm.next,B104+1,IF(_xlpm.next&lt;Input_Output!O$22,_xlpm.next,"")))</f>
        <v/>
      </c>
      <c r="C105" s="19"/>
      <c r="D105" s="41" t="str">
        <f>IF(B105="","",IF(MOD(B105,Input_Output!$O$6)=0,QUOTIENT(B105,Input_Output!$O$6),""))</f>
        <v/>
      </c>
      <c r="E105" s="41" t="str">
        <f>IF(D105="","",IF(D105&lt;Input_Output!O$20,VLOOKUP(K105,Semantic!$B$11:$C$15,2,FALSE),"N/A"))</f>
        <v/>
      </c>
      <c r="F105" s="96"/>
      <c r="G105" s="96"/>
      <c r="H105" s="96"/>
      <c r="I105" s="96"/>
      <c r="J105" s="97"/>
      <c r="K105" s="96"/>
      <c r="L105" s="96"/>
      <c r="M105" s="96"/>
      <c r="N105" s="96"/>
      <c r="O105" s="96"/>
      <c r="P105" s="96"/>
      <c r="Q105" s="96"/>
      <c r="R105" s="96"/>
      <c r="S105" s="96"/>
      <c r="T105" s="96"/>
      <c r="U105" s="96"/>
      <c r="V105" s="96"/>
      <c r="W105" s="96"/>
      <c r="X105" s="96"/>
      <c r="Y105" s="96"/>
      <c r="Z105" s="96"/>
      <c r="AA105" s="96"/>
      <c r="AB105" s="96"/>
      <c r="AC105" s="96"/>
      <c r="AD105" s="96"/>
      <c r="AE105" s="96"/>
      <c r="AF105" s="96"/>
      <c r="AG105" s="96"/>
      <c r="AH105" s="96"/>
      <c r="AI105" s="98"/>
      <c r="AJ105" s="98"/>
      <c r="AK105" s="98"/>
      <c r="AL105" s="7"/>
    </row>
    <row r="106" spans="1:38" x14ac:dyDescent="0.25">
      <c r="A106" s="41" t="str">
        <f>IF(D106&lt;Input_Output!O$20,"original",IF(D106&lt;Input_Output!O$21,"padding",IF(B106&lt;Input_Output!O$22,"extension","")))</f>
        <v/>
      </c>
      <c r="B106" s="19" t="str">
        <f>IF(B105="","",_xlfn.LET(_xlpm.next,B105+1,IF(_xlpm.next&lt;Input_Output!O$22,_xlpm.next,"")))</f>
        <v/>
      </c>
      <c r="C106" s="19"/>
      <c r="D106" s="41" t="str">
        <f>IF(B106="","",IF(MOD(B106,Input_Output!$O$6)=0,QUOTIENT(B106,Input_Output!$O$6),""))</f>
        <v/>
      </c>
      <c r="E106" s="41" t="str">
        <f>IF(D106="","",IF(D106&lt;Input_Output!O$20,VLOOKUP(K106,Semantic!$B$11:$C$15,2,FALSE),"N/A"))</f>
        <v/>
      </c>
      <c r="F106" s="96"/>
      <c r="G106" s="96"/>
      <c r="H106" s="96"/>
      <c r="I106" s="96"/>
      <c r="J106" s="97"/>
      <c r="K106" s="96"/>
      <c r="L106" s="96"/>
      <c r="M106" s="96"/>
      <c r="N106" s="96"/>
      <c r="O106" s="96"/>
      <c r="P106" s="96"/>
      <c r="Q106" s="96"/>
      <c r="R106" s="96"/>
      <c r="S106" s="96"/>
      <c r="T106" s="96"/>
      <c r="U106" s="96"/>
      <c r="V106" s="96"/>
      <c r="W106" s="96"/>
      <c r="X106" s="96"/>
      <c r="Y106" s="96"/>
      <c r="Z106" s="96"/>
      <c r="AA106" s="96"/>
      <c r="AB106" s="96"/>
      <c r="AC106" s="96"/>
      <c r="AD106" s="96"/>
      <c r="AE106" s="96"/>
      <c r="AF106" s="96"/>
      <c r="AG106" s="96"/>
      <c r="AH106" s="96"/>
      <c r="AI106" s="98"/>
      <c r="AJ106" s="98"/>
      <c r="AK106" s="98"/>
      <c r="AL106" s="7"/>
    </row>
    <row r="107" spans="1:38" x14ac:dyDescent="0.25">
      <c r="A107" s="41" t="str">
        <f>IF(D107&lt;Input_Output!O$20,"original",IF(D107&lt;Input_Output!O$21,"padding",IF(B107&lt;Input_Output!O$22,"extension","")))</f>
        <v/>
      </c>
      <c r="B107" s="19" t="str">
        <f>IF(B106="","",_xlfn.LET(_xlpm.next,B106+1,IF(_xlpm.next&lt;Input_Output!O$22,_xlpm.next,"")))</f>
        <v/>
      </c>
      <c r="C107" s="19"/>
      <c r="D107" s="41" t="str">
        <f>IF(B107="","",IF(MOD(B107,Input_Output!$O$6)=0,QUOTIENT(B107,Input_Output!$O$6),""))</f>
        <v/>
      </c>
      <c r="E107" s="41" t="str">
        <f>IF(D107="","",IF(D107&lt;Input_Output!O$20,VLOOKUP(K107,Semantic!$B$11:$C$15,2,FALSE),"N/A"))</f>
        <v/>
      </c>
      <c r="F107" s="96"/>
      <c r="G107" s="96"/>
      <c r="H107" s="96"/>
      <c r="I107" s="96"/>
      <c r="J107" s="97"/>
      <c r="K107" s="96"/>
      <c r="L107" s="96"/>
      <c r="M107" s="96"/>
      <c r="N107" s="96"/>
      <c r="O107" s="96"/>
      <c r="P107" s="96"/>
      <c r="Q107" s="96"/>
      <c r="R107" s="96"/>
      <c r="S107" s="96"/>
      <c r="T107" s="96"/>
      <c r="U107" s="96"/>
      <c r="V107" s="96"/>
      <c r="W107" s="96"/>
      <c r="X107" s="96"/>
      <c r="Y107" s="96"/>
      <c r="Z107" s="96"/>
      <c r="AA107" s="96"/>
      <c r="AB107" s="96"/>
      <c r="AC107" s="96"/>
      <c r="AD107" s="96"/>
      <c r="AE107" s="96"/>
      <c r="AF107" s="96"/>
      <c r="AG107" s="96"/>
      <c r="AH107" s="96"/>
      <c r="AI107" s="98"/>
      <c r="AJ107" s="98"/>
      <c r="AK107" s="98"/>
      <c r="AL107" s="7"/>
    </row>
    <row r="108" spans="1:38" x14ac:dyDescent="0.25">
      <c r="A108" s="41" t="str">
        <f>IF(D108&lt;Input_Output!O$20,"original",IF(D108&lt;Input_Output!O$21,"padding",IF(B108&lt;Input_Output!O$22,"extension","")))</f>
        <v/>
      </c>
      <c r="B108" s="19" t="str">
        <f>IF(B107="","",_xlfn.LET(_xlpm.next,B107+1,IF(_xlpm.next&lt;Input_Output!O$22,_xlpm.next,"")))</f>
        <v/>
      </c>
      <c r="C108" s="19"/>
      <c r="D108" s="41" t="str">
        <f>IF(B108="","",IF(MOD(B108,Input_Output!$O$6)=0,QUOTIENT(B108,Input_Output!$O$6),""))</f>
        <v/>
      </c>
      <c r="E108" s="41" t="str">
        <f>IF(D108="","",IF(D108&lt;Input_Output!O$20,VLOOKUP(K108,Semantic!$B$11:$C$15,2,FALSE),"N/A"))</f>
        <v/>
      </c>
      <c r="F108" s="96"/>
      <c r="G108" s="96"/>
      <c r="H108" s="96"/>
      <c r="I108" s="96"/>
      <c r="J108" s="97"/>
      <c r="K108" s="96"/>
      <c r="L108" s="96"/>
      <c r="M108" s="96"/>
      <c r="N108" s="96"/>
      <c r="O108" s="96"/>
      <c r="P108" s="96"/>
      <c r="Q108" s="96"/>
      <c r="R108" s="96"/>
      <c r="S108" s="96"/>
      <c r="T108" s="96"/>
      <c r="U108" s="96"/>
      <c r="V108" s="96"/>
      <c r="W108" s="96"/>
      <c r="X108" s="96"/>
      <c r="Y108" s="96"/>
      <c r="Z108" s="96"/>
      <c r="AA108" s="96"/>
      <c r="AB108" s="96"/>
      <c r="AC108" s="96"/>
      <c r="AD108" s="96"/>
      <c r="AE108" s="96"/>
      <c r="AF108" s="96"/>
      <c r="AG108" s="96"/>
      <c r="AH108" s="96"/>
      <c r="AI108" s="98"/>
      <c r="AJ108" s="98"/>
      <c r="AK108" s="98"/>
      <c r="AL108" s="7"/>
    </row>
    <row r="109" spans="1:38" x14ac:dyDescent="0.25">
      <c r="A109" s="41" t="str">
        <f>IF(D109&lt;Input_Output!O$20,"original",IF(D109&lt;Input_Output!O$21,"padding",IF(B109&lt;Input_Output!O$22,"extension","")))</f>
        <v/>
      </c>
      <c r="B109" s="19" t="str">
        <f>IF(B108="","",_xlfn.LET(_xlpm.next,B108+1,IF(_xlpm.next&lt;Input_Output!O$22,_xlpm.next,"")))</f>
        <v/>
      </c>
      <c r="C109" s="19"/>
      <c r="D109" s="41" t="str">
        <f>IF(B109="","",IF(MOD(B109,Input_Output!$O$6)=0,QUOTIENT(B109,Input_Output!$O$6),""))</f>
        <v/>
      </c>
      <c r="E109" s="41" t="str">
        <f>IF(D109="","",IF(D109&lt;Input_Output!O$20,VLOOKUP(K109,Semantic!$B$11:$C$15,2,FALSE),"N/A"))</f>
        <v/>
      </c>
      <c r="F109" s="96"/>
      <c r="G109" s="96"/>
      <c r="H109" s="96"/>
      <c r="I109" s="96"/>
      <c r="J109" s="97"/>
      <c r="K109" s="96"/>
      <c r="L109" s="96"/>
      <c r="M109" s="96"/>
      <c r="N109" s="96"/>
      <c r="O109" s="96"/>
      <c r="P109" s="96"/>
      <c r="Q109" s="96"/>
      <c r="R109" s="96"/>
      <c r="S109" s="96"/>
      <c r="T109" s="96"/>
      <c r="U109" s="96"/>
      <c r="V109" s="96"/>
      <c r="W109" s="96"/>
      <c r="X109" s="96"/>
      <c r="Y109" s="96"/>
      <c r="Z109" s="96"/>
      <c r="AA109" s="96"/>
      <c r="AB109" s="96"/>
      <c r="AC109" s="96"/>
      <c r="AD109" s="96"/>
      <c r="AE109" s="96"/>
      <c r="AF109" s="96"/>
      <c r="AG109" s="96"/>
      <c r="AH109" s="96"/>
      <c r="AI109" s="98"/>
      <c r="AJ109" s="98"/>
      <c r="AK109" s="98"/>
      <c r="AL109" s="7"/>
    </row>
    <row r="110" spans="1:38" x14ac:dyDescent="0.25">
      <c r="A110" s="41" t="str">
        <f>IF(D110&lt;Input_Output!O$20,"original",IF(D110&lt;Input_Output!O$21,"padding",IF(B110&lt;Input_Output!O$22,"extension","")))</f>
        <v/>
      </c>
      <c r="B110" s="19" t="str">
        <f>IF(B109="","",_xlfn.LET(_xlpm.next,B109+1,IF(_xlpm.next&lt;Input_Output!O$22,_xlpm.next,"")))</f>
        <v/>
      </c>
      <c r="C110" s="19"/>
      <c r="D110" s="41" t="str">
        <f>IF(B110="","",IF(MOD(B110,Input_Output!$O$6)=0,QUOTIENT(B110,Input_Output!$O$6),""))</f>
        <v/>
      </c>
      <c r="E110" s="41" t="str">
        <f>IF(D110="","",IF(D110&lt;Input_Output!O$20,VLOOKUP(K110,Semantic!$B$11:$C$15,2,FALSE),"N/A"))</f>
        <v/>
      </c>
      <c r="F110" s="96"/>
      <c r="G110" s="96"/>
      <c r="H110" s="96"/>
      <c r="I110" s="96"/>
      <c r="J110" s="97"/>
      <c r="K110" s="96"/>
      <c r="L110" s="96"/>
      <c r="M110" s="96"/>
      <c r="N110" s="96"/>
      <c r="O110" s="96"/>
      <c r="P110" s="96"/>
      <c r="Q110" s="96"/>
      <c r="R110" s="96"/>
      <c r="S110" s="96"/>
      <c r="T110" s="96"/>
      <c r="U110" s="96"/>
      <c r="V110" s="96"/>
      <c r="W110" s="96"/>
      <c r="X110" s="96"/>
      <c r="Y110" s="96"/>
      <c r="Z110" s="96"/>
      <c r="AA110" s="96"/>
      <c r="AB110" s="96"/>
      <c r="AC110" s="96"/>
      <c r="AD110" s="96"/>
      <c r="AE110" s="96"/>
      <c r="AF110" s="96"/>
      <c r="AG110" s="96"/>
      <c r="AH110" s="96"/>
      <c r="AI110" s="98"/>
      <c r="AJ110" s="98"/>
      <c r="AK110" s="98"/>
      <c r="AL110" s="7"/>
    </row>
    <row r="111" spans="1:38" x14ac:dyDescent="0.25">
      <c r="A111" s="41" t="str">
        <f>IF(D111&lt;Input_Output!O$20,"original",IF(D111&lt;Input_Output!O$21,"padding",IF(B111&lt;Input_Output!O$22,"extension","")))</f>
        <v/>
      </c>
      <c r="B111" s="19" t="str">
        <f>IF(B110="","",_xlfn.LET(_xlpm.next,B110+1,IF(_xlpm.next&lt;Input_Output!O$22,_xlpm.next,"")))</f>
        <v/>
      </c>
      <c r="C111" s="19"/>
      <c r="D111" s="41" t="str">
        <f>IF(B111="","",IF(MOD(B111,Input_Output!$O$6)=0,QUOTIENT(B111,Input_Output!$O$6),""))</f>
        <v/>
      </c>
      <c r="E111" s="41" t="str">
        <f>IF(D111="","",IF(D111&lt;Input_Output!O$20,VLOOKUP(K111,Semantic!$B$11:$C$15,2,FALSE),"N/A"))</f>
        <v/>
      </c>
      <c r="F111" s="96"/>
      <c r="G111" s="96"/>
      <c r="H111" s="96"/>
      <c r="I111" s="96"/>
      <c r="J111" s="97"/>
      <c r="K111" s="96"/>
      <c r="L111" s="96"/>
      <c r="M111" s="96"/>
      <c r="N111" s="96"/>
      <c r="O111" s="96"/>
      <c r="P111" s="96"/>
      <c r="Q111" s="96"/>
      <c r="R111" s="96"/>
      <c r="S111" s="96"/>
      <c r="T111" s="96"/>
      <c r="U111" s="96"/>
      <c r="V111" s="96"/>
      <c r="W111" s="96"/>
      <c r="X111" s="96"/>
      <c r="Y111" s="96"/>
      <c r="Z111" s="96"/>
      <c r="AA111" s="96"/>
      <c r="AB111" s="96"/>
      <c r="AC111" s="96"/>
      <c r="AD111" s="96"/>
      <c r="AE111" s="96"/>
      <c r="AF111" s="96"/>
      <c r="AG111" s="96"/>
      <c r="AH111" s="96"/>
      <c r="AI111" s="98"/>
      <c r="AJ111" s="98"/>
      <c r="AK111" s="98"/>
      <c r="AL111" s="7"/>
    </row>
    <row r="112" spans="1:38" x14ac:dyDescent="0.25">
      <c r="A112" s="41" t="str">
        <f>IF(D112&lt;Input_Output!O$20,"original",IF(D112&lt;Input_Output!O$21,"padding",IF(B112&lt;Input_Output!O$22,"extension","")))</f>
        <v/>
      </c>
      <c r="B112" s="19" t="str">
        <f>IF(B111="","",_xlfn.LET(_xlpm.next,B111+1,IF(_xlpm.next&lt;Input_Output!O$22,_xlpm.next,"")))</f>
        <v/>
      </c>
      <c r="C112" s="19"/>
      <c r="D112" s="41" t="str">
        <f>IF(B112="","",IF(MOD(B112,Input_Output!$O$6)=0,QUOTIENT(B112,Input_Output!$O$6),""))</f>
        <v/>
      </c>
      <c r="E112" s="41" t="str">
        <f>IF(D112="","",IF(D112&lt;Input_Output!O$20,VLOOKUP(K112,Semantic!$B$11:$C$15,2,FALSE),"N/A"))</f>
        <v/>
      </c>
      <c r="F112" s="96"/>
      <c r="G112" s="96"/>
      <c r="H112" s="96"/>
      <c r="I112" s="96"/>
      <c r="J112" s="97"/>
      <c r="K112" s="96"/>
      <c r="L112" s="96"/>
      <c r="M112" s="96"/>
      <c r="N112" s="96"/>
      <c r="O112" s="96"/>
      <c r="P112" s="96"/>
      <c r="Q112" s="96"/>
      <c r="R112" s="96"/>
      <c r="S112" s="96"/>
      <c r="T112" s="96"/>
      <c r="U112" s="96"/>
      <c r="V112" s="96"/>
      <c r="W112" s="96"/>
      <c r="X112" s="96"/>
      <c r="Y112" s="96"/>
      <c r="Z112" s="96"/>
      <c r="AA112" s="96"/>
      <c r="AB112" s="96"/>
      <c r="AC112" s="96"/>
      <c r="AD112" s="96"/>
      <c r="AE112" s="96"/>
      <c r="AF112" s="96"/>
      <c r="AG112" s="96"/>
      <c r="AH112" s="96"/>
      <c r="AI112" s="98"/>
      <c r="AJ112" s="98"/>
      <c r="AK112" s="98"/>
      <c r="AL112" s="7"/>
    </row>
    <row r="113" spans="1:38" x14ac:dyDescent="0.25">
      <c r="A113" s="41" t="str">
        <f>IF(D113&lt;Input_Output!O$20,"original",IF(D113&lt;Input_Output!O$21,"padding",IF(B113&lt;Input_Output!O$22,"extension","")))</f>
        <v/>
      </c>
      <c r="B113" s="19" t="str">
        <f>IF(B112="","",_xlfn.LET(_xlpm.next,B112+1,IF(_xlpm.next&lt;Input_Output!O$22,_xlpm.next,"")))</f>
        <v/>
      </c>
      <c r="C113" s="19"/>
      <c r="D113" s="41" t="str">
        <f>IF(B113="","",IF(MOD(B113,Input_Output!$O$6)=0,QUOTIENT(B113,Input_Output!$O$6),""))</f>
        <v/>
      </c>
      <c r="E113" s="41" t="str">
        <f>IF(D113="","",IF(D113&lt;Input_Output!O$20,VLOOKUP(K113,Semantic!$B$11:$C$15,2,FALSE),"N/A"))</f>
        <v/>
      </c>
      <c r="F113" s="96"/>
      <c r="G113" s="96"/>
      <c r="H113" s="96"/>
      <c r="I113" s="96"/>
      <c r="J113" s="97"/>
      <c r="K113" s="96"/>
      <c r="L113" s="96"/>
      <c r="M113" s="96"/>
      <c r="N113" s="96"/>
      <c r="O113" s="96"/>
      <c r="P113" s="96"/>
      <c r="Q113" s="96"/>
      <c r="R113" s="96"/>
      <c r="S113" s="96"/>
      <c r="T113" s="96"/>
      <c r="U113" s="96"/>
      <c r="V113" s="96"/>
      <c r="W113" s="96"/>
      <c r="X113" s="96"/>
      <c r="Y113" s="96"/>
      <c r="Z113" s="96"/>
      <c r="AA113" s="96"/>
      <c r="AB113" s="96"/>
      <c r="AC113" s="96"/>
      <c r="AD113" s="96"/>
      <c r="AE113" s="96"/>
      <c r="AF113" s="96"/>
      <c r="AG113" s="96"/>
      <c r="AH113" s="96"/>
      <c r="AI113" s="98"/>
      <c r="AJ113" s="98"/>
      <c r="AK113" s="98"/>
      <c r="AL113" s="7"/>
    </row>
    <row r="114" spans="1:38" x14ac:dyDescent="0.25">
      <c r="A114" s="41" t="str">
        <f>IF(D114&lt;Input_Output!O$20,"original",IF(D114&lt;Input_Output!O$21,"padding",IF(B114&lt;Input_Output!O$22,"extension","")))</f>
        <v/>
      </c>
      <c r="B114" s="19" t="str">
        <f>IF(B113="","",_xlfn.LET(_xlpm.next,B113+1,IF(_xlpm.next&lt;Input_Output!O$22,_xlpm.next,"")))</f>
        <v/>
      </c>
      <c r="C114" s="19"/>
      <c r="D114" s="41" t="str">
        <f>IF(B114="","",IF(MOD(B114,Input_Output!$O$6)=0,QUOTIENT(B114,Input_Output!$O$6),""))</f>
        <v/>
      </c>
      <c r="E114" s="41" t="str">
        <f>IF(D114="","",IF(D114&lt;Input_Output!O$20,VLOOKUP(K114,Semantic!$B$11:$C$15,2,FALSE),"N/A"))</f>
        <v/>
      </c>
      <c r="F114" s="96"/>
      <c r="G114" s="96"/>
      <c r="H114" s="96"/>
      <c r="I114" s="96"/>
      <c r="J114" s="97"/>
      <c r="K114" s="96"/>
      <c r="L114" s="96"/>
      <c r="M114" s="96"/>
      <c r="N114" s="96"/>
      <c r="O114" s="96"/>
      <c r="P114" s="96"/>
      <c r="Q114" s="96"/>
      <c r="R114" s="96"/>
      <c r="S114" s="96"/>
      <c r="T114" s="96"/>
      <c r="U114" s="96"/>
      <c r="V114" s="96"/>
      <c r="W114" s="96"/>
      <c r="X114" s="96"/>
      <c r="Y114" s="96"/>
      <c r="Z114" s="96"/>
      <c r="AA114" s="96"/>
      <c r="AB114" s="96"/>
      <c r="AC114" s="96"/>
      <c r="AD114" s="96"/>
      <c r="AE114" s="96"/>
      <c r="AF114" s="96"/>
      <c r="AG114" s="96"/>
      <c r="AH114" s="96"/>
      <c r="AI114" s="98"/>
      <c r="AJ114" s="98"/>
      <c r="AK114" s="98"/>
      <c r="AL114" s="7"/>
    </row>
    <row r="115" spans="1:38" x14ac:dyDescent="0.25">
      <c r="A115" s="41" t="str">
        <f>IF(D115&lt;Input_Output!O$20,"original",IF(D115&lt;Input_Output!O$21,"padding",IF(B115&lt;Input_Output!O$22,"extension","")))</f>
        <v/>
      </c>
      <c r="B115" s="19" t="str">
        <f>IF(B114="","",_xlfn.LET(_xlpm.next,B114+1,IF(_xlpm.next&lt;Input_Output!O$22,_xlpm.next,"")))</f>
        <v/>
      </c>
      <c r="C115" s="19"/>
      <c r="D115" s="41" t="str">
        <f>IF(B115="","",IF(MOD(B115,Input_Output!$O$6)=0,QUOTIENT(B115,Input_Output!$O$6),""))</f>
        <v/>
      </c>
      <c r="E115" s="41" t="str">
        <f>IF(D115="","",IF(D115&lt;Input_Output!O$20,VLOOKUP(K115,Semantic!$B$11:$C$15,2,FALSE),"N/A"))</f>
        <v/>
      </c>
      <c r="F115" s="96"/>
      <c r="G115" s="96"/>
      <c r="H115" s="96"/>
      <c r="I115" s="96"/>
      <c r="J115" s="97"/>
      <c r="K115" s="96"/>
      <c r="L115" s="96"/>
      <c r="M115" s="96"/>
      <c r="N115" s="96"/>
      <c r="O115" s="96"/>
      <c r="P115" s="96"/>
      <c r="Q115" s="96"/>
      <c r="R115" s="96"/>
      <c r="S115" s="96"/>
      <c r="T115" s="96"/>
      <c r="U115" s="96"/>
      <c r="V115" s="96"/>
      <c r="W115" s="96"/>
      <c r="X115" s="96"/>
      <c r="Y115" s="96"/>
      <c r="Z115" s="96"/>
      <c r="AA115" s="96"/>
      <c r="AB115" s="96"/>
      <c r="AC115" s="96"/>
      <c r="AD115" s="96"/>
      <c r="AE115" s="96"/>
      <c r="AF115" s="96"/>
      <c r="AG115" s="96"/>
      <c r="AH115" s="96"/>
      <c r="AI115" s="98"/>
      <c r="AJ115" s="98"/>
      <c r="AK115" s="98"/>
      <c r="AL115" s="7"/>
    </row>
    <row r="116" spans="1:38" x14ac:dyDescent="0.25">
      <c r="A116" s="41" t="str">
        <f>IF(D116&lt;Input_Output!O$20,"original",IF(D116&lt;Input_Output!O$21,"padding",IF(B116&lt;Input_Output!O$22,"extension","")))</f>
        <v/>
      </c>
      <c r="B116" s="19" t="str">
        <f>IF(B115="","",_xlfn.LET(_xlpm.next,B115+1,IF(_xlpm.next&lt;Input_Output!O$22,_xlpm.next,"")))</f>
        <v/>
      </c>
      <c r="C116" s="19"/>
      <c r="D116" s="41" t="str">
        <f>IF(B116="","",IF(MOD(B116,Input_Output!$O$6)=0,QUOTIENT(B116,Input_Output!$O$6),""))</f>
        <v/>
      </c>
      <c r="E116" s="41" t="str">
        <f>IF(D116="","",IF(D116&lt;Input_Output!O$20,VLOOKUP(K116,Semantic!$B$11:$C$15,2,FALSE),"N/A"))</f>
        <v/>
      </c>
      <c r="F116" s="96"/>
      <c r="G116" s="96"/>
      <c r="H116" s="96"/>
      <c r="I116" s="96"/>
      <c r="J116" s="97"/>
      <c r="K116" s="96"/>
      <c r="L116" s="96"/>
      <c r="M116" s="96"/>
      <c r="N116" s="96"/>
      <c r="O116" s="96"/>
      <c r="P116" s="96"/>
      <c r="Q116" s="96"/>
      <c r="R116" s="96"/>
      <c r="S116" s="96"/>
      <c r="T116" s="96"/>
      <c r="U116" s="96"/>
      <c r="V116" s="96"/>
      <c r="W116" s="96"/>
      <c r="X116" s="96"/>
      <c r="Y116" s="96"/>
      <c r="Z116" s="96"/>
      <c r="AA116" s="96"/>
      <c r="AB116" s="96"/>
      <c r="AC116" s="96"/>
      <c r="AD116" s="96"/>
      <c r="AE116" s="96"/>
      <c r="AF116" s="96"/>
      <c r="AG116" s="96"/>
      <c r="AH116" s="96"/>
      <c r="AI116" s="98"/>
      <c r="AJ116" s="98"/>
      <c r="AK116" s="98"/>
      <c r="AL116" s="7"/>
    </row>
    <row r="117" spans="1:38" x14ac:dyDescent="0.25">
      <c r="A117" s="41" t="str">
        <f>IF(D117&lt;Input_Output!O$20,"original",IF(D117&lt;Input_Output!O$21,"padding",IF(B117&lt;Input_Output!O$22,"extension","")))</f>
        <v/>
      </c>
      <c r="B117" s="19" t="str">
        <f>IF(B116="","",_xlfn.LET(_xlpm.next,B116+1,IF(_xlpm.next&lt;Input_Output!O$22,_xlpm.next,"")))</f>
        <v/>
      </c>
      <c r="C117" s="19"/>
      <c r="D117" s="41" t="str">
        <f>IF(B117="","",IF(MOD(B117,Input_Output!$O$6)=0,QUOTIENT(B117,Input_Output!$O$6),""))</f>
        <v/>
      </c>
      <c r="E117" s="41" t="str">
        <f>IF(D117="","",IF(D117&lt;Input_Output!O$20,VLOOKUP(K117,Semantic!$B$11:$C$15,2,FALSE),"N/A"))</f>
        <v/>
      </c>
      <c r="F117" s="96"/>
      <c r="G117" s="96"/>
      <c r="H117" s="96"/>
      <c r="I117" s="96"/>
      <c r="J117" s="97"/>
      <c r="K117" s="96"/>
      <c r="L117" s="96"/>
      <c r="M117" s="96"/>
      <c r="N117" s="96"/>
      <c r="O117" s="96"/>
      <c r="P117" s="96"/>
      <c r="Q117" s="96"/>
      <c r="R117" s="96"/>
      <c r="S117" s="96"/>
      <c r="T117" s="96"/>
      <c r="U117" s="96"/>
      <c r="V117" s="96"/>
      <c r="W117" s="96"/>
      <c r="X117" s="96"/>
      <c r="Y117" s="96"/>
      <c r="Z117" s="96"/>
      <c r="AA117" s="96"/>
      <c r="AB117" s="96"/>
      <c r="AC117" s="96"/>
      <c r="AD117" s="96"/>
      <c r="AE117" s="96"/>
      <c r="AF117" s="96"/>
      <c r="AG117" s="96"/>
      <c r="AH117" s="96"/>
      <c r="AI117" s="98"/>
      <c r="AJ117" s="98"/>
      <c r="AK117" s="98"/>
      <c r="AL117" s="7"/>
    </row>
    <row r="118" spans="1:38" x14ac:dyDescent="0.25">
      <c r="A118" s="41" t="str">
        <f>IF(D118&lt;Input_Output!O$20,"original",IF(D118&lt;Input_Output!O$21,"padding",IF(B118&lt;Input_Output!O$22,"extension","")))</f>
        <v/>
      </c>
      <c r="B118" s="19" t="str">
        <f>IF(B117="","",_xlfn.LET(_xlpm.next,B117+1,IF(_xlpm.next&lt;Input_Output!O$22,_xlpm.next,"")))</f>
        <v/>
      </c>
      <c r="C118" s="19"/>
      <c r="D118" s="41" t="str">
        <f>IF(B118="","",IF(MOD(B118,Input_Output!$O$6)=0,QUOTIENT(B118,Input_Output!$O$6),""))</f>
        <v/>
      </c>
      <c r="E118" s="41" t="str">
        <f>IF(D118="","",IF(D118&lt;Input_Output!O$20,VLOOKUP(K118,Semantic!$B$11:$C$15,2,FALSE),"N/A"))</f>
        <v/>
      </c>
      <c r="F118" s="96"/>
      <c r="G118" s="96"/>
      <c r="H118" s="96"/>
      <c r="I118" s="96"/>
      <c r="J118" s="97"/>
      <c r="K118" s="96"/>
      <c r="L118" s="96"/>
      <c r="M118" s="96"/>
      <c r="N118" s="96"/>
      <c r="O118" s="96"/>
      <c r="P118" s="96"/>
      <c r="Q118" s="96"/>
      <c r="R118" s="96"/>
      <c r="S118" s="96"/>
      <c r="T118" s="96"/>
      <c r="U118" s="96"/>
      <c r="V118" s="96"/>
      <c r="W118" s="96"/>
      <c r="X118" s="96"/>
      <c r="Y118" s="96"/>
      <c r="Z118" s="96"/>
      <c r="AA118" s="96"/>
      <c r="AB118" s="96"/>
      <c r="AC118" s="96"/>
      <c r="AD118" s="96"/>
      <c r="AE118" s="96"/>
      <c r="AF118" s="96"/>
      <c r="AG118" s="96"/>
      <c r="AH118" s="96"/>
      <c r="AI118" s="98"/>
      <c r="AJ118" s="98"/>
      <c r="AK118" s="98"/>
      <c r="AL118" s="7"/>
    </row>
    <row r="119" spans="1:38" x14ac:dyDescent="0.25">
      <c r="A119" s="41" t="str">
        <f>IF(D119&lt;Input_Output!O$20,"original",IF(D119&lt;Input_Output!O$21,"padding",IF(B119&lt;Input_Output!O$22,"extension","")))</f>
        <v/>
      </c>
      <c r="B119" s="19" t="str">
        <f>IF(B118="","",_xlfn.LET(_xlpm.next,B118+1,IF(_xlpm.next&lt;Input_Output!O$22,_xlpm.next,"")))</f>
        <v/>
      </c>
      <c r="C119" s="19"/>
      <c r="D119" s="41" t="str">
        <f>IF(B119="","",IF(MOD(B119,Input_Output!$O$6)=0,QUOTIENT(B119,Input_Output!$O$6),""))</f>
        <v/>
      </c>
      <c r="E119" s="41" t="str">
        <f>IF(D119="","",IF(D119&lt;Input_Output!O$20,VLOOKUP(K119,Semantic!$B$11:$C$15,2,FALSE),"N/A"))</f>
        <v/>
      </c>
      <c r="F119" s="96"/>
      <c r="G119" s="96"/>
      <c r="H119" s="96"/>
      <c r="I119" s="96"/>
      <c r="J119" s="97"/>
      <c r="K119" s="96"/>
      <c r="L119" s="96"/>
      <c r="M119" s="96"/>
      <c r="N119" s="96"/>
      <c r="O119" s="96"/>
      <c r="P119" s="96"/>
      <c r="Q119" s="96"/>
      <c r="R119" s="96"/>
      <c r="S119" s="96"/>
      <c r="T119" s="96"/>
      <c r="U119" s="96"/>
      <c r="V119" s="96"/>
      <c r="W119" s="96"/>
      <c r="X119" s="96"/>
      <c r="Y119" s="96"/>
      <c r="Z119" s="96"/>
      <c r="AA119" s="96"/>
      <c r="AB119" s="96"/>
      <c r="AC119" s="96"/>
      <c r="AD119" s="96"/>
      <c r="AE119" s="96"/>
      <c r="AF119" s="96"/>
      <c r="AG119" s="96"/>
      <c r="AH119" s="96"/>
      <c r="AI119" s="98"/>
      <c r="AJ119" s="98"/>
      <c r="AK119" s="98"/>
      <c r="AL119" s="7"/>
    </row>
    <row r="120" spans="1:38" x14ac:dyDescent="0.25">
      <c r="A120" s="41" t="str">
        <f>IF(D120&lt;Input_Output!O$20,"original",IF(D120&lt;Input_Output!O$21,"padding",IF(B120&lt;Input_Output!O$22,"extension","")))</f>
        <v/>
      </c>
      <c r="B120" s="19" t="str">
        <f>IF(B119="","",_xlfn.LET(_xlpm.next,B119+1,IF(_xlpm.next&lt;Input_Output!O$22,_xlpm.next,"")))</f>
        <v/>
      </c>
      <c r="C120" s="19"/>
      <c r="D120" s="41" t="str">
        <f>IF(B120="","",IF(MOD(B120,Input_Output!$O$6)=0,QUOTIENT(B120,Input_Output!$O$6),""))</f>
        <v/>
      </c>
      <c r="E120" s="41" t="str">
        <f>IF(D120="","",IF(D120&lt;Input_Output!O$20,VLOOKUP(K120,Semantic!$B$11:$C$15,2,FALSE),"N/A"))</f>
        <v/>
      </c>
      <c r="F120" s="96"/>
      <c r="G120" s="96"/>
      <c r="H120" s="96"/>
      <c r="I120" s="96"/>
      <c r="J120" s="97"/>
      <c r="K120" s="96"/>
      <c r="L120" s="96"/>
      <c r="M120" s="96"/>
      <c r="N120" s="96"/>
      <c r="O120" s="96"/>
      <c r="P120" s="96"/>
      <c r="Q120" s="96"/>
      <c r="R120" s="96"/>
      <c r="S120" s="96"/>
      <c r="T120" s="96"/>
      <c r="U120" s="96"/>
      <c r="V120" s="96"/>
      <c r="W120" s="96"/>
      <c r="X120" s="96"/>
      <c r="Y120" s="96"/>
      <c r="Z120" s="96"/>
      <c r="AA120" s="96"/>
      <c r="AB120" s="96"/>
      <c r="AC120" s="96"/>
      <c r="AD120" s="96"/>
      <c r="AE120" s="96"/>
      <c r="AF120" s="96"/>
      <c r="AG120" s="96"/>
      <c r="AH120" s="96"/>
      <c r="AI120" s="98"/>
      <c r="AJ120" s="98"/>
      <c r="AK120" s="98"/>
      <c r="AL120" s="7"/>
    </row>
    <row r="121" spans="1:38" x14ac:dyDescent="0.25">
      <c r="A121" s="41" t="str">
        <f>IF(D121&lt;Input_Output!O$20,"original",IF(D121&lt;Input_Output!O$21,"padding",IF(B121&lt;Input_Output!O$22,"extension","")))</f>
        <v/>
      </c>
      <c r="B121" s="19" t="str">
        <f>IF(B120="","",_xlfn.LET(_xlpm.next,B120+1,IF(_xlpm.next&lt;Input_Output!O$22,_xlpm.next,"")))</f>
        <v/>
      </c>
      <c r="C121" s="19"/>
      <c r="D121" s="41" t="str">
        <f>IF(B121="","",IF(MOD(B121,Input_Output!$O$6)=0,QUOTIENT(B121,Input_Output!$O$6),""))</f>
        <v/>
      </c>
      <c r="E121" s="41" t="str">
        <f>IF(D121="","",IF(D121&lt;Input_Output!O$20,VLOOKUP(K121,Semantic!$B$11:$C$15,2,FALSE),"N/A"))</f>
        <v/>
      </c>
      <c r="F121" s="96"/>
      <c r="G121" s="96"/>
      <c r="H121" s="96"/>
      <c r="I121" s="96"/>
      <c r="J121" s="97"/>
      <c r="K121" s="96"/>
      <c r="L121" s="96"/>
      <c r="M121" s="96"/>
      <c r="N121" s="96"/>
      <c r="O121" s="96"/>
      <c r="P121" s="96"/>
      <c r="Q121" s="96"/>
      <c r="R121" s="96"/>
      <c r="S121" s="96"/>
      <c r="T121" s="96"/>
      <c r="U121" s="96"/>
      <c r="V121" s="96"/>
      <c r="W121" s="96"/>
      <c r="X121" s="96"/>
      <c r="Y121" s="96"/>
      <c r="Z121" s="96"/>
      <c r="AA121" s="96"/>
      <c r="AB121" s="96"/>
      <c r="AC121" s="96"/>
      <c r="AD121" s="96"/>
      <c r="AE121" s="96"/>
      <c r="AF121" s="96"/>
      <c r="AG121" s="96"/>
      <c r="AH121" s="96"/>
      <c r="AI121" s="98"/>
      <c r="AJ121" s="98"/>
      <c r="AK121" s="98"/>
      <c r="AL121" s="7"/>
    </row>
    <row r="122" spans="1:38" x14ac:dyDescent="0.25">
      <c r="A122" s="41" t="str">
        <f>IF(D122&lt;Input_Output!O$20,"original",IF(D122&lt;Input_Output!O$21,"padding",IF(B122&lt;Input_Output!O$22,"extension","")))</f>
        <v/>
      </c>
      <c r="B122" s="19" t="str">
        <f>IF(B121="","",_xlfn.LET(_xlpm.next,B121+1,IF(_xlpm.next&lt;Input_Output!O$22,_xlpm.next,"")))</f>
        <v/>
      </c>
      <c r="C122" s="19"/>
      <c r="D122" s="41" t="str">
        <f>IF(B122="","",IF(MOD(B122,Input_Output!$O$6)=0,QUOTIENT(B122,Input_Output!$O$6),""))</f>
        <v/>
      </c>
      <c r="E122" s="41" t="str">
        <f>IF(D122="","",IF(D122&lt;Input_Output!O$20,VLOOKUP(K122,Semantic!$B$11:$C$15,2,FALSE),"N/A"))</f>
        <v/>
      </c>
      <c r="F122" s="96"/>
      <c r="G122" s="96"/>
      <c r="H122" s="96"/>
      <c r="I122" s="96"/>
      <c r="J122" s="97"/>
      <c r="K122" s="96"/>
      <c r="L122" s="96"/>
      <c r="M122" s="96"/>
      <c r="N122" s="96"/>
      <c r="O122" s="96"/>
      <c r="P122" s="96"/>
      <c r="Q122" s="96"/>
      <c r="R122" s="96"/>
      <c r="S122" s="96"/>
      <c r="T122" s="96"/>
      <c r="U122" s="96"/>
      <c r="V122" s="96"/>
      <c r="W122" s="96"/>
      <c r="X122" s="96"/>
      <c r="Y122" s="96"/>
      <c r="Z122" s="96"/>
      <c r="AA122" s="96"/>
      <c r="AB122" s="96"/>
      <c r="AC122" s="96"/>
      <c r="AD122" s="96"/>
      <c r="AE122" s="96"/>
      <c r="AF122" s="96"/>
      <c r="AG122" s="96"/>
      <c r="AH122" s="96"/>
      <c r="AI122" s="98"/>
      <c r="AJ122" s="98"/>
      <c r="AK122" s="98"/>
      <c r="AL122" s="7"/>
    </row>
    <row r="123" spans="1:38" x14ac:dyDescent="0.25">
      <c r="A123" s="41" t="str">
        <f>IF(D123&lt;Input_Output!O$20,"original",IF(D123&lt;Input_Output!O$21,"padding",IF(B123&lt;Input_Output!O$22,"extension","")))</f>
        <v/>
      </c>
      <c r="B123" s="19" t="str">
        <f>IF(B122="","",_xlfn.LET(_xlpm.next,B122+1,IF(_xlpm.next&lt;Input_Output!O$22,_xlpm.next,"")))</f>
        <v/>
      </c>
      <c r="C123" s="19"/>
      <c r="D123" s="41" t="str">
        <f>IF(B123="","",IF(MOD(B123,Input_Output!$O$6)=0,QUOTIENT(B123,Input_Output!$O$6),""))</f>
        <v/>
      </c>
      <c r="E123" s="41" t="str">
        <f>IF(D123="","",IF(D123&lt;Input_Output!O$20,VLOOKUP(K123,Semantic!$B$11:$C$15,2,FALSE),"N/A"))</f>
        <v/>
      </c>
      <c r="F123" s="96"/>
      <c r="G123" s="96"/>
      <c r="H123" s="96"/>
      <c r="I123" s="96"/>
      <c r="J123" s="97"/>
      <c r="K123" s="96"/>
      <c r="L123" s="96"/>
      <c r="M123" s="96"/>
      <c r="N123" s="96"/>
      <c r="O123" s="96"/>
      <c r="P123" s="96"/>
      <c r="Q123" s="96"/>
      <c r="R123" s="96"/>
      <c r="S123" s="96"/>
      <c r="T123" s="96"/>
      <c r="U123" s="96"/>
      <c r="V123" s="96"/>
      <c r="W123" s="96"/>
      <c r="X123" s="96"/>
      <c r="Y123" s="96"/>
      <c r="Z123" s="96"/>
      <c r="AA123" s="96"/>
      <c r="AB123" s="96"/>
      <c r="AC123" s="96"/>
      <c r="AD123" s="96"/>
      <c r="AE123" s="96"/>
      <c r="AF123" s="96"/>
      <c r="AG123" s="96"/>
      <c r="AH123" s="96"/>
      <c r="AI123" s="98"/>
      <c r="AJ123" s="98"/>
      <c r="AK123" s="98"/>
      <c r="AL123" s="7"/>
    </row>
    <row r="124" spans="1:38" x14ac:dyDescent="0.25">
      <c r="A124" s="41" t="str">
        <f>IF(D124&lt;Input_Output!O$20,"original",IF(D124&lt;Input_Output!O$21,"padding",IF(B124&lt;Input_Output!O$22,"extension","")))</f>
        <v/>
      </c>
      <c r="B124" s="19" t="str">
        <f>IF(B123="","",_xlfn.LET(_xlpm.next,B123+1,IF(_xlpm.next&lt;Input_Output!O$22,_xlpm.next,"")))</f>
        <v/>
      </c>
      <c r="C124" s="19"/>
      <c r="D124" s="41" t="str">
        <f>IF(B124="","",IF(MOD(B124,Input_Output!$O$6)=0,QUOTIENT(B124,Input_Output!$O$6),""))</f>
        <v/>
      </c>
      <c r="E124" s="41" t="str">
        <f>IF(D124="","",IF(D124&lt;Input_Output!O$20,VLOOKUP(K124,Semantic!$B$11:$C$15,2,FALSE),"N/A"))</f>
        <v/>
      </c>
      <c r="F124" s="96"/>
      <c r="G124" s="96"/>
      <c r="H124" s="96"/>
      <c r="I124" s="96"/>
      <c r="J124" s="97"/>
      <c r="K124" s="96"/>
      <c r="L124" s="96"/>
      <c r="M124" s="96"/>
      <c r="N124" s="96"/>
      <c r="O124" s="96"/>
      <c r="P124" s="96"/>
      <c r="Q124" s="96"/>
      <c r="R124" s="96"/>
      <c r="S124" s="96"/>
      <c r="T124" s="96"/>
      <c r="U124" s="96"/>
      <c r="V124" s="96"/>
      <c r="W124" s="96"/>
      <c r="X124" s="96"/>
      <c r="Y124" s="96"/>
      <c r="Z124" s="96"/>
      <c r="AA124" s="96"/>
      <c r="AB124" s="96"/>
      <c r="AC124" s="96"/>
      <c r="AD124" s="96"/>
      <c r="AE124" s="96"/>
      <c r="AF124" s="96"/>
      <c r="AG124" s="96"/>
      <c r="AH124" s="96"/>
      <c r="AI124" s="98"/>
      <c r="AJ124" s="98"/>
      <c r="AK124" s="98"/>
      <c r="AL124" s="7"/>
    </row>
    <row r="125" spans="1:38" x14ac:dyDescent="0.25">
      <c r="A125" s="41" t="str">
        <f>IF(D125&lt;Input_Output!O$20,"original",IF(D125&lt;Input_Output!O$21,"padding",IF(B125&lt;Input_Output!O$22,"extension","")))</f>
        <v/>
      </c>
      <c r="B125" s="19" t="str">
        <f>IF(B124="","",_xlfn.LET(_xlpm.next,B124+1,IF(_xlpm.next&lt;Input_Output!O$22,_xlpm.next,"")))</f>
        <v/>
      </c>
      <c r="C125" s="19"/>
      <c r="D125" s="41" t="str">
        <f>IF(B125="","",IF(MOD(B125,Input_Output!$O$6)=0,QUOTIENT(B125,Input_Output!$O$6),""))</f>
        <v/>
      </c>
      <c r="E125" s="41" t="str">
        <f>IF(D125="","",IF(D125&lt;Input_Output!O$20,VLOOKUP(K125,Semantic!$B$11:$C$15,2,FALSE),"N/A"))</f>
        <v/>
      </c>
      <c r="F125" s="96"/>
      <c r="G125" s="96"/>
      <c r="H125" s="96"/>
      <c r="I125" s="96"/>
      <c r="J125" s="97"/>
      <c r="K125" s="96"/>
      <c r="L125" s="96"/>
      <c r="M125" s="96"/>
      <c r="N125" s="96"/>
      <c r="O125" s="96"/>
      <c r="P125" s="96"/>
      <c r="Q125" s="96"/>
      <c r="R125" s="96"/>
      <c r="S125" s="96"/>
      <c r="T125" s="96"/>
      <c r="U125" s="96"/>
      <c r="V125" s="96"/>
      <c r="W125" s="96"/>
      <c r="X125" s="96"/>
      <c r="Y125" s="96"/>
      <c r="Z125" s="96"/>
      <c r="AA125" s="96"/>
      <c r="AB125" s="96"/>
      <c r="AC125" s="96"/>
      <c r="AD125" s="96"/>
      <c r="AE125" s="96"/>
      <c r="AF125" s="96"/>
      <c r="AG125" s="96"/>
      <c r="AH125" s="96"/>
      <c r="AI125" s="98"/>
      <c r="AJ125" s="98"/>
      <c r="AK125" s="98"/>
      <c r="AL125" s="7"/>
    </row>
    <row r="126" spans="1:38" x14ac:dyDescent="0.25">
      <c r="A126" s="41" t="str">
        <f>IF(D126&lt;Input_Output!O$20,"original",IF(D126&lt;Input_Output!O$21,"padding",IF(B126&lt;Input_Output!O$22,"extension","")))</f>
        <v/>
      </c>
      <c r="B126" s="19" t="str">
        <f>IF(B125="","",_xlfn.LET(_xlpm.next,B125+1,IF(_xlpm.next&lt;Input_Output!O$22,_xlpm.next,"")))</f>
        <v/>
      </c>
      <c r="C126" s="19"/>
      <c r="D126" s="41" t="str">
        <f>IF(B126="","",IF(MOD(B126,Input_Output!$O$6)=0,QUOTIENT(B126,Input_Output!$O$6),""))</f>
        <v/>
      </c>
      <c r="E126" s="41" t="str">
        <f>IF(D126="","",IF(D126&lt;Input_Output!O$20,VLOOKUP(K126,Semantic!$B$11:$C$15,2,FALSE),"N/A"))</f>
        <v/>
      </c>
      <c r="F126" s="96"/>
      <c r="G126" s="96"/>
      <c r="H126" s="96"/>
      <c r="I126" s="96"/>
      <c r="J126" s="97"/>
      <c r="K126" s="96"/>
      <c r="L126" s="96"/>
      <c r="M126" s="96"/>
      <c r="N126" s="96"/>
      <c r="O126" s="96"/>
      <c r="P126" s="96"/>
      <c r="Q126" s="96"/>
      <c r="R126" s="96"/>
      <c r="S126" s="96"/>
      <c r="T126" s="96"/>
      <c r="U126" s="96"/>
      <c r="V126" s="96"/>
      <c r="W126" s="96"/>
      <c r="X126" s="96"/>
      <c r="Y126" s="96"/>
      <c r="Z126" s="96"/>
      <c r="AA126" s="96"/>
      <c r="AB126" s="96"/>
      <c r="AC126" s="96"/>
      <c r="AD126" s="96"/>
      <c r="AE126" s="96"/>
      <c r="AF126" s="96"/>
      <c r="AG126" s="96"/>
      <c r="AH126" s="96"/>
      <c r="AI126" s="98"/>
      <c r="AJ126" s="98"/>
      <c r="AK126" s="98"/>
      <c r="AL126" s="7"/>
    </row>
    <row r="127" spans="1:38" x14ac:dyDescent="0.25">
      <c r="A127" s="41" t="str">
        <f>IF(D127&lt;Input_Output!O$20,"original",IF(D127&lt;Input_Output!O$21,"padding",IF(B127&lt;Input_Output!O$22,"extension","")))</f>
        <v/>
      </c>
      <c r="B127" s="19" t="str">
        <f>IF(B126="","",_xlfn.LET(_xlpm.next,B126+1,IF(_xlpm.next&lt;Input_Output!O$22,_xlpm.next,"")))</f>
        <v/>
      </c>
      <c r="C127" s="19"/>
      <c r="D127" s="41" t="str">
        <f>IF(B127="","",IF(MOD(B127,Input_Output!$O$6)=0,QUOTIENT(B127,Input_Output!$O$6),""))</f>
        <v/>
      </c>
      <c r="E127" s="41" t="str">
        <f>IF(D127="","",IF(D127&lt;Input_Output!O$20,VLOOKUP(K127,Semantic!$B$11:$C$15,2,FALSE),"N/A"))</f>
        <v/>
      </c>
      <c r="F127" s="96"/>
      <c r="G127" s="96"/>
      <c r="H127" s="96"/>
      <c r="I127" s="96"/>
      <c r="J127" s="97"/>
      <c r="K127" s="96"/>
      <c r="L127" s="96"/>
      <c r="M127" s="96"/>
      <c r="N127" s="96"/>
      <c r="O127" s="96"/>
      <c r="P127" s="96"/>
      <c r="Q127" s="96"/>
      <c r="R127" s="96"/>
      <c r="S127" s="96"/>
      <c r="T127" s="96"/>
      <c r="U127" s="96"/>
      <c r="V127" s="96"/>
      <c r="W127" s="96"/>
      <c r="X127" s="96"/>
      <c r="Y127" s="96"/>
      <c r="Z127" s="96"/>
      <c r="AA127" s="96"/>
      <c r="AB127" s="96"/>
      <c r="AC127" s="96"/>
      <c r="AD127" s="96"/>
      <c r="AE127" s="96"/>
      <c r="AF127" s="96"/>
      <c r="AG127" s="96"/>
      <c r="AH127" s="96"/>
      <c r="AI127" s="98"/>
      <c r="AJ127" s="98"/>
      <c r="AK127" s="98"/>
      <c r="AL127" s="7"/>
    </row>
    <row r="128" spans="1:38" x14ac:dyDescent="0.25">
      <c r="A128" s="41" t="str">
        <f>IF(D128&lt;Input_Output!O$20,"original",IF(D128&lt;Input_Output!O$21,"padding",IF(B128&lt;Input_Output!O$22,"extension","")))</f>
        <v/>
      </c>
      <c r="B128" s="19" t="str">
        <f>IF(B127="","",_xlfn.LET(_xlpm.next,B127+1,IF(_xlpm.next&lt;Input_Output!O$22,_xlpm.next,"")))</f>
        <v/>
      </c>
      <c r="C128" s="19"/>
      <c r="D128" s="41" t="str">
        <f>IF(B128="","",IF(MOD(B128,Input_Output!$O$6)=0,QUOTIENT(B128,Input_Output!$O$6),""))</f>
        <v/>
      </c>
      <c r="E128" s="41" t="str">
        <f>IF(D128="","",IF(D128&lt;Input_Output!O$20,VLOOKUP(K128,Semantic!$B$11:$C$15,2,FALSE),"N/A"))</f>
        <v/>
      </c>
      <c r="F128" s="96"/>
      <c r="G128" s="96"/>
      <c r="H128" s="96"/>
      <c r="I128" s="96"/>
      <c r="J128" s="97"/>
      <c r="K128" s="96"/>
      <c r="L128" s="96"/>
      <c r="M128" s="96"/>
      <c r="N128" s="96"/>
      <c r="O128" s="96"/>
      <c r="P128" s="96"/>
      <c r="Q128" s="96"/>
      <c r="R128" s="96"/>
      <c r="S128" s="96"/>
      <c r="T128" s="96"/>
      <c r="U128" s="96"/>
      <c r="V128" s="96"/>
      <c r="W128" s="96"/>
      <c r="X128" s="96"/>
      <c r="Y128" s="96"/>
      <c r="Z128" s="96"/>
      <c r="AA128" s="96"/>
      <c r="AB128" s="96"/>
      <c r="AC128" s="96"/>
      <c r="AD128" s="96"/>
      <c r="AE128" s="96"/>
      <c r="AF128" s="96"/>
      <c r="AG128" s="96"/>
      <c r="AH128" s="96"/>
      <c r="AI128" s="98"/>
      <c r="AJ128" s="98"/>
      <c r="AK128" s="98"/>
      <c r="AL128" s="7"/>
    </row>
    <row r="129" spans="1:38" x14ac:dyDescent="0.25">
      <c r="A129" s="41" t="str">
        <f>IF(D129&lt;Input_Output!O$20,"original",IF(D129&lt;Input_Output!O$21,"padding",IF(B129&lt;Input_Output!O$22,"extension","")))</f>
        <v/>
      </c>
      <c r="B129" s="19" t="str">
        <f>IF(B128="","",_xlfn.LET(_xlpm.next,B128+1,IF(_xlpm.next&lt;Input_Output!O$22,_xlpm.next,"")))</f>
        <v/>
      </c>
      <c r="C129" s="19"/>
      <c r="D129" s="41" t="str">
        <f>IF(B129="","",IF(MOD(B129,Input_Output!$O$6)=0,QUOTIENT(B129,Input_Output!$O$6),""))</f>
        <v/>
      </c>
      <c r="E129" s="41" t="str">
        <f>IF(D129="","",IF(D129&lt;Input_Output!O$20,VLOOKUP(K129,Semantic!$B$11:$C$15,2,FALSE),"N/A"))</f>
        <v/>
      </c>
      <c r="F129" s="96"/>
      <c r="G129" s="96"/>
      <c r="H129" s="96"/>
      <c r="I129" s="96"/>
      <c r="J129" s="97"/>
      <c r="K129" s="96"/>
      <c r="L129" s="96"/>
      <c r="M129" s="96"/>
      <c r="N129" s="96"/>
      <c r="O129" s="96"/>
      <c r="P129" s="96"/>
      <c r="Q129" s="96"/>
      <c r="R129" s="96"/>
      <c r="S129" s="96"/>
      <c r="T129" s="96"/>
      <c r="U129" s="96"/>
      <c r="V129" s="96"/>
      <c r="W129" s="96"/>
      <c r="X129" s="96"/>
      <c r="Y129" s="96"/>
      <c r="Z129" s="96"/>
      <c r="AA129" s="96"/>
      <c r="AB129" s="96"/>
      <c r="AC129" s="96"/>
      <c r="AD129" s="96"/>
      <c r="AE129" s="96"/>
      <c r="AF129" s="96"/>
      <c r="AG129" s="96"/>
      <c r="AH129" s="96"/>
      <c r="AI129" s="98"/>
      <c r="AJ129" s="98"/>
      <c r="AK129" s="98"/>
      <c r="AL129" s="7"/>
    </row>
    <row r="130" spans="1:38" x14ac:dyDescent="0.25">
      <c r="A130" s="41" t="str">
        <f>IF(D130&lt;Input_Output!O$20,"original",IF(D130&lt;Input_Output!O$21,"padding",IF(B130&lt;Input_Output!O$22,"extension","")))</f>
        <v/>
      </c>
      <c r="B130" s="19" t="str">
        <f>IF(B129="","",_xlfn.LET(_xlpm.next,B129+1,IF(_xlpm.next&lt;Input_Output!O$22,_xlpm.next,"")))</f>
        <v/>
      </c>
      <c r="C130" s="19"/>
      <c r="D130" s="41" t="str">
        <f>IF(B130="","",IF(MOD(B130,Input_Output!$O$6)=0,QUOTIENT(B130,Input_Output!$O$6),""))</f>
        <v/>
      </c>
      <c r="E130" s="41" t="str">
        <f>IF(D130="","",IF(D130&lt;Input_Output!O$20,VLOOKUP(K130,Semantic!$B$11:$C$15,2,FALSE),"N/A"))</f>
        <v/>
      </c>
      <c r="F130" s="96"/>
      <c r="G130" s="96"/>
      <c r="H130" s="96"/>
      <c r="I130" s="96"/>
      <c r="J130" s="97"/>
      <c r="K130" s="96"/>
      <c r="L130" s="96"/>
      <c r="M130" s="96"/>
      <c r="N130" s="96"/>
      <c r="O130" s="96"/>
      <c r="P130" s="96"/>
      <c r="Q130" s="96"/>
      <c r="R130" s="96"/>
      <c r="S130" s="96"/>
      <c r="T130" s="96"/>
      <c r="U130" s="96"/>
      <c r="V130" s="96"/>
      <c r="W130" s="96"/>
      <c r="X130" s="96"/>
      <c r="Y130" s="96"/>
      <c r="Z130" s="96"/>
      <c r="AA130" s="96"/>
      <c r="AB130" s="96"/>
      <c r="AC130" s="96"/>
      <c r="AD130" s="96"/>
      <c r="AE130" s="96"/>
      <c r="AF130" s="96"/>
      <c r="AG130" s="96"/>
      <c r="AH130" s="96"/>
      <c r="AI130" s="98"/>
      <c r="AJ130" s="98"/>
      <c r="AK130" s="98"/>
      <c r="AL130" s="7"/>
    </row>
    <row r="131" spans="1:38" x14ac:dyDescent="0.25">
      <c r="A131" s="41" t="str">
        <f>IF(D131&lt;Input_Output!O$20,"original",IF(D131&lt;Input_Output!O$21,"padding",IF(B131&lt;Input_Output!O$22,"extension","")))</f>
        <v/>
      </c>
      <c r="B131" s="19" t="str">
        <f>IF(B130="","",_xlfn.LET(_xlpm.next,B130+1,IF(_xlpm.next&lt;Input_Output!O$22,_xlpm.next,"")))</f>
        <v/>
      </c>
      <c r="C131" s="19"/>
      <c r="D131" s="41" t="str">
        <f>IF(B131="","",IF(MOD(B131,Input_Output!$O$6)=0,QUOTIENT(B131,Input_Output!$O$6),""))</f>
        <v/>
      </c>
      <c r="E131" s="41" t="str">
        <f>IF(D131="","",IF(D131&lt;Input_Output!O$20,VLOOKUP(K131,Semantic!$B$11:$C$15,2,FALSE),"N/A"))</f>
        <v/>
      </c>
      <c r="F131" s="96"/>
      <c r="G131" s="96"/>
      <c r="H131" s="96"/>
      <c r="I131" s="96"/>
      <c r="J131" s="97"/>
      <c r="K131" s="96"/>
      <c r="L131" s="96"/>
      <c r="M131" s="96"/>
      <c r="N131" s="96"/>
      <c r="O131" s="96"/>
      <c r="P131" s="96"/>
      <c r="Q131" s="96"/>
      <c r="R131" s="96"/>
      <c r="S131" s="96"/>
      <c r="T131" s="96"/>
      <c r="U131" s="96"/>
      <c r="V131" s="96"/>
      <c r="W131" s="96"/>
      <c r="X131" s="96"/>
      <c r="Y131" s="96"/>
      <c r="Z131" s="96"/>
      <c r="AA131" s="96"/>
      <c r="AB131" s="96"/>
      <c r="AC131" s="96"/>
      <c r="AD131" s="96"/>
      <c r="AE131" s="96"/>
      <c r="AF131" s="96"/>
      <c r="AG131" s="96"/>
      <c r="AH131" s="96"/>
      <c r="AI131" s="98"/>
      <c r="AJ131" s="98"/>
      <c r="AK131" s="98"/>
      <c r="AL131" s="7"/>
    </row>
    <row r="132" spans="1:38" x14ac:dyDescent="0.25">
      <c r="A132" s="41" t="str">
        <f>IF(D132&lt;Input_Output!O$20,"original",IF(D132&lt;Input_Output!O$21,"padding",IF(B132&lt;Input_Output!O$22,"extension","")))</f>
        <v/>
      </c>
      <c r="B132" s="19" t="str">
        <f>IF(B131="","",_xlfn.LET(_xlpm.next,B131+1,IF(_xlpm.next&lt;Input_Output!O$22,_xlpm.next,"")))</f>
        <v/>
      </c>
      <c r="C132" s="19"/>
      <c r="D132" s="41" t="str">
        <f>IF(B132="","",IF(MOD(B132,Input_Output!$O$6)=0,QUOTIENT(B132,Input_Output!$O$6),""))</f>
        <v/>
      </c>
      <c r="E132" s="41" t="str">
        <f>IF(D132="","",IF(D132&lt;Input_Output!O$20,VLOOKUP(K132,Semantic!$B$11:$C$15,2,FALSE),"N/A"))</f>
        <v/>
      </c>
      <c r="F132" s="96"/>
      <c r="G132" s="96"/>
      <c r="H132" s="96"/>
      <c r="I132" s="96"/>
      <c r="J132" s="97"/>
      <c r="K132" s="96"/>
      <c r="L132" s="96"/>
      <c r="M132" s="96"/>
      <c r="N132" s="96"/>
      <c r="O132" s="96"/>
      <c r="P132" s="96"/>
      <c r="Q132" s="96"/>
      <c r="R132" s="96"/>
      <c r="S132" s="96"/>
      <c r="T132" s="96"/>
      <c r="U132" s="96"/>
      <c r="V132" s="96"/>
      <c r="W132" s="96"/>
      <c r="X132" s="96"/>
      <c r="Y132" s="96"/>
      <c r="Z132" s="96"/>
      <c r="AA132" s="96"/>
      <c r="AB132" s="96"/>
      <c r="AC132" s="96"/>
      <c r="AD132" s="96"/>
      <c r="AE132" s="96"/>
      <c r="AF132" s="96"/>
      <c r="AG132" s="96"/>
      <c r="AH132" s="96"/>
      <c r="AI132" s="98"/>
      <c r="AJ132" s="98"/>
      <c r="AK132" s="98"/>
      <c r="AL132" s="7"/>
    </row>
    <row r="133" spans="1:38" x14ac:dyDescent="0.25">
      <c r="A133" s="41" t="str">
        <f>IF(D133&lt;Input_Output!O$20,"original",IF(D133&lt;Input_Output!O$21,"padding",IF(B133&lt;Input_Output!O$22,"extension","")))</f>
        <v/>
      </c>
      <c r="B133" s="19" t="str">
        <f>IF(B132="","",_xlfn.LET(_xlpm.next,B132+1,IF(_xlpm.next&lt;Input_Output!O$22,_xlpm.next,"")))</f>
        <v/>
      </c>
      <c r="C133" s="19"/>
      <c r="D133" s="41" t="str">
        <f>IF(B133="","",IF(MOD(B133,Input_Output!$O$6)=0,QUOTIENT(B133,Input_Output!$O$6),""))</f>
        <v/>
      </c>
      <c r="E133" s="41" t="str">
        <f>IF(D133="","",IF(D133&lt;Input_Output!O$20,VLOOKUP(K133,Semantic!$B$11:$C$15,2,FALSE),"N/A"))</f>
        <v/>
      </c>
      <c r="F133" s="96"/>
      <c r="G133" s="96"/>
      <c r="H133" s="96"/>
      <c r="I133" s="96"/>
      <c r="J133" s="97"/>
      <c r="K133" s="96"/>
      <c r="L133" s="96"/>
      <c r="M133" s="96"/>
      <c r="N133" s="96"/>
      <c r="O133" s="96"/>
      <c r="P133" s="96"/>
      <c r="Q133" s="96"/>
      <c r="R133" s="96"/>
      <c r="S133" s="96"/>
      <c r="T133" s="96"/>
      <c r="U133" s="96"/>
      <c r="V133" s="96"/>
      <c r="W133" s="96"/>
      <c r="X133" s="96"/>
      <c r="Y133" s="96"/>
      <c r="Z133" s="96"/>
      <c r="AA133" s="96"/>
      <c r="AB133" s="96"/>
      <c r="AC133" s="96"/>
      <c r="AD133" s="96"/>
      <c r="AE133" s="96"/>
      <c r="AF133" s="96"/>
      <c r="AG133" s="96"/>
      <c r="AH133" s="96"/>
      <c r="AI133" s="98"/>
      <c r="AJ133" s="98"/>
      <c r="AK133" s="98"/>
      <c r="AL133" s="7"/>
    </row>
    <row r="134" spans="1:38" x14ac:dyDescent="0.25">
      <c r="A134" s="41" t="str">
        <f>IF(D134&lt;Input_Output!O$20,"original",IF(D134&lt;Input_Output!O$21,"padding",IF(B134&lt;Input_Output!O$22,"extension","")))</f>
        <v/>
      </c>
      <c r="B134" s="19" t="str">
        <f>IF(B133="","",_xlfn.LET(_xlpm.next,B133+1,IF(_xlpm.next&lt;Input_Output!O$22,_xlpm.next,"")))</f>
        <v/>
      </c>
      <c r="C134" s="19"/>
      <c r="D134" s="41" t="str">
        <f>IF(B134="","",IF(MOD(B134,Input_Output!$O$6)=0,QUOTIENT(B134,Input_Output!$O$6),""))</f>
        <v/>
      </c>
      <c r="E134" s="41" t="str">
        <f>IF(D134="","",IF(D134&lt;Input_Output!O$20,VLOOKUP(K134,Semantic!$B$11:$C$15,2,FALSE),"N/A"))</f>
        <v/>
      </c>
      <c r="F134" s="96"/>
      <c r="G134" s="96"/>
      <c r="H134" s="96"/>
      <c r="I134" s="96"/>
      <c r="J134" s="97"/>
      <c r="K134" s="96"/>
      <c r="L134" s="96"/>
      <c r="M134" s="96"/>
      <c r="N134" s="96"/>
      <c r="O134" s="96"/>
      <c r="P134" s="96"/>
      <c r="Q134" s="96"/>
      <c r="R134" s="96"/>
      <c r="S134" s="96"/>
      <c r="T134" s="96"/>
      <c r="U134" s="96"/>
      <c r="V134" s="96"/>
      <c r="W134" s="96"/>
      <c r="X134" s="96"/>
      <c r="Y134" s="96"/>
      <c r="Z134" s="96"/>
      <c r="AA134" s="96"/>
      <c r="AB134" s="96"/>
      <c r="AC134" s="96"/>
      <c r="AD134" s="96"/>
      <c r="AE134" s="96"/>
      <c r="AF134" s="96"/>
      <c r="AG134" s="96"/>
      <c r="AH134" s="96"/>
      <c r="AI134" s="98"/>
      <c r="AJ134" s="98"/>
      <c r="AK134" s="98"/>
      <c r="AL134" s="7"/>
    </row>
    <row r="135" spans="1:38" x14ac:dyDescent="0.25">
      <c r="A135" s="41" t="str">
        <f>IF(D135&lt;Input_Output!O$20,"original",IF(D135&lt;Input_Output!O$21,"padding",IF(B135&lt;Input_Output!O$22,"extension","")))</f>
        <v/>
      </c>
      <c r="B135" s="19" t="str">
        <f>IF(B134="","",_xlfn.LET(_xlpm.next,B134+1,IF(_xlpm.next&lt;Input_Output!O$22,_xlpm.next,"")))</f>
        <v/>
      </c>
      <c r="C135" s="19"/>
      <c r="D135" s="41" t="str">
        <f>IF(B135="","",IF(MOD(B135,Input_Output!$O$6)=0,QUOTIENT(B135,Input_Output!$O$6),""))</f>
        <v/>
      </c>
      <c r="E135" s="41" t="str">
        <f>IF(D135="","",IF(D135&lt;Input_Output!O$20,VLOOKUP(K135,Semantic!$B$11:$C$15,2,FALSE),"N/A"))</f>
        <v/>
      </c>
      <c r="F135" s="96"/>
      <c r="G135" s="96"/>
      <c r="H135" s="96"/>
      <c r="I135" s="96"/>
      <c r="J135" s="97"/>
      <c r="K135" s="96"/>
      <c r="L135" s="96"/>
      <c r="M135" s="96"/>
      <c r="N135" s="96"/>
      <c r="O135" s="96"/>
      <c r="P135" s="96"/>
      <c r="Q135" s="96"/>
      <c r="R135" s="96"/>
      <c r="S135" s="96"/>
      <c r="T135" s="96"/>
      <c r="U135" s="96"/>
      <c r="V135" s="96"/>
      <c r="W135" s="96"/>
      <c r="X135" s="96"/>
      <c r="Y135" s="96"/>
      <c r="Z135" s="96"/>
      <c r="AA135" s="96"/>
      <c r="AB135" s="96"/>
      <c r="AC135" s="96"/>
      <c r="AD135" s="96"/>
      <c r="AE135" s="96"/>
      <c r="AF135" s="96"/>
      <c r="AG135" s="96"/>
      <c r="AH135" s="96"/>
      <c r="AI135" s="98"/>
      <c r="AJ135" s="98"/>
      <c r="AK135" s="98"/>
      <c r="AL135" s="7"/>
    </row>
    <row r="136" spans="1:38" x14ac:dyDescent="0.25">
      <c r="A136" s="41" t="str">
        <f>IF(D136&lt;Input_Output!O$20,"original",IF(D136&lt;Input_Output!O$21,"padding",IF(B136&lt;Input_Output!O$22,"extension","")))</f>
        <v/>
      </c>
      <c r="B136" s="19" t="str">
        <f>IF(B135="","",_xlfn.LET(_xlpm.next,B135+1,IF(_xlpm.next&lt;Input_Output!O$22,_xlpm.next,"")))</f>
        <v/>
      </c>
      <c r="C136" s="19"/>
      <c r="D136" s="41" t="str">
        <f>IF(B136="","",IF(MOD(B136,Input_Output!$O$6)=0,QUOTIENT(B136,Input_Output!$O$6),""))</f>
        <v/>
      </c>
      <c r="E136" s="41" t="str">
        <f>IF(D136="","",IF(D136&lt;Input_Output!O$20,VLOOKUP(K136,Semantic!$B$11:$C$15,2,FALSE),"N/A"))</f>
        <v/>
      </c>
      <c r="F136" s="96"/>
      <c r="G136" s="96"/>
      <c r="H136" s="96"/>
      <c r="I136" s="96"/>
      <c r="J136" s="97"/>
      <c r="K136" s="96"/>
      <c r="L136" s="96"/>
      <c r="M136" s="96"/>
      <c r="N136" s="96"/>
      <c r="O136" s="96"/>
      <c r="P136" s="96"/>
      <c r="Q136" s="96"/>
      <c r="R136" s="96"/>
      <c r="S136" s="96"/>
      <c r="T136" s="96"/>
      <c r="U136" s="96"/>
      <c r="V136" s="96"/>
      <c r="W136" s="96"/>
      <c r="X136" s="96"/>
      <c r="Y136" s="96"/>
      <c r="Z136" s="96"/>
      <c r="AA136" s="96"/>
      <c r="AB136" s="96"/>
      <c r="AC136" s="96"/>
      <c r="AD136" s="96"/>
      <c r="AE136" s="96"/>
      <c r="AF136" s="96"/>
      <c r="AG136" s="96"/>
      <c r="AH136" s="96"/>
      <c r="AI136" s="98"/>
      <c r="AJ136" s="98"/>
      <c r="AK136" s="98"/>
      <c r="AL136" s="7"/>
    </row>
    <row r="137" spans="1:38" x14ac:dyDescent="0.25">
      <c r="A137" s="41" t="str">
        <f>IF(D137&lt;Input_Output!O$20,"original",IF(D137&lt;Input_Output!O$21,"padding",IF(B137&lt;Input_Output!O$22,"extension","")))</f>
        <v/>
      </c>
      <c r="B137" s="19" t="str">
        <f>IF(B136="","",_xlfn.LET(_xlpm.next,B136+1,IF(_xlpm.next&lt;Input_Output!O$22,_xlpm.next,"")))</f>
        <v/>
      </c>
      <c r="C137" s="19"/>
      <c r="D137" s="41" t="str">
        <f>IF(B137="","",IF(MOD(B137,Input_Output!$O$6)=0,QUOTIENT(B137,Input_Output!$O$6),""))</f>
        <v/>
      </c>
      <c r="E137" s="41" t="str">
        <f>IF(D137="","",IF(D137&lt;Input_Output!O$20,VLOOKUP(K137,Semantic!$B$11:$C$15,2,FALSE),"N/A"))</f>
        <v/>
      </c>
      <c r="F137" s="96"/>
      <c r="G137" s="96"/>
      <c r="H137" s="96"/>
      <c r="I137" s="96"/>
      <c r="J137" s="97"/>
      <c r="K137" s="96"/>
      <c r="L137" s="96"/>
      <c r="M137" s="96"/>
      <c r="N137" s="96"/>
      <c r="O137" s="96"/>
      <c r="P137" s="96"/>
      <c r="Q137" s="96"/>
      <c r="R137" s="96"/>
      <c r="S137" s="96"/>
      <c r="T137" s="96"/>
      <c r="U137" s="96"/>
      <c r="V137" s="96"/>
      <c r="W137" s="96"/>
      <c r="X137" s="96"/>
      <c r="Y137" s="96"/>
      <c r="Z137" s="96"/>
      <c r="AA137" s="96"/>
      <c r="AB137" s="96"/>
      <c r="AC137" s="96"/>
      <c r="AD137" s="96"/>
      <c r="AE137" s="96"/>
      <c r="AF137" s="96"/>
      <c r="AG137" s="96"/>
      <c r="AH137" s="96"/>
      <c r="AI137" s="98"/>
      <c r="AJ137" s="98"/>
      <c r="AK137" s="98"/>
      <c r="AL137" s="7"/>
    </row>
    <row r="138" spans="1:38" x14ac:dyDescent="0.25">
      <c r="A138" s="41" t="str">
        <f>IF(D138&lt;Input_Output!O$20,"original",IF(D138&lt;Input_Output!O$21,"padding",IF(B138&lt;Input_Output!O$22,"extension","")))</f>
        <v/>
      </c>
      <c r="B138" s="19" t="str">
        <f>IF(B137="","",_xlfn.LET(_xlpm.next,B137+1,IF(_xlpm.next&lt;Input_Output!O$22,_xlpm.next,"")))</f>
        <v/>
      </c>
      <c r="C138" s="19"/>
      <c r="D138" s="41" t="str">
        <f>IF(B138="","",IF(MOD(B138,Input_Output!$O$6)=0,QUOTIENT(B138,Input_Output!$O$6),""))</f>
        <v/>
      </c>
      <c r="E138" s="41" t="str">
        <f>IF(D138="","",IF(D138&lt;Input_Output!O$20,VLOOKUP(K138,Semantic!$B$11:$C$15,2,FALSE),"N/A"))</f>
        <v/>
      </c>
      <c r="F138" s="96"/>
      <c r="G138" s="96"/>
      <c r="H138" s="96"/>
      <c r="I138" s="96"/>
      <c r="J138" s="97"/>
      <c r="K138" s="96"/>
      <c r="L138" s="96"/>
      <c r="M138" s="96"/>
      <c r="N138" s="96"/>
      <c r="O138" s="96"/>
      <c r="P138" s="96"/>
      <c r="Q138" s="96"/>
      <c r="R138" s="96"/>
      <c r="S138" s="96"/>
      <c r="T138" s="96"/>
      <c r="U138" s="96"/>
      <c r="V138" s="96"/>
      <c r="W138" s="96"/>
      <c r="X138" s="96"/>
      <c r="Y138" s="96"/>
      <c r="Z138" s="96"/>
      <c r="AA138" s="96"/>
      <c r="AB138" s="96"/>
      <c r="AC138" s="96"/>
      <c r="AD138" s="96"/>
      <c r="AE138" s="96"/>
      <c r="AF138" s="96"/>
      <c r="AG138" s="96"/>
      <c r="AH138" s="96"/>
      <c r="AI138" s="98"/>
      <c r="AJ138" s="98"/>
      <c r="AK138" s="98"/>
      <c r="AL138" s="7"/>
    </row>
    <row r="139" spans="1:38" x14ac:dyDescent="0.25">
      <c r="A139" s="41" t="str">
        <f>IF(D139&lt;Input_Output!O$20,"original",IF(D139&lt;Input_Output!O$21,"padding",IF(B139&lt;Input_Output!O$22,"extension","")))</f>
        <v/>
      </c>
      <c r="B139" s="19" t="str">
        <f>IF(B138="","",_xlfn.LET(_xlpm.next,B138+1,IF(_xlpm.next&lt;Input_Output!O$22,_xlpm.next,"")))</f>
        <v/>
      </c>
      <c r="C139" s="19"/>
      <c r="D139" s="41" t="str">
        <f>IF(B139="","",IF(MOD(B139,Input_Output!$O$6)=0,QUOTIENT(B139,Input_Output!$O$6),""))</f>
        <v/>
      </c>
      <c r="E139" s="41" t="str">
        <f>IF(D139="","",IF(D139&lt;Input_Output!O$20,VLOOKUP(K139,Semantic!$B$11:$C$15,2,FALSE),"N/A"))</f>
        <v/>
      </c>
      <c r="F139" s="96"/>
      <c r="G139" s="96"/>
      <c r="H139" s="96"/>
      <c r="I139" s="96"/>
      <c r="J139" s="97"/>
      <c r="K139" s="96"/>
      <c r="L139" s="96"/>
      <c r="M139" s="96"/>
      <c r="N139" s="96"/>
      <c r="O139" s="96"/>
      <c r="P139" s="96"/>
      <c r="Q139" s="96"/>
      <c r="R139" s="96"/>
      <c r="S139" s="96"/>
      <c r="T139" s="96"/>
      <c r="U139" s="96"/>
      <c r="V139" s="96"/>
      <c r="W139" s="96"/>
      <c r="X139" s="96"/>
      <c r="Y139" s="96"/>
      <c r="Z139" s="96"/>
      <c r="AA139" s="96"/>
      <c r="AB139" s="96"/>
      <c r="AC139" s="96"/>
      <c r="AD139" s="96"/>
      <c r="AE139" s="96"/>
      <c r="AF139" s="96"/>
      <c r="AG139" s="96"/>
      <c r="AH139" s="96"/>
      <c r="AI139" s="98"/>
      <c r="AJ139" s="98"/>
      <c r="AK139" s="98"/>
      <c r="AL139" s="7"/>
    </row>
    <row r="140" spans="1:38" x14ac:dyDescent="0.25">
      <c r="A140" s="41" t="str">
        <f>IF(D140&lt;Input_Output!O$20,"original",IF(D140&lt;Input_Output!O$21,"padding",IF(B140&lt;Input_Output!O$22,"extension","")))</f>
        <v/>
      </c>
      <c r="B140" s="19" t="str">
        <f>IF(B139="","",_xlfn.LET(_xlpm.next,B139+1,IF(_xlpm.next&lt;Input_Output!O$22,_xlpm.next,"")))</f>
        <v/>
      </c>
      <c r="C140" s="19"/>
      <c r="D140" s="41" t="str">
        <f>IF(B140="","",IF(MOD(B140,Input_Output!$O$6)=0,QUOTIENT(B140,Input_Output!$O$6),""))</f>
        <v/>
      </c>
      <c r="E140" s="41" t="str">
        <f>IF(D140="","",IF(D140&lt;Input_Output!O$20,VLOOKUP(K140,Semantic!$B$11:$C$15,2,FALSE),"N/A"))</f>
        <v/>
      </c>
      <c r="F140" s="96"/>
      <c r="G140" s="96"/>
      <c r="H140" s="96"/>
      <c r="I140" s="96"/>
      <c r="J140" s="97"/>
      <c r="K140" s="96"/>
      <c r="L140" s="96"/>
      <c r="M140" s="96"/>
      <c r="N140" s="96"/>
      <c r="O140" s="96"/>
      <c r="P140" s="96"/>
      <c r="Q140" s="96"/>
      <c r="R140" s="96"/>
      <c r="S140" s="96"/>
      <c r="T140" s="96"/>
      <c r="U140" s="96"/>
      <c r="V140" s="96"/>
      <c r="W140" s="96"/>
      <c r="X140" s="96"/>
      <c r="Y140" s="96"/>
      <c r="Z140" s="96"/>
      <c r="AA140" s="96"/>
      <c r="AB140" s="96"/>
      <c r="AC140" s="96"/>
      <c r="AD140" s="96"/>
      <c r="AE140" s="96"/>
      <c r="AF140" s="96"/>
      <c r="AG140" s="96"/>
      <c r="AH140" s="96"/>
      <c r="AI140" s="98"/>
      <c r="AJ140" s="98"/>
      <c r="AK140" s="98"/>
      <c r="AL140" s="7"/>
    </row>
    <row r="141" spans="1:38" x14ac:dyDescent="0.25">
      <c r="A141" s="41" t="str">
        <f>IF(D141&lt;Input_Output!O$20,"original",IF(D141&lt;Input_Output!O$21,"padding",IF(B141&lt;Input_Output!O$22,"extension","")))</f>
        <v/>
      </c>
      <c r="B141" s="19" t="str">
        <f>IF(B140="","",_xlfn.LET(_xlpm.next,B140+1,IF(_xlpm.next&lt;Input_Output!O$22,_xlpm.next,"")))</f>
        <v/>
      </c>
      <c r="C141" s="19"/>
      <c r="D141" s="41" t="str">
        <f>IF(B141="","",IF(MOD(B141,Input_Output!$O$6)=0,QUOTIENT(B141,Input_Output!$O$6),""))</f>
        <v/>
      </c>
      <c r="E141" s="41" t="str">
        <f>IF(D141="","",IF(D141&lt;Input_Output!O$20,VLOOKUP(K141,Semantic!$B$11:$C$15,2,FALSE),"N/A"))</f>
        <v/>
      </c>
      <c r="F141" s="96"/>
      <c r="G141" s="96"/>
      <c r="H141" s="96"/>
      <c r="I141" s="96"/>
      <c r="J141" s="97"/>
      <c r="K141" s="96"/>
      <c r="L141" s="96"/>
      <c r="M141" s="96"/>
      <c r="N141" s="96"/>
      <c r="O141" s="96"/>
      <c r="P141" s="96"/>
      <c r="Q141" s="96"/>
      <c r="R141" s="96"/>
      <c r="S141" s="96"/>
      <c r="T141" s="96"/>
      <c r="U141" s="96"/>
      <c r="V141" s="96"/>
      <c r="W141" s="96"/>
      <c r="X141" s="96"/>
      <c r="Y141" s="96"/>
      <c r="Z141" s="96"/>
      <c r="AA141" s="96"/>
      <c r="AB141" s="96"/>
      <c r="AC141" s="96"/>
      <c r="AD141" s="96"/>
      <c r="AE141" s="96"/>
      <c r="AF141" s="96"/>
      <c r="AG141" s="96"/>
      <c r="AH141" s="96"/>
      <c r="AI141" s="98"/>
      <c r="AJ141" s="98"/>
      <c r="AK141" s="98"/>
      <c r="AL141" s="7"/>
    </row>
    <row r="142" spans="1:38" x14ac:dyDescent="0.25">
      <c r="A142" s="41" t="str">
        <f>IF(D142&lt;Input_Output!O$20,"original",IF(D142&lt;Input_Output!O$21,"padding",IF(B142&lt;Input_Output!O$22,"extension","")))</f>
        <v/>
      </c>
      <c r="B142" s="19" t="str">
        <f>IF(B141="","",_xlfn.LET(_xlpm.next,B141+1,IF(_xlpm.next&lt;Input_Output!O$22,_xlpm.next,"")))</f>
        <v/>
      </c>
      <c r="C142" s="19"/>
      <c r="D142" s="41" t="str">
        <f>IF(B142="","",IF(MOD(B142,Input_Output!$O$6)=0,QUOTIENT(B142,Input_Output!$O$6),""))</f>
        <v/>
      </c>
      <c r="E142" s="41" t="str">
        <f>IF(D142="","",IF(D142&lt;Input_Output!O$20,VLOOKUP(K142,Semantic!$B$11:$C$15,2,FALSE),"N/A"))</f>
        <v/>
      </c>
      <c r="F142" s="96"/>
      <c r="G142" s="96"/>
      <c r="H142" s="96"/>
      <c r="I142" s="96"/>
      <c r="J142" s="97"/>
      <c r="K142" s="96"/>
      <c r="L142" s="96"/>
      <c r="M142" s="96"/>
      <c r="N142" s="96"/>
      <c r="O142" s="96"/>
      <c r="P142" s="96"/>
      <c r="Q142" s="96"/>
      <c r="R142" s="96"/>
      <c r="S142" s="96"/>
      <c r="T142" s="96"/>
      <c r="U142" s="96"/>
      <c r="V142" s="96"/>
      <c r="W142" s="96"/>
      <c r="X142" s="96"/>
      <c r="Y142" s="96"/>
      <c r="Z142" s="96"/>
      <c r="AA142" s="96"/>
      <c r="AB142" s="96"/>
      <c r="AC142" s="96"/>
      <c r="AD142" s="96"/>
      <c r="AE142" s="96"/>
      <c r="AF142" s="96"/>
      <c r="AG142" s="96"/>
      <c r="AH142" s="96"/>
      <c r="AI142" s="98"/>
      <c r="AJ142" s="98"/>
      <c r="AK142" s="98"/>
      <c r="AL142" s="7"/>
    </row>
    <row r="143" spans="1:38" x14ac:dyDescent="0.25">
      <c r="A143" s="41" t="str">
        <f>IF(D143&lt;Input_Output!O$20,"original",IF(D143&lt;Input_Output!O$21,"padding",IF(B143&lt;Input_Output!O$22,"extension","")))</f>
        <v/>
      </c>
      <c r="B143" s="19" t="str">
        <f>IF(B142="","",_xlfn.LET(_xlpm.next,B142+1,IF(_xlpm.next&lt;Input_Output!O$22,_xlpm.next,"")))</f>
        <v/>
      </c>
      <c r="C143" s="19"/>
      <c r="D143" s="41" t="str">
        <f>IF(B143="","",IF(MOD(B143,Input_Output!$O$6)=0,QUOTIENT(B143,Input_Output!$O$6),""))</f>
        <v/>
      </c>
      <c r="E143" s="41" t="str">
        <f>IF(D143="","",IF(D143&lt;Input_Output!O$20,VLOOKUP(K143,Semantic!$B$11:$C$15,2,FALSE),"N/A"))</f>
        <v/>
      </c>
      <c r="F143" s="96"/>
      <c r="G143" s="96"/>
      <c r="H143" s="96"/>
      <c r="I143" s="96"/>
      <c r="J143" s="97"/>
      <c r="K143" s="96"/>
      <c r="L143" s="96"/>
      <c r="M143" s="96"/>
      <c r="N143" s="96"/>
      <c r="O143" s="96"/>
      <c r="P143" s="96"/>
      <c r="Q143" s="96"/>
      <c r="R143" s="96"/>
      <c r="S143" s="96"/>
      <c r="T143" s="96"/>
      <c r="U143" s="96"/>
      <c r="V143" s="96"/>
      <c r="W143" s="96"/>
      <c r="X143" s="96"/>
      <c r="Y143" s="96"/>
      <c r="Z143" s="96"/>
      <c r="AA143" s="96"/>
      <c r="AB143" s="96"/>
      <c r="AC143" s="96"/>
      <c r="AD143" s="96"/>
      <c r="AE143" s="96"/>
      <c r="AF143" s="96"/>
      <c r="AG143" s="96"/>
      <c r="AH143" s="96"/>
      <c r="AI143" s="98"/>
      <c r="AJ143" s="98"/>
      <c r="AK143" s="98"/>
      <c r="AL143" s="7"/>
    </row>
    <row r="144" spans="1:38" x14ac:dyDescent="0.25">
      <c r="A144" s="41" t="str">
        <f>IF(D144&lt;Input_Output!O$20,"original",IF(D144&lt;Input_Output!O$21,"padding",IF(B144&lt;Input_Output!O$22,"extension","")))</f>
        <v/>
      </c>
      <c r="B144" s="19" t="str">
        <f>IF(B143="","",_xlfn.LET(_xlpm.next,B143+1,IF(_xlpm.next&lt;Input_Output!O$22,_xlpm.next,"")))</f>
        <v/>
      </c>
      <c r="C144" s="19"/>
      <c r="D144" s="41" t="str">
        <f>IF(B144="","",IF(MOD(B144,Input_Output!$O$6)=0,QUOTIENT(B144,Input_Output!$O$6),""))</f>
        <v/>
      </c>
      <c r="E144" s="41" t="str">
        <f>IF(D144="","",IF(D144&lt;Input_Output!O$20,VLOOKUP(K144,Semantic!$B$11:$C$15,2,FALSE),"N/A"))</f>
        <v/>
      </c>
      <c r="F144" s="96"/>
      <c r="G144" s="96"/>
      <c r="H144" s="96"/>
      <c r="I144" s="96"/>
      <c r="J144" s="97"/>
      <c r="K144" s="96"/>
      <c r="L144" s="96"/>
      <c r="M144" s="96"/>
      <c r="N144" s="96"/>
      <c r="O144" s="96"/>
      <c r="P144" s="96"/>
      <c r="Q144" s="96"/>
      <c r="R144" s="96"/>
      <c r="S144" s="96"/>
      <c r="T144" s="96"/>
      <c r="U144" s="96"/>
      <c r="V144" s="96"/>
      <c r="W144" s="96"/>
      <c r="X144" s="96"/>
      <c r="Y144" s="96"/>
      <c r="Z144" s="96"/>
      <c r="AA144" s="96"/>
      <c r="AB144" s="96"/>
      <c r="AC144" s="96"/>
      <c r="AD144" s="96"/>
      <c r="AE144" s="96"/>
      <c r="AF144" s="96"/>
      <c r="AG144" s="96"/>
      <c r="AH144" s="96"/>
      <c r="AI144" s="98"/>
      <c r="AJ144" s="98"/>
      <c r="AK144" s="98"/>
      <c r="AL144" s="7"/>
    </row>
    <row r="145" spans="1:38" x14ac:dyDescent="0.25">
      <c r="A145" s="41" t="str">
        <f>IF(D145&lt;Input_Output!O$20,"original",IF(D145&lt;Input_Output!O$21,"padding",IF(B145&lt;Input_Output!O$22,"extension","")))</f>
        <v/>
      </c>
      <c r="B145" s="19" t="str">
        <f>IF(B144="","",_xlfn.LET(_xlpm.next,B144+1,IF(_xlpm.next&lt;Input_Output!O$22,_xlpm.next,"")))</f>
        <v/>
      </c>
      <c r="C145" s="19"/>
      <c r="D145" s="41" t="str">
        <f>IF(B145="","",IF(MOD(B145,Input_Output!$O$6)=0,QUOTIENT(B145,Input_Output!$O$6),""))</f>
        <v/>
      </c>
      <c r="E145" s="41" t="str">
        <f>IF(D145="","",IF(D145&lt;Input_Output!O$20,VLOOKUP(K145,Semantic!$B$11:$C$15,2,FALSE),"N/A"))</f>
        <v/>
      </c>
      <c r="F145" s="96"/>
      <c r="G145" s="96"/>
      <c r="H145" s="96"/>
      <c r="I145" s="96"/>
      <c r="J145" s="97"/>
      <c r="K145" s="96"/>
      <c r="L145" s="96"/>
      <c r="M145" s="96"/>
      <c r="N145" s="96"/>
      <c r="O145" s="96"/>
      <c r="P145" s="96"/>
      <c r="Q145" s="96"/>
      <c r="R145" s="96"/>
      <c r="S145" s="96"/>
      <c r="T145" s="96"/>
      <c r="U145" s="96"/>
      <c r="V145" s="96"/>
      <c r="W145" s="96"/>
      <c r="X145" s="96"/>
      <c r="Y145" s="96"/>
      <c r="Z145" s="96"/>
      <c r="AA145" s="96"/>
      <c r="AB145" s="96"/>
      <c r="AC145" s="96"/>
      <c r="AD145" s="96"/>
      <c r="AE145" s="96"/>
      <c r="AF145" s="96"/>
      <c r="AG145" s="96"/>
      <c r="AH145" s="96"/>
      <c r="AI145" s="98"/>
      <c r="AJ145" s="98"/>
      <c r="AK145" s="98"/>
      <c r="AL145" s="7"/>
    </row>
    <row r="146" spans="1:38" x14ac:dyDescent="0.25">
      <c r="A146" s="41" t="str">
        <f>IF(D146&lt;Input_Output!O$20,"original",IF(D146&lt;Input_Output!O$21,"padding",IF(B146&lt;Input_Output!O$22,"extension","")))</f>
        <v/>
      </c>
      <c r="B146" s="19" t="str">
        <f>IF(B145="","",_xlfn.LET(_xlpm.next,B145+1,IF(_xlpm.next&lt;Input_Output!O$22,_xlpm.next,"")))</f>
        <v/>
      </c>
      <c r="C146" s="19"/>
      <c r="D146" s="41" t="str">
        <f>IF(B146="","",IF(MOD(B146,Input_Output!$O$6)=0,QUOTIENT(B146,Input_Output!$O$6),""))</f>
        <v/>
      </c>
      <c r="E146" s="41" t="str">
        <f>IF(D146="","",IF(D146&lt;Input_Output!O$20,VLOOKUP(K146,Semantic!$B$11:$C$15,2,FALSE),"N/A"))</f>
        <v/>
      </c>
      <c r="F146" s="96"/>
      <c r="G146" s="96"/>
      <c r="H146" s="96"/>
      <c r="I146" s="96"/>
      <c r="J146" s="97"/>
      <c r="K146" s="96"/>
      <c r="L146" s="96"/>
      <c r="M146" s="96"/>
      <c r="N146" s="96"/>
      <c r="O146" s="96"/>
      <c r="P146" s="96"/>
      <c r="Q146" s="96"/>
      <c r="R146" s="96"/>
      <c r="S146" s="96"/>
      <c r="T146" s="96"/>
      <c r="U146" s="96"/>
      <c r="V146" s="96"/>
      <c r="W146" s="96"/>
      <c r="X146" s="96"/>
      <c r="Y146" s="96"/>
      <c r="Z146" s="96"/>
      <c r="AA146" s="96"/>
      <c r="AB146" s="96"/>
      <c r="AC146" s="96"/>
      <c r="AD146" s="96"/>
      <c r="AE146" s="96"/>
      <c r="AF146" s="96"/>
      <c r="AG146" s="96"/>
      <c r="AH146" s="96"/>
      <c r="AI146" s="98"/>
      <c r="AJ146" s="98"/>
      <c r="AK146" s="98"/>
      <c r="AL146" s="7"/>
    </row>
    <row r="147" spans="1:38" x14ac:dyDescent="0.25">
      <c r="A147" s="41" t="str">
        <f>IF(D147&lt;Input_Output!O$20,"original",IF(D147&lt;Input_Output!O$21,"padding",IF(B147&lt;Input_Output!O$22,"extension","")))</f>
        <v/>
      </c>
      <c r="B147" s="19" t="str">
        <f>IF(B146="","",_xlfn.LET(_xlpm.next,B146+1,IF(_xlpm.next&lt;Input_Output!O$22,_xlpm.next,"")))</f>
        <v/>
      </c>
      <c r="C147" s="19"/>
      <c r="D147" s="41" t="str">
        <f>IF(B147="","",IF(MOD(B147,Input_Output!$O$6)=0,QUOTIENT(B147,Input_Output!$O$6),""))</f>
        <v/>
      </c>
      <c r="E147" s="41" t="str">
        <f>IF(D147="","",IF(D147&lt;Input_Output!O$20,VLOOKUP(K147,Semantic!$B$11:$C$15,2,FALSE),"N/A"))</f>
        <v/>
      </c>
      <c r="F147" s="96"/>
      <c r="G147" s="96"/>
      <c r="H147" s="96"/>
      <c r="I147" s="96"/>
      <c r="J147" s="97"/>
      <c r="K147" s="96"/>
      <c r="L147" s="96"/>
      <c r="M147" s="96"/>
      <c r="N147" s="96"/>
      <c r="O147" s="96"/>
      <c r="P147" s="96"/>
      <c r="Q147" s="96"/>
      <c r="R147" s="96"/>
      <c r="S147" s="96"/>
      <c r="T147" s="96"/>
      <c r="U147" s="96"/>
      <c r="V147" s="96"/>
      <c r="W147" s="96"/>
      <c r="X147" s="96"/>
      <c r="Y147" s="96"/>
      <c r="Z147" s="96"/>
      <c r="AA147" s="96"/>
      <c r="AB147" s="96"/>
      <c r="AC147" s="96"/>
      <c r="AD147" s="96"/>
      <c r="AE147" s="96"/>
      <c r="AF147" s="96"/>
      <c r="AG147" s="96"/>
      <c r="AH147" s="96"/>
      <c r="AI147" s="98"/>
      <c r="AJ147" s="98"/>
      <c r="AK147" s="98"/>
      <c r="AL147" s="7"/>
    </row>
    <row r="148" spans="1:38" x14ac:dyDescent="0.25">
      <c r="A148" s="41" t="str">
        <f>IF(D148&lt;Input_Output!O$20,"original",IF(D148&lt;Input_Output!O$21,"padding",IF(B148&lt;Input_Output!O$22,"extension","")))</f>
        <v/>
      </c>
      <c r="B148" s="19" t="str">
        <f>IF(B147="","",_xlfn.LET(_xlpm.next,B147+1,IF(_xlpm.next&lt;Input_Output!O$22,_xlpm.next,"")))</f>
        <v/>
      </c>
      <c r="C148" s="19"/>
      <c r="D148" s="41" t="str">
        <f>IF(B148="","",IF(MOD(B148,Input_Output!$O$6)=0,QUOTIENT(B148,Input_Output!$O$6),""))</f>
        <v/>
      </c>
      <c r="E148" s="41" t="str">
        <f>IF(D148="","",IF(D148&lt;Input_Output!O$20,VLOOKUP(K148,Semantic!$B$11:$C$15,2,FALSE),"N/A"))</f>
        <v/>
      </c>
      <c r="F148" s="96"/>
      <c r="G148" s="96"/>
      <c r="H148" s="96"/>
      <c r="I148" s="96"/>
      <c r="J148" s="97"/>
      <c r="K148" s="96"/>
      <c r="L148" s="96"/>
      <c r="M148" s="96"/>
      <c r="N148" s="96"/>
      <c r="O148" s="96"/>
      <c r="P148" s="96"/>
      <c r="Q148" s="96"/>
      <c r="R148" s="96"/>
      <c r="S148" s="96"/>
      <c r="T148" s="96"/>
      <c r="U148" s="96"/>
      <c r="V148" s="96"/>
      <c r="W148" s="96"/>
      <c r="X148" s="96"/>
      <c r="Y148" s="96"/>
      <c r="Z148" s="96"/>
      <c r="AA148" s="96"/>
      <c r="AB148" s="96"/>
      <c r="AC148" s="96"/>
      <c r="AD148" s="96"/>
      <c r="AE148" s="96"/>
      <c r="AF148" s="96"/>
      <c r="AG148" s="96"/>
      <c r="AH148" s="96"/>
      <c r="AI148" s="98"/>
      <c r="AJ148" s="98"/>
      <c r="AK148" s="98"/>
      <c r="AL148" s="7"/>
    </row>
    <row r="149" spans="1:38" x14ac:dyDescent="0.25">
      <c r="A149" s="41" t="str">
        <f>IF(D149&lt;Input_Output!O$20,"original",IF(D149&lt;Input_Output!O$21,"padding",IF(B149&lt;Input_Output!O$22,"extension","")))</f>
        <v/>
      </c>
      <c r="B149" s="19" t="str">
        <f>IF(B148="","",_xlfn.LET(_xlpm.next,B148+1,IF(_xlpm.next&lt;Input_Output!O$22,_xlpm.next,"")))</f>
        <v/>
      </c>
      <c r="C149" s="19"/>
      <c r="D149" s="41" t="str">
        <f>IF(B149="","",IF(MOD(B149,Input_Output!$O$6)=0,QUOTIENT(B149,Input_Output!$O$6),""))</f>
        <v/>
      </c>
      <c r="E149" s="41" t="str">
        <f>IF(D149="","",IF(D149&lt;Input_Output!O$20,VLOOKUP(K149,Semantic!$B$11:$C$15,2,FALSE),"N/A"))</f>
        <v/>
      </c>
      <c r="F149" s="96"/>
      <c r="G149" s="96"/>
      <c r="H149" s="96"/>
      <c r="I149" s="96"/>
      <c r="J149" s="97"/>
      <c r="K149" s="96"/>
      <c r="L149" s="96"/>
      <c r="M149" s="96"/>
      <c r="N149" s="96"/>
      <c r="O149" s="96"/>
      <c r="P149" s="96"/>
      <c r="Q149" s="96"/>
      <c r="R149" s="96"/>
      <c r="S149" s="96"/>
      <c r="T149" s="96"/>
      <c r="U149" s="96"/>
      <c r="V149" s="96"/>
      <c r="W149" s="96"/>
      <c r="X149" s="96"/>
      <c r="Y149" s="96"/>
      <c r="Z149" s="96"/>
      <c r="AA149" s="96"/>
      <c r="AB149" s="96"/>
      <c r="AC149" s="96"/>
      <c r="AD149" s="96"/>
      <c r="AE149" s="96"/>
      <c r="AF149" s="96"/>
      <c r="AG149" s="96"/>
      <c r="AH149" s="96"/>
      <c r="AI149" s="98"/>
      <c r="AJ149" s="98"/>
      <c r="AK149" s="98"/>
      <c r="AL149" s="7"/>
    </row>
    <row r="150" spans="1:38" x14ac:dyDescent="0.25">
      <c r="A150" s="41" t="str">
        <f>IF(D150&lt;Input_Output!O$20,"original",IF(D150&lt;Input_Output!O$21,"padding",IF(B150&lt;Input_Output!O$22,"extension","")))</f>
        <v/>
      </c>
      <c r="B150" s="19" t="str">
        <f>IF(B149="","",_xlfn.LET(_xlpm.next,B149+1,IF(_xlpm.next&lt;Input_Output!O$22,_xlpm.next,"")))</f>
        <v/>
      </c>
      <c r="C150" s="19"/>
      <c r="D150" s="41" t="str">
        <f>IF(B150="","",IF(MOD(B150,Input_Output!$O$6)=0,QUOTIENT(B150,Input_Output!$O$6),""))</f>
        <v/>
      </c>
      <c r="E150" s="41" t="str">
        <f>IF(D150="","",IF(D150&lt;Input_Output!O$20,VLOOKUP(K150,Semantic!$B$11:$C$15,2,FALSE),"N/A"))</f>
        <v/>
      </c>
      <c r="F150" s="96"/>
      <c r="G150" s="96"/>
      <c r="H150" s="96"/>
      <c r="I150" s="96"/>
      <c r="J150" s="97"/>
      <c r="K150" s="96"/>
      <c r="L150" s="96"/>
      <c r="M150" s="96"/>
      <c r="N150" s="96"/>
      <c r="O150" s="96"/>
      <c r="P150" s="96"/>
      <c r="Q150" s="96"/>
      <c r="R150" s="96"/>
      <c r="S150" s="96"/>
      <c r="T150" s="96"/>
      <c r="U150" s="96"/>
      <c r="V150" s="96"/>
      <c r="W150" s="96"/>
      <c r="X150" s="96"/>
      <c r="Y150" s="96"/>
      <c r="Z150" s="96"/>
      <c r="AA150" s="96"/>
      <c r="AB150" s="96"/>
      <c r="AC150" s="96"/>
      <c r="AD150" s="96"/>
      <c r="AE150" s="96"/>
      <c r="AF150" s="96"/>
      <c r="AG150" s="96"/>
      <c r="AH150" s="96"/>
      <c r="AI150" s="98"/>
      <c r="AJ150" s="98"/>
      <c r="AK150" s="98"/>
      <c r="AL150" s="7"/>
    </row>
    <row r="151" spans="1:38" x14ac:dyDescent="0.25">
      <c r="A151" s="41" t="str">
        <f>IF(D151&lt;Input_Output!O$20,"original",IF(D151&lt;Input_Output!O$21,"padding",IF(B151&lt;Input_Output!O$22,"extension","")))</f>
        <v/>
      </c>
      <c r="B151" s="19" t="str">
        <f>IF(B150="","",_xlfn.LET(_xlpm.next,B150+1,IF(_xlpm.next&lt;Input_Output!O$22,_xlpm.next,"")))</f>
        <v/>
      </c>
      <c r="C151" s="19"/>
      <c r="D151" s="41" t="str">
        <f>IF(B151="","",IF(MOD(B151,Input_Output!$O$6)=0,QUOTIENT(B151,Input_Output!$O$6),""))</f>
        <v/>
      </c>
      <c r="E151" s="41" t="str">
        <f>IF(D151="","",IF(D151&lt;Input_Output!O$20,VLOOKUP(K151,Semantic!$B$11:$C$15,2,FALSE),"N/A"))</f>
        <v/>
      </c>
      <c r="F151" s="96"/>
      <c r="G151" s="96"/>
      <c r="H151" s="96"/>
      <c r="I151" s="96"/>
      <c r="J151" s="97"/>
      <c r="K151" s="96"/>
      <c r="L151" s="96"/>
      <c r="M151" s="96"/>
      <c r="N151" s="96"/>
      <c r="O151" s="96"/>
      <c r="P151" s="96"/>
      <c r="Q151" s="96"/>
      <c r="R151" s="96"/>
      <c r="S151" s="96"/>
      <c r="T151" s="96"/>
      <c r="U151" s="96"/>
      <c r="V151" s="96"/>
      <c r="W151" s="96"/>
      <c r="X151" s="96"/>
      <c r="Y151" s="96"/>
      <c r="Z151" s="96"/>
      <c r="AA151" s="96"/>
      <c r="AB151" s="96"/>
      <c r="AC151" s="96"/>
      <c r="AD151" s="96"/>
      <c r="AE151" s="96"/>
      <c r="AF151" s="96"/>
      <c r="AG151" s="96"/>
      <c r="AH151" s="96"/>
      <c r="AI151" s="98"/>
      <c r="AJ151" s="98"/>
      <c r="AK151" s="98"/>
      <c r="AL151" s="7"/>
    </row>
    <row r="152" spans="1:38" x14ac:dyDescent="0.25">
      <c r="A152" s="41" t="str">
        <f>IF(D152&lt;Input_Output!O$20,"original",IF(D152&lt;Input_Output!O$21,"padding",IF(B152&lt;Input_Output!O$22,"extension","")))</f>
        <v/>
      </c>
      <c r="B152" s="19" t="str">
        <f>IF(B151="","",_xlfn.LET(_xlpm.next,B151+1,IF(_xlpm.next&lt;Input_Output!O$22,_xlpm.next,"")))</f>
        <v/>
      </c>
      <c r="C152" s="19"/>
      <c r="D152" s="41" t="str">
        <f>IF(B152="","",IF(MOD(B152,Input_Output!$O$6)=0,QUOTIENT(B152,Input_Output!$O$6),""))</f>
        <v/>
      </c>
      <c r="E152" s="41" t="str">
        <f>IF(D152="","",IF(D152&lt;Input_Output!O$20,VLOOKUP(K152,Semantic!$B$11:$C$15,2,FALSE),"N/A"))</f>
        <v/>
      </c>
      <c r="F152" s="96"/>
      <c r="G152" s="96"/>
      <c r="H152" s="96"/>
      <c r="I152" s="96"/>
      <c r="J152" s="97"/>
      <c r="K152" s="96"/>
      <c r="L152" s="96"/>
      <c r="M152" s="96"/>
      <c r="N152" s="96"/>
      <c r="O152" s="96"/>
      <c r="P152" s="96"/>
      <c r="Q152" s="96"/>
      <c r="R152" s="96"/>
      <c r="S152" s="96"/>
      <c r="T152" s="96"/>
      <c r="U152" s="96"/>
      <c r="V152" s="96"/>
      <c r="W152" s="96"/>
      <c r="X152" s="96"/>
      <c r="Y152" s="96"/>
      <c r="Z152" s="96"/>
      <c r="AA152" s="96"/>
      <c r="AB152" s="96"/>
      <c r="AC152" s="96"/>
      <c r="AD152" s="96"/>
      <c r="AE152" s="96"/>
      <c r="AF152" s="96"/>
      <c r="AG152" s="96"/>
      <c r="AH152" s="96"/>
      <c r="AI152" s="98"/>
      <c r="AJ152" s="98"/>
      <c r="AK152" s="98"/>
      <c r="AL152" s="7"/>
    </row>
    <row r="153" spans="1:38" x14ac:dyDescent="0.25">
      <c r="A153" s="41" t="str">
        <f>IF(D153&lt;Input_Output!O$20,"original",IF(D153&lt;Input_Output!O$21,"padding",IF(B153&lt;Input_Output!O$22,"extension","")))</f>
        <v/>
      </c>
      <c r="B153" s="19" t="str">
        <f>IF(B152="","",_xlfn.LET(_xlpm.next,B152+1,IF(_xlpm.next&lt;Input_Output!O$22,_xlpm.next,"")))</f>
        <v/>
      </c>
      <c r="C153" s="19"/>
      <c r="D153" s="41" t="str">
        <f>IF(B153="","",IF(MOD(B153,Input_Output!$O$6)=0,QUOTIENT(B153,Input_Output!$O$6),""))</f>
        <v/>
      </c>
      <c r="E153" s="41" t="str">
        <f>IF(D153="","",IF(D153&lt;Input_Output!O$20,VLOOKUP(K153,Semantic!$B$11:$C$15,2,FALSE),"N/A"))</f>
        <v/>
      </c>
      <c r="F153" s="96"/>
      <c r="G153" s="96"/>
      <c r="H153" s="96"/>
      <c r="I153" s="96"/>
      <c r="J153" s="97"/>
      <c r="K153" s="96"/>
      <c r="L153" s="96"/>
      <c r="M153" s="96"/>
      <c r="N153" s="96"/>
      <c r="O153" s="96"/>
      <c r="P153" s="96"/>
      <c r="Q153" s="96"/>
      <c r="R153" s="96"/>
      <c r="S153" s="96"/>
      <c r="T153" s="96"/>
      <c r="U153" s="96"/>
      <c r="V153" s="96"/>
      <c r="W153" s="96"/>
      <c r="X153" s="96"/>
      <c r="Y153" s="96"/>
      <c r="Z153" s="96"/>
      <c r="AA153" s="96"/>
      <c r="AB153" s="96"/>
      <c r="AC153" s="96"/>
      <c r="AD153" s="96"/>
      <c r="AE153" s="96"/>
      <c r="AF153" s="96"/>
      <c r="AG153" s="96"/>
      <c r="AH153" s="96"/>
      <c r="AI153" s="98"/>
      <c r="AJ153" s="98"/>
      <c r="AK153" s="98"/>
      <c r="AL153" s="7"/>
    </row>
    <row r="154" spans="1:38" x14ac:dyDescent="0.25">
      <c r="A154" s="41" t="str">
        <f>IF(D154&lt;Input_Output!O$20,"original",IF(D154&lt;Input_Output!O$21,"padding",IF(B154&lt;Input_Output!O$22,"extension","")))</f>
        <v/>
      </c>
      <c r="B154" s="19" t="str">
        <f>IF(B153="","",_xlfn.LET(_xlpm.next,B153+1,IF(_xlpm.next&lt;Input_Output!O$22,_xlpm.next,"")))</f>
        <v/>
      </c>
      <c r="C154" s="19"/>
      <c r="D154" s="41" t="str">
        <f>IF(B154="","",IF(MOD(B154,Input_Output!$O$6)=0,QUOTIENT(B154,Input_Output!$O$6),""))</f>
        <v/>
      </c>
      <c r="E154" s="41" t="str">
        <f>IF(D154="","",IF(D154&lt;Input_Output!O$20,VLOOKUP(K154,Semantic!$B$11:$C$15,2,FALSE),"N/A"))</f>
        <v/>
      </c>
      <c r="F154" s="96"/>
      <c r="G154" s="96"/>
      <c r="H154" s="96"/>
      <c r="I154" s="96"/>
      <c r="J154" s="97"/>
      <c r="K154" s="96"/>
      <c r="L154" s="96"/>
      <c r="M154" s="96"/>
      <c r="N154" s="96"/>
      <c r="O154" s="96"/>
      <c r="P154" s="96"/>
      <c r="Q154" s="96"/>
      <c r="R154" s="96"/>
      <c r="S154" s="96"/>
      <c r="T154" s="96"/>
      <c r="U154" s="96"/>
      <c r="V154" s="96"/>
      <c r="W154" s="96"/>
      <c r="X154" s="96"/>
      <c r="Y154" s="96"/>
      <c r="Z154" s="96"/>
      <c r="AA154" s="96"/>
      <c r="AB154" s="96"/>
      <c r="AC154" s="96"/>
      <c r="AD154" s="96"/>
      <c r="AE154" s="96"/>
      <c r="AF154" s="96"/>
      <c r="AG154" s="96"/>
      <c r="AH154" s="96"/>
      <c r="AI154" s="98"/>
      <c r="AJ154" s="98"/>
      <c r="AK154" s="98"/>
      <c r="AL154" s="7"/>
    </row>
    <row r="155" spans="1:38" x14ac:dyDescent="0.25">
      <c r="A155" s="41" t="str">
        <f>IF(D155&lt;Input_Output!O$20,"original",IF(D155&lt;Input_Output!O$21,"padding",IF(B155&lt;Input_Output!O$22,"extension","")))</f>
        <v/>
      </c>
      <c r="B155" s="19" t="str">
        <f>IF(B154="","",_xlfn.LET(_xlpm.next,B154+1,IF(_xlpm.next&lt;Input_Output!O$22,_xlpm.next,"")))</f>
        <v/>
      </c>
      <c r="C155" s="19"/>
      <c r="D155" s="41" t="str">
        <f>IF(B155="","",IF(MOD(B155,Input_Output!$O$6)=0,QUOTIENT(B155,Input_Output!$O$6),""))</f>
        <v/>
      </c>
      <c r="E155" s="41" t="str">
        <f>IF(D155="","",IF(D155&lt;Input_Output!O$20,VLOOKUP(K155,Semantic!$B$11:$C$15,2,FALSE),"N/A"))</f>
        <v/>
      </c>
      <c r="F155" s="96"/>
      <c r="G155" s="96"/>
      <c r="H155" s="96"/>
      <c r="I155" s="96"/>
      <c r="J155" s="97"/>
      <c r="K155" s="96"/>
      <c r="L155" s="96"/>
      <c r="M155" s="96"/>
      <c r="N155" s="96"/>
      <c r="O155" s="96"/>
      <c r="P155" s="96"/>
      <c r="Q155" s="96"/>
      <c r="R155" s="96"/>
      <c r="S155" s="96"/>
      <c r="T155" s="96"/>
      <c r="U155" s="96"/>
      <c r="V155" s="96"/>
      <c r="W155" s="96"/>
      <c r="X155" s="96"/>
      <c r="Y155" s="96"/>
      <c r="Z155" s="96"/>
      <c r="AA155" s="96"/>
      <c r="AB155" s="96"/>
      <c r="AC155" s="96"/>
      <c r="AD155" s="96"/>
      <c r="AE155" s="96"/>
      <c r="AF155" s="96"/>
      <c r="AG155" s="96"/>
      <c r="AH155" s="96"/>
      <c r="AI155" s="98"/>
      <c r="AJ155" s="98"/>
      <c r="AK155" s="98"/>
      <c r="AL155" s="7"/>
    </row>
    <row r="156" spans="1:38" x14ac:dyDescent="0.25">
      <c r="A156" s="41" t="str">
        <f>IF(D156&lt;Input_Output!O$20,"original",IF(D156&lt;Input_Output!O$21,"padding",IF(B156&lt;Input_Output!O$22,"extension","")))</f>
        <v/>
      </c>
      <c r="B156" s="19" t="str">
        <f>IF(B155="","",_xlfn.LET(_xlpm.next,B155+1,IF(_xlpm.next&lt;Input_Output!O$22,_xlpm.next,"")))</f>
        <v/>
      </c>
      <c r="C156" s="19"/>
      <c r="D156" s="41" t="str">
        <f>IF(B156="","",IF(MOD(B156,Input_Output!$O$6)=0,QUOTIENT(B156,Input_Output!$O$6),""))</f>
        <v/>
      </c>
      <c r="E156" s="41" t="str">
        <f>IF(D156="","",IF(D156&lt;Input_Output!O$20,VLOOKUP(K156,Semantic!$B$11:$C$15,2,FALSE),"N/A"))</f>
        <v/>
      </c>
      <c r="F156" s="96"/>
      <c r="G156" s="96"/>
      <c r="H156" s="96"/>
      <c r="I156" s="96"/>
      <c r="J156" s="97"/>
      <c r="K156" s="96"/>
      <c r="L156" s="96"/>
      <c r="M156" s="96"/>
      <c r="N156" s="96"/>
      <c r="O156" s="96"/>
      <c r="P156" s="96"/>
      <c r="Q156" s="96"/>
      <c r="R156" s="96"/>
      <c r="S156" s="96"/>
      <c r="T156" s="96"/>
      <c r="U156" s="96"/>
      <c r="V156" s="96"/>
      <c r="W156" s="96"/>
      <c r="X156" s="96"/>
      <c r="Y156" s="96"/>
      <c r="Z156" s="96"/>
      <c r="AA156" s="96"/>
      <c r="AB156" s="96"/>
      <c r="AC156" s="96"/>
      <c r="AD156" s="96"/>
      <c r="AE156" s="96"/>
      <c r="AF156" s="96"/>
      <c r="AG156" s="96"/>
      <c r="AH156" s="96"/>
      <c r="AI156" s="98"/>
      <c r="AJ156" s="98"/>
      <c r="AK156" s="98"/>
      <c r="AL156" s="7"/>
    </row>
    <row r="157" spans="1:38" x14ac:dyDescent="0.25">
      <c r="A157" s="41" t="str">
        <f>IF(D157&lt;Input_Output!O$20,"original",IF(D157&lt;Input_Output!O$21,"padding",IF(B157&lt;Input_Output!O$22,"extension","")))</f>
        <v/>
      </c>
      <c r="B157" s="19" t="str">
        <f>IF(B156="","",_xlfn.LET(_xlpm.next,B156+1,IF(_xlpm.next&lt;Input_Output!O$22,_xlpm.next,"")))</f>
        <v/>
      </c>
      <c r="C157" s="19"/>
      <c r="D157" s="41" t="str">
        <f>IF(B157="","",IF(MOD(B157,Input_Output!$O$6)=0,QUOTIENT(B157,Input_Output!$O$6),""))</f>
        <v/>
      </c>
      <c r="E157" s="41" t="str">
        <f>IF(D157="","",IF(D157&lt;Input_Output!O$20,VLOOKUP(K157,Semantic!$B$11:$C$15,2,FALSE),"N/A"))</f>
        <v/>
      </c>
      <c r="F157" s="96"/>
      <c r="G157" s="96"/>
      <c r="H157" s="96"/>
      <c r="I157" s="96"/>
      <c r="J157" s="97"/>
      <c r="K157" s="96"/>
      <c r="L157" s="96"/>
      <c r="M157" s="96"/>
      <c r="N157" s="96"/>
      <c r="O157" s="96"/>
      <c r="P157" s="96"/>
      <c r="Q157" s="96"/>
      <c r="R157" s="96"/>
      <c r="S157" s="96"/>
      <c r="T157" s="96"/>
      <c r="U157" s="96"/>
      <c r="V157" s="96"/>
      <c r="W157" s="96"/>
      <c r="X157" s="96"/>
      <c r="Y157" s="96"/>
      <c r="Z157" s="96"/>
      <c r="AA157" s="96"/>
      <c r="AB157" s="96"/>
      <c r="AC157" s="96"/>
      <c r="AD157" s="96"/>
      <c r="AE157" s="96"/>
      <c r="AF157" s="96"/>
      <c r="AG157" s="96"/>
      <c r="AH157" s="96"/>
      <c r="AI157" s="98"/>
      <c r="AJ157" s="98"/>
      <c r="AK157" s="98"/>
      <c r="AL157" s="7"/>
    </row>
    <row r="158" spans="1:38" x14ac:dyDescent="0.25">
      <c r="A158" s="41" t="str">
        <f>IF(D158&lt;Input_Output!O$20,"original",IF(D158&lt;Input_Output!O$21,"padding",IF(B158&lt;Input_Output!O$22,"extension","")))</f>
        <v/>
      </c>
      <c r="B158" s="19" t="str">
        <f>IF(B157="","",_xlfn.LET(_xlpm.next,B157+1,IF(_xlpm.next&lt;Input_Output!O$22,_xlpm.next,"")))</f>
        <v/>
      </c>
      <c r="C158" s="19"/>
      <c r="D158" s="41" t="str">
        <f>IF(B158="","",IF(MOD(B158,Input_Output!$O$6)=0,QUOTIENT(B158,Input_Output!$O$6),""))</f>
        <v/>
      </c>
      <c r="E158" s="41" t="str">
        <f>IF(D158="","",IF(D158&lt;Input_Output!O$20,VLOOKUP(K158,Semantic!$B$11:$C$15,2,FALSE),"N/A"))</f>
        <v/>
      </c>
      <c r="F158" s="96"/>
      <c r="G158" s="96"/>
      <c r="H158" s="96"/>
      <c r="I158" s="96"/>
      <c r="J158" s="97"/>
      <c r="K158" s="96"/>
      <c r="L158" s="96"/>
      <c r="M158" s="96"/>
      <c r="N158" s="96"/>
      <c r="O158" s="96"/>
      <c r="P158" s="96"/>
      <c r="Q158" s="96"/>
      <c r="R158" s="96"/>
      <c r="S158" s="96"/>
      <c r="T158" s="96"/>
      <c r="U158" s="96"/>
      <c r="V158" s="96"/>
      <c r="W158" s="96"/>
      <c r="X158" s="96"/>
      <c r="Y158" s="96"/>
      <c r="Z158" s="96"/>
      <c r="AA158" s="96"/>
      <c r="AB158" s="96"/>
      <c r="AC158" s="96"/>
      <c r="AD158" s="96"/>
      <c r="AE158" s="96"/>
      <c r="AF158" s="96"/>
      <c r="AG158" s="96"/>
      <c r="AH158" s="96"/>
      <c r="AI158" s="98"/>
      <c r="AJ158" s="98"/>
      <c r="AK158" s="98"/>
      <c r="AL158" s="7"/>
    </row>
    <row r="159" spans="1:38" x14ac:dyDescent="0.25">
      <c r="A159" s="41" t="str">
        <f>IF(D159&lt;Input_Output!O$20,"original",IF(D159&lt;Input_Output!O$21,"padding",IF(B159&lt;Input_Output!O$22,"extension","")))</f>
        <v/>
      </c>
      <c r="B159" s="19" t="str">
        <f>IF(B158="","",_xlfn.LET(_xlpm.next,B158+1,IF(_xlpm.next&lt;Input_Output!O$22,_xlpm.next,"")))</f>
        <v/>
      </c>
      <c r="C159" s="19"/>
      <c r="D159" s="41" t="str">
        <f>IF(B159="","",IF(MOD(B159,Input_Output!$O$6)=0,QUOTIENT(B159,Input_Output!$O$6),""))</f>
        <v/>
      </c>
      <c r="E159" s="41" t="str">
        <f>IF(D159="","",IF(D159&lt;Input_Output!O$20,VLOOKUP(K159,Semantic!$B$11:$C$15,2,FALSE),"N/A"))</f>
        <v/>
      </c>
      <c r="F159" s="96"/>
      <c r="G159" s="96"/>
      <c r="H159" s="96"/>
      <c r="I159" s="96"/>
      <c r="J159" s="97"/>
      <c r="K159" s="96"/>
      <c r="L159" s="96"/>
      <c r="M159" s="96"/>
      <c r="N159" s="96"/>
      <c r="O159" s="96"/>
      <c r="P159" s="96"/>
      <c r="Q159" s="96"/>
      <c r="R159" s="96"/>
      <c r="S159" s="96"/>
      <c r="T159" s="96"/>
      <c r="U159" s="96"/>
      <c r="V159" s="96"/>
      <c r="W159" s="96"/>
      <c r="X159" s="96"/>
      <c r="Y159" s="96"/>
      <c r="Z159" s="96"/>
      <c r="AA159" s="96"/>
      <c r="AB159" s="96"/>
      <c r="AC159" s="96"/>
      <c r="AD159" s="96"/>
      <c r="AE159" s="96"/>
      <c r="AF159" s="96"/>
      <c r="AG159" s="96"/>
      <c r="AH159" s="96"/>
      <c r="AI159" s="98"/>
      <c r="AJ159" s="98"/>
      <c r="AK159" s="98"/>
      <c r="AL159" s="7"/>
    </row>
    <row r="160" spans="1:38" x14ac:dyDescent="0.25">
      <c r="A160" s="41" t="str">
        <f>IF(D160&lt;Input_Output!O$20,"original",IF(D160&lt;Input_Output!O$21,"padding",IF(B160&lt;Input_Output!O$22,"extension","")))</f>
        <v/>
      </c>
      <c r="B160" s="19" t="str">
        <f>IF(B159="","",_xlfn.LET(_xlpm.next,B159+1,IF(_xlpm.next&lt;Input_Output!O$22,_xlpm.next,"")))</f>
        <v/>
      </c>
      <c r="C160" s="19"/>
      <c r="D160" s="41" t="str">
        <f>IF(B160="","",IF(MOD(B160,Input_Output!$O$6)=0,QUOTIENT(B160,Input_Output!$O$6),""))</f>
        <v/>
      </c>
      <c r="E160" s="41" t="str">
        <f>IF(D160="","",IF(D160&lt;Input_Output!O$20,VLOOKUP(K160,Semantic!$B$11:$C$15,2,FALSE),"N/A"))</f>
        <v/>
      </c>
      <c r="F160" s="96"/>
      <c r="G160" s="96"/>
      <c r="H160" s="96"/>
      <c r="I160" s="96"/>
      <c r="J160" s="97"/>
      <c r="K160" s="96"/>
      <c r="L160" s="96"/>
      <c r="M160" s="96"/>
      <c r="N160" s="96"/>
      <c r="O160" s="96"/>
      <c r="P160" s="96"/>
      <c r="Q160" s="96"/>
      <c r="R160" s="96"/>
      <c r="S160" s="96"/>
      <c r="T160" s="96"/>
      <c r="U160" s="96"/>
      <c r="V160" s="96"/>
      <c r="W160" s="96"/>
      <c r="X160" s="96"/>
      <c r="Y160" s="96"/>
      <c r="Z160" s="96"/>
      <c r="AA160" s="96"/>
      <c r="AB160" s="96"/>
      <c r="AC160" s="96"/>
      <c r="AD160" s="96"/>
      <c r="AE160" s="96"/>
      <c r="AF160" s="96"/>
      <c r="AG160" s="96"/>
      <c r="AH160" s="96"/>
      <c r="AI160" s="98"/>
      <c r="AJ160" s="98"/>
      <c r="AK160" s="98"/>
      <c r="AL160" s="7"/>
    </row>
    <row r="161" spans="1:38" x14ac:dyDescent="0.25">
      <c r="A161" s="41" t="str">
        <f>IF(D161&lt;Input_Output!O$20,"original",IF(D161&lt;Input_Output!O$21,"padding",IF(B161&lt;Input_Output!O$22,"extension","")))</f>
        <v/>
      </c>
      <c r="B161" s="19" t="str">
        <f>IF(B160="","",_xlfn.LET(_xlpm.next,B160+1,IF(_xlpm.next&lt;Input_Output!O$22,_xlpm.next,"")))</f>
        <v/>
      </c>
      <c r="C161" s="19"/>
      <c r="D161" s="41" t="str">
        <f>IF(B161="","",IF(MOD(B161,Input_Output!$O$6)=0,QUOTIENT(B161,Input_Output!$O$6),""))</f>
        <v/>
      </c>
      <c r="E161" s="41" t="str">
        <f>IF(D161="","",IF(D161&lt;Input_Output!O$20,VLOOKUP(K161,Semantic!$B$11:$C$15,2,FALSE),"N/A"))</f>
        <v/>
      </c>
      <c r="F161" s="96"/>
      <c r="G161" s="96"/>
      <c r="H161" s="96"/>
      <c r="I161" s="96"/>
      <c r="J161" s="97"/>
      <c r="K161" s="96"/>
      <c r="L161" s="96"/>
      <c r="M161" s="96"/>
      <c r="N161" s="96"/>
      <c r="O161" s="96"/>
      <c r="P161" s="96"/>
      <c r="Q161" s="96"/>
      <c r="R161" s="96"/>
      <c r="S161" s="96"/>
      <c r="T161" s="96"/>
      <c r="U161" s="96"/>
      <c r="V161" s="96"/>
      <c r="W161" s="96"/>
      <c r="X161" s="96"/>
      <c r="Y161" s="96"/>
      <c r="Z161" s="96"/>
      <c r="AA161" s="96"/>
      <c r="AB161" s="96"/>
      <c r="AC161" s="96"/>
      <c r="AD161" s="96"/>
      <c r="AE161" s="96"/>
      <c r="AF161" s="96"/>
      <c r="AG161" s="96"/>
      <c r="AH161" s="96"/>
      <c r="AI161" s="98"/>
      <c r="AJ161" s="98"/>
      <c r="AK161" s="98"/>
      <c r="AL161" s="7"/>
    </row>
    <row r="162" spans="1:38" x14ac:dyDescent="0.25">
      <c r="A162" s="41" t="str">
        <f>IF(D162&lt;Input_Output!O$20,"original",IF(D162&lt;Input_Output!O$21,"padding",IF(B162&lt;Input_Output!O$22,"extension","")))</f>
        <v/>
      </c>
      <c r="B162" s="19" t="str">
        <f>IF(B161="","",_xlfn.LET(_xlpm.next,B161+1,IF(_xlpm.next&lt;Input_Output!O$22,_xlpm.next,"")))</f>
        <v/>
      </c>
      <c r="C162" s="19"/>
      <c r="D162" s="41" t="str">
        <f>IF(B162="","",IF(MOD(B162,Input_Output!$O$6)=0,QUOTIENT(B162,Input_Output!$O$6),""))</f>
        <v/>
      </c>
      <c r="E162" s="41" t="str">
        <f>IF(D162="","",IF(D162&lt;Input_Output!O$20,VLOOKUP(K162,Semantic!$B$11:$C$15,2,FALSE),"N/A"))</f>
        <v/>
      </c>
      <c r="F162" s="96"/>
      <c r="G162" s="96"/>
      <c r="H162" s="96"/>
      <c r="I162" s="96"/>
      <c r="J162" s="97"/>
      <c r="K162" s="96"/>
      <c r="L162" s="96"/>
      <c r="M162" s="96"/>
      <c r="N162" s="96"/>
      <c r="O162" s="96"/>
      <c r="P162" s="96"/>
      <c r="Q162" s="96"/>
      <c r="R162" s="96"/>
      <c r="S162" s="96"/>
      <c r="T162" s="96"/>
      <c r="U162" s="96"/>
      <c r="V162" s="96"/>
      <c r="W162" s="96"/>
      <c r="X162" s="96"/>
      <c r="Y162" s="96"/>
      <c r="Z162" s="96"/>
      <c r="AA162" s="96"/>
      <c r="AB162" s="96"/>
      <c r="AC162" s="96"/>
      <c r="AD162" s="96"/>
      <c r="AE162" s="96"/>
      <c r="AF162" s="96"/>
      <c r="AG162" s="96"/>
      <c r="AH162" s="96"/>
      <c r="AI162" s="98"/>
      <c r="AJ162" s="98"/>
      <c r="AK162" s="98"/>
      <c r="AL162" s="7"/>
    </row>
    <row r="163" spans="1:38" x14ac:dyDescent="0.25">
      <c r="A163" s="41" t="str">
        <f>IF(D163&lt;Input_Output!O$20,"original",IF(D163&lt;Input_Output!O$21,"padding",IF(B163&lt;Input_Output!O$22,"extension","")))</f>
        <v/>
      </c>
      <c r="B163" s="19" t="str">
        <f>IF(B162="","",_xlfn.LET(_xlpm.next,B162+1,IF(_xlpm.next&lt;Input_Output!O$22,_xlpm.next,"")))</f>
        <v/>
      </c>
      <c r="C163" s="19"/>
      <c r="D163" s="41" t="str">
        <f>IF(B163="","",IF(MOD(B163,Input_Output!$O$6)=0,QUOTIENT(B163,Input_Output!$O$6),""))</f>
        <v/>
      </c>
      <c r="E163" s="41" t="str">
        <f>IF(D163="","",IF(D163&lt;Input_Output!O$20,VLOOKUP(K163,Semantic!$B$11:$C$15,2,FALSE),"N/A"))</f>
        <v/>
      </c>
      <c r="F163" s="96"/>
      <c r="G163" s="96"/>
      <c r="H163" s="96"/>
      <c r="I163" s="96"/>
      <c r="J163" s="97"/>
      <c r="K163" s="96"/>
      <c r="L163" s="96"/>
      <c r="M163" s="96"/>
      <c r="N163" s="96"/>
      <c r="O163" s="96"/>
      <c r="P163" s="96"/>
      <c r="Q163" s="96"/>
      <c r="R163" s="96"/>
      <c r="S163" s="96"/>
      <c r="T163" s="96"/>
      <c r="U163" s="96"/>
      <c r="V163" s="96"/>
      <c r="W163" s="96"/>
      <c r="X163" s="96"/>
      <c r="Y163" s="96"/>
      <c r="Z163" s="96"/>
      <c r="AA163" s="96"/>
      <c r="AB163" s="96"/>
      <c r="AC163" s="96"/>
      <c r="AD163" s="96"/>
      <c r="AE163" s="96"/>
      <c r="AF163" s="96"/>
      <c r="AG163" s="96"/>
      <c r="AH163" s="96"/>
      <c r="AI163" s="98"/>
      <c r="AJ163" s="98"/>
      <c r="AK163" s="98"/>
      <c r="AL163" s="7"/>
    </row>
    <row r="164" spans="1:38" x14ac:dyDescent="0.25">
      <c r="A164" s="41" t="str">
        <f>IF(D164&lt;Input_Output!O$20,"original",IF(D164&lt;Input_Output!O$21,"padding",IF(B164&lt;Input_Output!O$22,"extension","")))</f>
        <v/>
      </c>
      <c r="B164" s="19" t="str">
        <f>IF(B163="","",_xlfn.LET(_xlpm.next,B163+1,IF(_xlpm.next&lt;Input_Output!O$22,_xlpm.next,"")))</f>
        <v/>
      </c>
      <c r="C164" s="19"/>
      <c r="D164" s="41" t="str">
        <f>IF(B164="","",IF(MOD(B164,Input_Output!$O$6)=0,QUOTIENT(B164,Input_Output!$O$6),""))</f>
        <v/>
      </c>
      <c r="E164" s="41" t="str">
        <f>IF(D164="","",IF(D164&lt;Input_Output!O$20,VLOOKUP(K164,Semantic!$B$11:$C$15,2,FALSE),"N/A"))</f>
        <v/>
      </c>
      <c r="F164" s="96"/>
      <c r="G164" s="96"/>
      <c r="H164" s="96"/>
      <c r="I164" s="96"/>
      <c r="J164" s="97"/>
      <c r="K164" s="96"/>
      <c r="L164" s="96"/>
      <c r="M164" s="96"/>
      <c r="N164" s="96"/>
      <c r="O164" s="96"/>
      <c r="P164" s="96"/>
      <c r="Q164" s="96"/>
      <c r="R164" s="96"/>
      <c r="S164" s="96"/>
      <c r="T164" s="96"/>
      <c r="U164" s="96"/>
      <c r="V164" s="96"/>
      <c r="W164" s="96"/>
      <c r="X164" s="96"/>
      <c r="Y164" s="96"/>
      <c r="Z164" s="96"/>
      <c r="AA164" s="96"/>
      <c r="AB164" s="96"/>
      <c r="AC164" s="96"/>
      <c r="AD164" s="96"/>
      <c r="AE164" s="96"/>
      <c r="AF164" s="96"/>
      <c r="AG164" s="96"/>
      <c r="AH164" s="96"/>
      <c r="AI164" s="98"/>
      <c r="AJ164" s="98"/>
      <c r="AK164" s="98"/>
      <c r="AL164" s="7"/>
    </row>
    <row r="165" spans="1:38" x14ac:dyDescent="0.25">
      <c r="A165" s="41" t="str">
        <f>IF(D165&lt;Input_Output!O$20,"original",IF(D165&lt;Input_Output!O$21,"padding",IF(B165&lt;Input_Output!O$22,"extension","")))</f>
        <v/>
      </c>
      <c r="B165" s="19" t="str">
        <f>IF(B164="","",_xlfn.LET(_xlpm.next,B164+1,IF(_xlpm.next&lt;Input_Output!O$22,_xlpm.next,"")))</f>
        <v/>
      </c>
      <c r="C165" s="19"/>
      <c r="D165" s="41" t="str">
        <f>IF(B165="","",IF(MOD(B165,Input_Output!$O$6)=0,QUOTIENT(B165,Input_Output!$O$6),""))</f>
        <v/>
      </c>
      <c r="E165" s="41" t="str">
        <f>IF(D165="","",IF(D165&lt;Input_Output!O$20,VLOOKUP(K165,Semantic!$B$11:$C$15,2,FALSE),"N/A"))</f>
        <v/>
      </c>
      <c r="F165" s="96"/>
      <c r="G165" s="96"/>
      <c r="H165" s="96"/>
      <c r="I165" s="96"/>
      <c r="J165" s="97"/>
      <c r="K165" s="96"/>
      <c r="L165" s="96"/>
      <c r="M165" s="96"/>
      <c r="N165" s="96"/>
      <c r="O165" s="96"/>
      <c r="P165" s="96"/>
      <c r="Q165" s="96"/>
      <c r="R165" s="96"/>
      <c r="S165" s="96"/>
      <c r="T165" s="96"/>
      <c r="U165" s="96"/>
      <c r="V165" s="96"/>
      <c r="W165" s="96"/>
      <c r="X165" s="96"/>
      <c r="Y165" s="96"/>
      <c r="Z165" s="96"/>
      <c r="AA165" s="96"/>
      <c r="AB165" s="96"/>
      <c r="AC165" s="96"/>
      <c r="AD165" s="96"/>
      <c r="AE165" s="96"/>
      <c r="AF165" s="96"/>
      <c r="AG165" s="96"/>
      <c r="AH165" s="96"/>
      <c r="AI165" s="98"/>
      <c r="AJ165" s="98"/>
      <c r="AK165" s="98"/>
      <c r="AL165" s="7"/>
    </row>
    <row r="166" spans="1:38" x14ac:dyDescent="0.25">
      <c r="A166" s="41" t="str">
        <f>IF(D166&lt;Input_Output!O$20,"original",IF(D166&lt;Input_Output!O$21,"padding",IF(B166&lt;Input_Output!O$22,"extension","")))</f>
        <v/>
      </c>
      <c r="B166" s="19" t="str">
        <f>IF(B165="","",_xlfn.LET(_xlpm.next,B165+1,IF(_xlpm.next&lt;Input_Output!O$22,_xlpm.next,"")))</f>
        <v/>
      </c>
      <c r="C166" s="19"/>
      <c r="D166" s="41" t="str">
        <f>IF(B166="","",IF(MOD(B166,Input_Output!$O$6)=0,QUOTIENT(B166,Input_Output!$O$6),""))</f>
        <v/>
      </c>
      <c r="E166" s="41" t="str">
        <f>IF(D166="","",IF(D166&lt;Input_Output!O$20,VLOOKUP(K166,Semantic!$B$11:$C$15,2,FALSE),"N/A"))</f>
        <v/>
      </c>
      <c r="F166" s="96"/>
      <c r="G166" s="96"/>
      <c r="H166" s="96"/>
      <c r="I166" s="96"/>
      <c r="J166" s="97"/>
      <c r="K166" s="96"/>
      <c r="L166" s="96"/>
      <c r="M166" s="96"/>
      <c r="N166" s="96"/>
      <c r="O166" s="96"/>
      <c r="P166" s="96"/>
      <c r="Q166" s="96"/>
      <c r="R166" s="96"/>
      <c r="S166" s="96"/>
      <c r="T166" s="96"/>
      <c r="U166" s="96"/>
      <c r="V166" s="96"/>
      <c r="W166" s="96"/>
      <c r="X166" s="96"/>
      <c r="Y166" s="96"/>
      <c r="Z166" s="96"/>
      <c r="AA166" s="96"/>
      <c r="AB166" s="96"/>
      <c r="AC166" s="96"/>
      <c r="AD166" s="96"/>
      <c r="AE166" s="96"/>
      <c r="AF166" s="96"/>
      <c r="AG166" s="96"/>
      <c r="AH166" s="96"/>
      <c r="AI166" s="98"/>
      <c r="AJ166" s="98"/>
      <c r="AK166" s="98"/>
      <c r="AL166" s="7"/>
    </row>
    <row r="167" spans="1:38" x14ac:dyDescent="0.25">
      <c r="A167" s="41" t="str">
        <f>IF(D167&lt;Input_Output!O$20,"original",IF(D167&lt;Input_Output!O$21,"padding",IF(B167&lt;Input_Output!O$22,"extension","")))</f>
        <v/>
      </c>
      <c r="B167" s="19" t="str">
        <f>IF(B166="","",_xlfn.LET(_xlpm.next,B166+1,IF(_xlpm.next&lt;Input_Output!O$22,_xlpm.next,"")))</f>
        <v/>
      </c>
      <c r="C167" s="19"/>
      <c r="D167" s="41" t="str">
        <f>IF(B167="","",IF(MOD(B167,Input_Output!$O$6)=0,QUOTIENT(B167,Input_Output!$O$6),""))</f>
        <v/>
      </c>
      <c r="E167" s="41" t="str">
        <f>IF(D167="","",IF(D167&lt;Input_Output!O$20,VLOOKUP(K167,Semantic!$B$11:$C$15,2,FALSE),"N/A"))</f>
        <v/>
      </c>
      <c r="F167" s="96"/>
      <c r="G167" s="96"/>
      <c r="H167" s="96"/>
      <c r="I167" s="96"/>
      <c r="J167" s="97"/>
      <c r="K167" s="96"/>
      <c r="L167" s="96"/>
      <c r="M167" s="96"/>
      <c r="N167" s="96"/>
      <c r="O167" s="96"/>
      <c r="P167" s="96"/>
      <c r="Q167" s="96"/>
      <c r="R167" s="96"/>
      <c r="S167" s="96"/>
      <c r="T167" s="96"/>
      <c r="U167" s="96"/>
      <c r="V167" s="96"/>
      <c r="W167" s="96"/>
      <c r="X167" s="96"/>
      <c r="Y167" s="96"/>
      <c r="Z167" s="96"/>
      <c r="AA167" s="96"/>
      <c r="AB167" s="96"/>
      <c r="AC167" s="96"/>
      <c r="AD167" s="96"/>
      <c r="AE167" s="96"/>
      <c r="AF167" s="96"/>
      <c r="AG167" s="96"/>
      <c r="AH167" s="96"/>
      <c r="AI167" s="98"/>
      <c r="AJ167" s="98"/>
      <c r="AK167" s="98"/>
      <c r="AL167" s="7"/>
    </row>
    <row r="168" spans="1:38" x14ac:dyDescent="0.25">
      <c r="A168" s="41" t="str">
        <f>IF(D168&lt;Input_Output!O$20,"original",IF(D168&lt;Input_Output!O$21,"padding",IF(B168&lt;Input_Output!O$22,"extension","")))</f>
        <v/>
      </c>
      <c r="B168" s="19" t="str">
        <f>IF(B167="","",_xlfn.LET(_xlpm.next,B167+1,IF(_xlpm.next&lt;Input_Output!O$22,_xlpm.next,"")))</f>
        <v/>
      </c>
      <c r="C168" s="19"/>
      <c r="D168" s="41" t="str">
        <f>IF(B168="","",IF(MOD(B168,Input_Output!$O$6)=0,QUOTIENT(B168,Input_Output!$O$6),""))</f>
        <v/>
      </c>
      <c r="E168" s="41" t="str">
        <f>IF(D168="","",IF(D168&lt;Input_Output!O$20,VLOOKUP(K168,Semantic!$B$11:$C$15,2,FALSE),"N/A"))</f>
        <v/>
      </c>
      <c r="F168" s="96"/>
      <c r="G168" s="96"/>
      <c r="H168" s="96"/>
      <c r="I168" s="96"/>
      <c r="J168" s="97"/>
      <c r="K168" s="96"/>
      <c r="L168" s="96"/>
      <c r="M168" s="96"/>
      <c r="N168" s="96"/>
      <c r="O168" s="96"/>
      <c r="P168" s="96"/>
      <c r="Q168" s="96"/>
      <c r="R168" s="96"/>
      <c r="S168" s="96"/>
      <c r="T168" s="96"/>
      <c r="U168" s="96"/>
      <c r="V168" s="96"/>
      <c r="W168" s="96"/>
      <c r="X168" s="96"/>
      <c r="Y168" s="96"/>
      <c r="Z168" s="96"/>
      <c r="AA168" s="96"/>
      <c r="AB168" s="96"/>
      <c r="AC168" s="96"/>
      <c r="AD168" s="96"/>
      <c r="AE168" s="96"/>
      <c r="AF168" s="96"/>
      <c r="AG168" s="96"/>
      <c r="AH168" s="96"/>
      <c r="AI168" s="98"/>
      <c r="AJ168" s="98"/>
      <c r="AK168" s="98"/>
      <c r="AL168" s="7"/>
    </row>
    <row r="169" spans="1:38" x14ac:dyDescent="0.25">
      <c r="A169" s="41" t="str">
        <f>IF(D169&lt;Input_Output!O$20,"original",IF(D169&lt;Input_Output!O$21,"padding",IF(B169&lt;Input_Output!O$22,"extension","")))</f>
        <v/>
      </c>
      <c r="B169" s="19" t="str">
        <f>IF(B168="","",_xlfn.LET(_xlpm.next,B168+1,IF(_xlpm.next&lt;Input_Output!O$22,_xlpm.next,"")))</f>
        <v/>
      </c>
      <c r="C169" s="19"/>
      <c r="D169" s="41" t="str">
        <f>IF(B169="","",IF(MOD(B169,Input_Output!$O$6)=0,QUOTIENT(B169,Input_Output!$O$6),""))</f>
        <v/>
      </c>
      <c r="E169" s="41" t="str">
        <f>IF(D169="","",IF(D169&lt;Input_Output!O$20,VLOOKUP(K169,Semantic!$B$11:$C$15,2,FALSE),"N/A"))</f>
        <v/>
      </c>
      <c r="F169" s="96"/>
      <c r="G169" s="96"/>
      <c r="H169" s="96"/>
      <c r="I169" s="96"/>
      <c r="J169" s="97"/>
      <c r="K169" s="96"/>
      <c r="L169" s="96"/>
      <c r="M169" s="96"/>
      <c r="N169" s="96"/>
      <c r="O169" s="96"/>
      <c r="P169" s="96"/>
      <c r="Q169" s="96"/>
      <c r="R169" s="96"/>
      <c r="S169" s="96"/>
      <c r="T169" s="96"/>
      <c r="U169" s="96"/>
      <c r="V169" s="96"/>
      <c r="W169" s="96"/>
      <c r="X169" s="96"/>
      <c r="Y169" s="96"/>
      <c r="Z169" s="96"/>
      <c r="AA169" s="96"/>
      <c r="AB169" s="96"/>
      <c r="AC169" s="96"/>
      <c r="AD169" s="96"/>
      <c r="AE169" s="96"/>
      <c r="AF169" s="96"/>
      <c r="AG169" s="96"/>
      <c r="AH169" s="96"/>
      <c r="AI169" s="98"/>
      <c r="AJ169" s="98"/>
      <c r="AK169" s="98"/>
      <c r="AL169" s="7"/>
    </row>
    <row r="170" spans="1:38" x14ac:dyDescent="0.25">
      <c r="A170" s="41" t="str">
        <f>IF(D170&lt;Input_Output!O$20,"original",IF(D170&lt;Input_Output!O$21,"padding",IF(B170&lt;Input_Output!O$22,"extension","")))</f>
        <v/>
      </c>
      <c r="B170" s="19" t="str">
        <f>IF(B169="","",_xlfn.LET(_xlpm.next,B169+1,IF(_xlpm.next&lt;Input_Output!O$22,_xlpm.next,"")))</f>
        <v/>
      </c>
      <c r="C170" s="19"/>
      <c r="D170" s="41" t="str">
        <f>IF(B170="","",IF(MOD(B170,Input_Output!$O$6)=0,QUOTIENT(B170,Input_Output!$O$6),""))</f>
        <v/>
      </c>
      <c r="E170" s="41" t="str">
        <f>IF(D170="","",IF(D170&lt;Input_Output!O$20,VLOOKUP(K170,Semantic!$B$11:$C$15,2,FALSE),"N/A"))</f>
        <v/>
      </c>
      <c r="F170" s="96"/>
      <c r="G170" s="96"/>
      <c r="H170" s="96"/>
      <c r="I170" s="96"/>
      <c r="J170" s="97"/>
      <c r="K170" s="96"/>
      <c r="L170" s="96"/>
      <c r="M170" s="96"/>
      <c r="N170" s="96"/>
      <c r="O170" s="96"/>
      <c r="P170" s="96"/>
      <c r="Q170" s="96"/>
      <c r="R170" s="96"/>
      <c r="S170" s="96"/>
      <c r="T170" s="96"/>
      <c r="U170" s="96"/>
      <c r="V170" s="96"/>
      <c r="W170" s="96"/>
      <c r="X170" s="96"/>
      <c r="Y170" s="96"/>
      <c r="Z170" s="96"/>
      <c r="AA170" s="96"/>
      <c r="AB170" s="96"/>
      <c r="AC170" s="96"/>
      <c r="AD170" s="96"/>
      <c r="AE170" s="96"/>
      <c r="AF170" s="96"/>
      <c r="AG170" s="96"/>
      <c r="AH170" s="96"/>
      <c r="AI170" s="98"/>
      <c r="AJ170" s="98"/>
      <c r="AK170" s="98"/>
      <c r="AL170" s="7"/>
    </row>
    <row r="171" spans="1:38" x14ac:dyDescent="0.25">
      <c r="A171" s="41" t="str">
        <f>IF(D171&lt;Input_Output!O$20,"original",IF(D171&lt;Input_Output!O$21,"padding",IF(B171&lt;Input_Output!O$22,"extension","")))</f>
        <v/>
      </c>
      <c r="B171" s="19" t="str">
        <f>IF(B170="","",_xlfn.LET(_xlpm.next,B170+1,IF(_xlpm.next&lt;Input_Output!O$22,_xlpm.next,"")))</f>
        <v/>
      </c>
      <c r="C171" s="19"/>
      <c r="D171" s="41" t="str">
        <f>IF(B171="","",IF(MOD(B171,Input_Output!$O$6)=0,QUOTIENT(B171,Input_Output!$O$6),""))</f>
        <v/>
      </c>
      <c r="E171" s="41" t="str">
        <f>IF(D171="","",IF(D171&lt;Input_Output!O$20,VLOOKUP(K171,Semantic!$B$11:$C$15,2,FALSE),"N/A"))</f>
        <v/>
      </c>
      <c r="F171" s="96"/>
      <c r="G171" s="96"/>
      <c r="H171" s="96"/>
      <c r="I171" s="96"/>
      <c r="J171" s="97"/>
      <c r="K171" s="96"/>
      <c r="L171" s="96"/>
      <c r="M171" s="96"/>
      <c r="N171" s="96"/>
      <c r="O171" s="96"/>
      <c r="P171" s="96"/>
      <c r="Q171" s="96"/>
      <c r="R171" s="96"/>
      <c r="S171" s="96"/>
      <c r="T171" s="96"/>
      <c r="U171" s="96"/>
      <c r="V171" s="96"/>
      <c r="W171" s="96"/>
      <c r="X171" s="96"/>
      <c r="Y171" s="96"/>
      <c r="Z171" s="96"/>
      <c r="AA171" s="96"/>
      <c r="AB171" s="96"/>
      <c r="AC171" s="96"/>
      <c r="AD171" s="96"/>
      <c r="AE171" s="96"/>
      <c r="AF171" s="96"/>
      <c r="AG171" s="96"/>
      <c r="AH171" s="96"/>
      <c r="AI171" s="98"/>
      <c r="AJ171" s="98"/>
      <c r="AK171" s="98"/>
      <c r="AL171" s="7"/>
    </row>
    <row r="172" spans="1:38" x14ac:dyDescent="0.25">
      <c r="A172" s="41" t="str">
        <f>IF(D172&lt;Input_Output!O$20,"original",IF(D172&lt;Input_Output!O$21,"padding",IF(B172&lt;Input_Output!O$22,"extension","")))</f>
        <v/>
      </c>
      <c r="B172" s="19" t="str">
        <f>IF(B171="","",_xlfn.LET(_xlpm.next,B171+1,IF(_xlpm.next&lt;Input_Output!O$22,_xlpm.next,"")))</f>
        <v/>
      </c>
      <c r="C172" s="19"/>
      <c r="D172" s="41" t="str">
        <f>IF(B172="","",IF(MOD(B172,Input_Output!$O$6)=0,QUOTIENT(B172,Input_Output!$O$6),""))</f>
        <v/>
      </c>
      <c r="E172" s="41" t="str">
        <f>IF(D172="","",IF(D172&lt;Input_Output!O$20,VLOOKUP(K172,Semantic!$B$11:$C$15,2,FALSE),"N/A"))</f>
        <v/>
      </c>
      <c r="F172" s="96"/>
      <c r="G172" s="96"/>
      <c r="H172" s="96"/>
      <c r="I172" s="96"/>
      <c r="J172" s="97"/>
      <c r="K172" s="96"/>
      <c r="L172" s="96"/>
      <c r="M172" s="96"/>
      <c r="N172" s="96"/>
      <c r="O172" s="96"/>
      <c r="P172" s="96"/>
      <c r="Q172" s="96"/>
      <c r="R172" s="96"/>
      <c r="S172" s="96"/>
      <c r="T172" s="96"/>
      <c r="U172" s="96"/>
      <c r="V172" s="96"/>
      <c r="W172" s="96"/>
      <c r="X172" s="96"/>
      <c r="Y172" s="96"/>
      <c r="Z172" s="96"/>
      <c r="AA172" s="96"/>
      <c r="AB172" s="96"/>
      <c r="AC172" s="96"/>
      <c r="AD172" s="96"/>
      <c r="AE172" s="96"/>
      <c r="AF172" s="96"/>
      <c r="AG172" s="96"/>
      <c r="AH172" s="96"/>
      <c r="AI172" s="98"/>
      <c r="AJ172" s="98"/>
      <c r="AK172" s="98"/>
      <c r="AL172" s="7"/>
    </row>
    <row r="173" spans="1:38" x14ac:dyDescent="0.25">
      <c r="A173" s="41" t="str">
        <f>IF(D173&lt;Input_Output!O$20,"original",IF(D173&lt;Input_Output!O$21,"padding",IF(B173&lt;Input_Output!O$22,"extension","")))</f>
        <v/>
      </c>
      <c r="B173" s="19" t="str">
        <f>IF(B172="","",_xlfn.LET(_xlpm.next,B172+1,IF(_xlpm.next&lt;Input_Output!O$22,_xlpm.next,"")))</f>
        <v/>
      </c>
      <c r="C173" s="19"/>
      <c r="D173" s="41" t="str">
        <f>IF(B173="","",IF(MOD(B173,Input_Output!$O$6)=0,QUOTIENT(B173,Input_Output!$O$6),""))</f>
        <v/>
      </c>
      <c r="E173" s="41" t="str">
        <f>IF(D173="","",IF(D173&lt;Input_Output!O$20,VLOOKUP(K173,Semantic!$B$11:$C$15,2,FALSE),"N/A"))</f>
        <v/>
      </c>
      <c r="F173" s="96"/>
      <c r="G173" s="96"/>
      <c r="H173" s="96"/>
      <c r="I173" s="96"/>
      <c r="J173" s="97"/>
      <c r="K173" s="96"/>
      <c r="L173" s="96"/>
      <c r="M173" s="96"/>
      <c r="N173" s="96"/>
      <c r="O173" s="96"/>
      <c r="P173" s="96"/>
      <c r="Q173" s="96"/>
      <c r="R173" s="96"/>
      <c r="S173" s="96"/>
      <c r="T173" s="96"/>
      <c r="U173" s="96"/>
      <c r="V173" s="96"/>
      <c r="W173" s="96"/>
      <c r="X173" s="96"/>
      <c r="Y173" s="96"/>
      <c r="Z173" s="96"/>
      <c r="AA173" s="96"/>
      <c r="AB173" s="96"/>
      <c r="AC173" s="96"/>
      <c r="AD173" s="96"/>
      <c r="AE173" s="96"/>
      <c r="AF173" s="96"/>
      <c r="AG173" s="96"/>
      <c r="AH173" s="96"/>
      <c r="AI173" s="98"/>
      <c r="AJ173" s="98"/>
      <c r="AK173" s="98"/>
      <c r="AL173" s="7"/>
    </row>
    <row r="174" spans="1:38" x14ac:dyDescent="0.25">
      <c r="A174" s="41" t="str">
        <f>IF(D174&lt;Input_Output!O$20,"original",IF(D174&lt;Input_Output!O$21,"padding",IF(B174&lt;Input_Output!O$22,"extension","")))</f>
        <v/>
      </c>
      <c r="B174" s="19" t="str">
        <f>IF(B173="","",_xlfn.LET(_xlpm.next,B173+1,IF(_xlpm.next&lt;Input_Output!O$22,_xlpm.next,"")))</f>
        <v/>
      </c>
      <c r="C174" s="19"/>
      <c r="D174" s="41" t="str">
        <f>IF(B174="","",IF(MOD(B174,Input_Output!$O$6)=0,QUOTIENT(B174,Input_Output!$O$6),""))</f>
        <v/>
      </c>
      <c r="E174" s="41" t="str">
        <f>IF(D174="","",IF(D174&lt;Input_Output!O$20,VLOOKUP(K174,Semantic!$B$11:$C$15,2,FALSE),"N/A"))</f>
        <v/>
      </c>
      <c r="F174" s="96"/>
      <c r="G174" s="96"/>
      <c r="H174" s="96"/>
      <c r="I174" s="96"/>
      <c r="J174" s="97"/>
      <c r="K174" s="96"/>
      <c r="L174" s="96"/>
      <c r="M174" s="96"/>
      <c r="N174" s="96"/>
      <c r="O174" s="96"/>
      <c r="P174" s="96"/>
      <c r="Q174" s="96"/>
      <c r="R174" s="96"/>
      <c r="S174" s="96"/>
      <c r="T174" s="96"/>
      <c r="U174" s="96"/>
      <c r="V174" s="96"/>
      <c r="W174" s="96"/>
      <c r="X174" s="96"/>
      <c r="Y174" s="96"/>
      <c r="Z174" s="96"/>
      <c r="AA174" s="96"/>
      <c r="AB174" s="96"/>
      <c r="AC174" s="96"/>
      <c r="AD174" s="96"/>
      <c r="AE174" s="96"/>
      <c r="AF174" s="96"/>
      <c r="AG174" s="96"/>
      <c r="AH174" s="96"/>
      <c r="AI174" s="98"/>
      <c r="AJ174" s="98"/>
      <c r="AK174" s="98"/>
      <c r="AL174" s="7"/>
    </row>
    <row r="175" spans="1:38" x14ac:dyDescent="0.25">
      <c r="A175" s="41" t="str">
        <f>IF(D175&lt;Input_Output!O$20,"original",IF(D175&lt;Input_Output!O$21,"padding",IF(B175&lt;Input_Output!O$22,"extension","")))</f>
        <v/>
      </c>
      <c r="B175" s="19" t="str">
        <f>IF(B174="","",_xlfn.LET(_xlpm.next,B174+1,IF(_xlpm.next&lt;Input_Output!O$22,_xlpm.next,"")))</f>
        <v/>
      </c>
      <c r="C175" s="19"/>
      <c r="D175" s="41" t="str">
        <f>IF(B175="","",IF(MOD(B175,Input_Output!$O$6)=0,QUOTIENT(B175,Input_Output!$O$6),""))</f>
        <v/>
      </c>
      <c r="E175" s="41" t="str">
        <f>IF(D175="","",IF(D175&lt;Input_Output!O$20,VLOOKUP(K175,Semantic!$B$11:$C$15,2,FALSE),"N/A"))</f>
        <v/>
      </c>
      <c r="F175" s="96"/>
      <c r="G175" s="96"/>
      <c r="H175" s="96"/>
      <c r="I175" s="96"/>
      <c r="J175" s="97"/>
      <c r="K175" s="96"/>
      <c r="L175" s="96"/>
      <c r="M175" s="96"/>
      <c r="N175" s="96"/>
      <c r="O175" s="96"/>
      <c r="P175" s="96"/>
      <c r="Q175" s="96"/>
      <c r="R175" s="96"/>
      <c r="S175" s="96"/>
      <c r="T175" s="96"/>
      <c r="U175" s="96"/>
      <c r="V175" s="96"/>
      <c r="W175" s="96"/>
      <c r="X175" s="96"/>
      <c r="Y175" s="96"/>
      <c r="Z175" s="96"/>
      <c r="AA175" s="96"/>
      <c r="AB175" s="96"/>
      <c r="AC175" s="96"/>
      <c r="AD175" s="96"/>
      <c r="AE175" s="96"/>
      <c r="AF175" s="96"/>
      <c r="AG175" s="96"/>
      <c r="AH175" s="96"/>
      <c r="AI175" s="98"/>
      <c r="AJ175" s="98"/>
      <c r="AK175" s="98"/>
      <c r="AL175" s="7"/>
    </row>
    <row r="176" spans="1:38" x14ac:dyDescent="0.25">
      <c r="A176" s="41" t="str">
        <f>IF(D176&lt;Input_Output!O$20,"original",IF(D176&lt;Input_Output!O$21,"padding",IF(B176&lt;Input_Output!O$22,"extension","")))</f>
        <v/>
      </c>
      <c r="B176" s="19" t="str">
        <f>IF(B175="","",_xlfn.LET(_xlpm.next,B175+1,IF(_xlpm.next&lt;Input_Output!O$22,_xlpm.next,"")))</f>
        <v/>
      </c>
      <c r="C176" s="19"/>
      <c r="D176" s="41" t="str">
        <f>IF(B176="","",IF(MOD(B176,Input_Output!$O$6)=0,QUOTIENT(B176,Input_Output!$O$6),""))</f>
        <v/>
      </c>
      <c r="E176" s="41" t="str">
        <f>IF(D176="","",IF(D176&lt;Input_Output!O$20,VLOOKUP(K176,Semantic!$B$11:$C$15,2,FALSE),"N/A"))</f>
        <v/>
      </c>
      <c r="F176" s="96"/>
      <c r="G176" s="96"/>
      <c r="H176" s="96"/>
      <c r="I176" s="96"/>
      <c r="J176" s="97"/>
      <c r="K176" s="96"/>
      <c r="L176" s="96"/>
      <c r="M176" s="96"/>
      <c r="N176" s="96"/>
      <c r="O176" s="96"/>
      <c r="P176" s="96"/>
      <c r="Q176" s="96"/>
      <c r="R176" s="96"/>
      <c r="S176" s="96"/>
      <c r="T176" s="96"/>
      <c r="U176" s="96"/>
      <c r="V176" s="96"/>
      <c r="W176" s="96"/>
      <c r="X176" s="96"/>
      <c r="Y176" s="96"/>
      <c r="Z176" s="96"/>
      <c r="AA176" s="96"/>
      <c r="AB176" s="96"/>
      <c r="AC176" s="96"/>
      <c r="AD176" s="96"/>
      <c r="AE176" s="96"/>
      <c r="AF176" s="96"/>
      <c r="AG176" s="96"/>
      <c r="AH176" s="96"/>
      <c r="AI176" s="98"/>
      <c r="AJ176" s="98"/>
      <c r="AK176" s="98"/>
      <c r="AL176" s="7"/>
    </row>
    <row r="177" spans="1:38" x14ac:dyDescent="0.25">
      <c r="A177" s="41" t="str">
        <f>IF(D177&lt;Input_Output!O$20,"original",IF(D177&lt;Input_Output!O$21,"padding",IF(B177&lt;Input_Output!O$22,"extension","")))</f>
        <v/>
      </c>
      <c r="B177" s="19" t="str">
        <f>IF(B176="","",_xlfn.LET(_xlpm.next,B176+1,IF(_xlpm.next&lt;Input_Output!O$22,_xlpm.next,"")))</f>
        <v/>
      </c>
      <c r="C177" s="19"/>
      <c r="D177" s="41" t="str">
        <f>IF(B177="","",IF(MOD(B177,Input_Output!$O$6)=0,QUOTIENT(B177,Input_Output!$O$6),""))</f>
        <v/>
      </c>
      <c r="E177" s="41" t="str">
        <f>IF(D177="","",IF(D177&lt;Input_Output!O$20,VLOOKUP(K177,Semantic!$B$11:$C$15,2,FALSE),"N/A"))</f>
        <v/>
      </c>
      <c r="F177" s="96"/>
      <c r="G177" s="96"/>
      <c r="H177" s="96"/>
      <c r="I177" s="96"/>
      <c r="J177" s="97"/>
      <c r="K177" s="96"/>
      <c r="L177" s="96"/>
      <c r="M177" s="96"/>
      <c r="N177" s="96"/>
      <c r="O177" s="96"/>
      <c r="P177" s="96"/>
      <c r="Q177" s="96"/>
      <c r="R177" s="96"/>
      <c r="S177" s="96"/>
      <c r="T177" s="96"/>
      <c r="U177" s="96"/>
      <c r="V177" s="96"/>
      <c r="W177" s="96"/>
      <c r="X177" s="96"/>
      <c r="Y177" s="96"/>
      <c r="Z177" s="96"/>
      <c r="AA177" s="96"/>
      <c r="AB177" s="96"/>
      <c r="AC177" s="96"/>
      <c r="AD177" s="96"/>
      <c r="AE177" s="96"/>
      <c r="AF177" s="96"/>
      <c r="AG177" s="96"/>
      <c r="AH177" s="96"/>
      <c r="AI177" s="98"/>
      <c r="AJ177" s="98"/>
      <c r="AK177" s="98"/>
      <c r="AL177" s="7"/>
    </row>
    <row r="178" spans="1:38" x14ac:dyDescent="0.25">
      <c r="A178" s="41" t="str">
        <f>IF(D178&lt;Input_Output!O$20,"original",IF(D178&lt;Input_Output!O$21,"padding",IF(B178&lt;Input_Output!O$22,"extension","")))</f>
        <v/>
      </c>
      <c r="B178" s="19" t="str">
        <f>IF(B177="","",_xlfn.LET(_xlpm.next,B177+1,IF(_xlpm.next&lt;Input_Output!O$22,_xlpm.next,"")))</f>
        <v/>
      </c>
      <c r="C178" s="19"/>
      <c r="D178" s="41" t="str">
        <f>IF(B178="","",IF(MOD(B178,Input_Output!$O$6)=0,QUOTIENT(B178,Input_Output!$O$6),""))</f>
        <v/>
      </c>
      <c r="E178" s="41" t="str">
        <f>IF(D178="","",IF(D178&lt;Input_Output!O$20,VLOOKUP(K178,Semantic!$B$11:$C$15,2,FALSE),"N/A"))</f>
        <v/>
      </c>
      <c r="F178" s="96"/>
      <c r="G178" s="96"/>
      <c r="H178" s="96"/>
      <c r="I178" s="96"/>
      <c r="J178" s="97"/>
      <c r="K178" s="96"/>
      <c r="L178" s="96"/>
      <c r="M178" s="96"/>
      <c r="N178" s="96"/>
      <c r="O178" s="96"/>
      <c r="P178" s="96"/>
      <c r="Q178" s="96"/>
      <c r="R178" s="96"/>
      <c r="S178" s="96"/>
      <c r="T178" s="96"/>
      <c r="U178" s="96"/>
      <c r="V178" s="96"/>
      <c r="W178" s="96"/>
      <c r="X178" s="96"/>
      <c r="Y178" s="96"/>
      <c r="Z178" s="96"/>
      <c r="AA178" s="96"/>
      <c r="AB178" s="96"/>
      <c r="AC178" s="96"/>
      <c r="AD178" s="96"/>
      <c r="AE178" s="96"/>
      <c r="AF178" s="96"/>
      <c r="AG178" s="96"/>
      <c r="AH178" s="96"/>
      <c r="AI178" s="98"/>
      <c r="AJ178" s="98"/>
      <c r="AK178" s="98"/>
      <c r="AL178" s="7"/>
    </row>
    <row r="179" spans="1:38" x14ac:dyDescent="0.25">
      <c r="A179" s="41" t="str">
        <f>IF(D179&lt;Input_Output!O$20,"original",IF(D179&lt;Input_Output!O$21,"padding",IF(B179&lt;Input_Output!O$22,"extension","")))</f>
        <v/>
      </c>
      <c r="B179" s="19" t="str">
        <f>IF(B178="","",_xlfn.LET(_xlpm.next,B178+1,IF(_xlpm.next&lt;Input_Output!O$22,_xlpm.next,"")))</f>
        <v/>
      </c>
      <c r="C179" s="19"/>
      <c r="D179" s="41" t="str">
        <f>IF(B179="","",IF(MOD(B179,Input_Output!$O$6)=0,QUOTIENT(B179,Input_Output!$O$6),""))</f>
        <v/>
      </c>
      <c r="E179" s="41" t="str">
        <f>IF(D179="","",IF(D179&lt;Input_Output!O$20,VLOOKUP(K179,Semantic!$B$11:$C$15,2,FALSE),"N/A"))</f>
        <v/>
      </c>
      <c r="F179" s="96"/>
      <c r="G179" s="96"/>
      <c r="H179" s="96"/>
      <c r="I179" s="96"/>
      <c r="J179" s="97"/>
      <c r="K179" s="96"/>
      <c r="L179" s="96"/>
      <c r="M179" s="96"/>
      <c r="N179" s="96"/>
      <c r="O179" s="96"/>
      <c r="P179" s="96"/>
      <c r="Q179" s="96"/>
      <c r="R179" s="96"/>
      <c r="S179" s="96"/>
      <c r="T179" s="96"/>
      <c r="U179" s="96"/>
      <c r="V179" s="96"/>
      <c r="W179" s="96"/>
      <c r="X179" s="96"/>
      <c r="Y179" s="96"/>
      <c r="Z179" s="96"/>
      <c r="AA179" s="96"/>
      <c r="AB179" s="96"/>
      <c r="AC179" s="96"/>
      <c r="AD179" s="96"/>
      <c r="AE179" s="96"/>
      <c r="AF179" s="96"/>
      <c r="AG179" s="96"/>
      <c r="AH179" s="96"/>
      <c r="AI179" s="98"/>
      <c r="AJ179" s="98"/>
      <c r="AK179" s="98"/>
      <c r="AL179" s="7"/>
    </row>
    <row r="180" spans="1:38" x14ac:dyDescent="0.25">
      <c r="A180" s="41" t="str">
        <f>IF(D180&lt;Input_Output!O$20,"original",IF(D180&lt;Input_Output!O$21,"padding",IF(B180&lt;Input_Output!O$22,"extension","")))</f>
        <v/>
      </c>
      <c r="B180" s="19" t="str">
        <f>IF(B179="","",_xlfn.LET(_xlpm.next,B179+1,IF(_xlpm.next&lt;Input_Output!O$22,_xlpm.next,"")))</f>
        <v/>
      </c>
      <c r="C180" s="19"/>
      <c r="D180" s="41" t="str">
        <f>IF(B180="","",IF(MOD(B180,Input_Output!$O$6)=0,QUOTIENT(B180,Input_Output!$O$6),""))</f>
        <v/>
      </c>
      <c r="E180" s="41" t="str">
        <f>IF(D180="","",IF(D180&lt;Input_Output!O$20,VLOOKUP(K180,Semantic!$B$11:$C$15,2,FALSE),"N/A"))</f>
        <v/>
      </c>
      <c r="F180" s="96"/>
      <c r="G180" s="96"/>
      <c r="H180" s="96"/>
      <c r="I180" s="96"/>
      <c r="J180" s="97"/>
      <c r="K180" s="96"/>
      <c r="L180" s="96"/>
      <c r="M180" s="96"/>
      <c r="N180" s="96"/>
      <c r="O180" s="96"/>
      <c r="P180" s="96"/>
      <c r="Q180" s="96"/>
      <c r="R180" s="96"/>
      <c r="S180" s="96"/>
      <c r="T180" s="96"/>
      <c r="U180" s="96"/>
      <c r="V180" s="96"/>
      <c r="W180" s="96"/>
      <c r="X180" s="96"/>
      <c r="Y180" s="96"/>
      <c r="Z180" s="96"/>
      <c r="AA180" s="96"/>
      <c r="AB180" s="96"/>
      <c r="AC180" s="96"/>
      <c r="AD180" s="96"/>
      <c r="AE180" s="96"/>
      <c r="AF180" s="96"/>
      <c r="AG180" s="96"/>
      <c r="AH180" s="96"/>
      <c r="AI180" s="98"/>
      <c r="AJ180" s="98"/>
      <c r="AK180" s="98"/>
      <c r="AL180" s="7"/>
    </row>
    <row r="181" spans="1:38" x14ac:dyDescent="0.25">
      <c r="A181" s="41" t="str">
        <f>IF(D181&lt;Input_Output!O$20,"original",IF(D181&lt;Input_Output!O$21,"padding",IF(B181&lt;Input_Output!O$22,"extension","")))</f>
        <v/>
      </c>
      <c r="B181" s="19" t="str">
        <f>IF(B180="","",_xlfn.LET(_xlpm.next,B180+1,IF(_xlpm.next&lt;Input_Output!O$22,_xlpm.next,"")))</f>
        <v/>
      </c>
      <c r="C181" s="19"/>
      <c r="D181" s="41" t="str">
        <f>IF(B181="","",IF(MOD(B181,Input_Output!$O$6)=0,QUOTIENT(B181,Input_Output!$O$6),""))</f>
        <v/>
      </c>
      <c r="E181" s="41" t="str">
        <f>IF(D181="","",IF(D181&lt;Input_Output!O$20,VLOOKUP(K181,Semantic!$B$11:$C$15,2,FALSE),"N/A"))</f>
        <v/>
      </c>
      <c r="F181" s="96"/>
      <c r="G181" s="96"/>
      <c r="H181" s="96"/>
      <c r="I181" s="96"/>
      <c r="J181" s="97"/>
      <c r="K181" s="96"/>
      <c r="L181" s="96"/>
      <c r="M181" s="96"/>
      <c r="N181" s="96"/>
      <c r="O181" s="96"/>
      <c r="P181" s="96"/>
      <c r="Q181" s="96"/>
      <c r="R181" s="96"/>
      <c r="S181" s="96"/>
      <c r="T181" s="96"/>
      <c r="U181" s="96"/>
      <c r="V181" s="96"/>
      <c r="W181" s="96"/>
      <c r="X181" s="96"/>
      <c r="Y181" s="96"/>
      <c r="Z181" s="96"/>
      <c r="AA181" s="96"/>
      <c r="AB181" s="96"/>
      <c r="AC181" s="96"/>
      <c r="AD181" s="96"/>
      <c r="AE181" s="96"/>
      <c r="AF181" s="96"/>
      <c r="AG181" s="96"/>
      <c r="AH181" s="96"/>
      <c r="AI181" s="98"/>
      <c r="AJ181" s="98"/>
      <c r="AK181" s="98"/>
      <c r="AL181" s="7"/>
    </row>
    <row r="182" spans="1:38" x14ac:dyDescent="0.25">
      <c r="A182" s="41" t="str">
        <f>IF(D182&lt;Input_Output!O$20,"original",IF(D182&lt;Input_Output!O$21,"padding",IF(B182&lt;Input_Output!O$22,"extension","")))</f>
        <v/>
      </c>
      <c r="B182" s="19" t="str">
        <f>IF(B181="","",_xlfn.LET(_xlpm.next,B181+1,IF(_xlpm.next&lt;Input_Output!O$22,_xlpm.next,"")))</f>
        <v/>
      </c>
      <c r="C182" s="19"/>
      <c r="D182" s="41" t="str">
        <f>IF(B182="","",IF(MOD(B182,Input_Output!$O$6)=0,QUOTIENT(B182,Input_Output!$O$6),""))</f>
        <v/>
      </c>
      <c r="E182" s="41" t="str">
        <f>IF(D182="","",IF(D182&lt;Input_Output!O$20,VLOOKUP(K182,Semantic!$B$11:$C$15,2,FALSE),"N/A"))</f>
        <v/>
      </c>
      <c r="F182" s="96"/>
      <c r="G182" s="96"/>
      <c r="H182" s="96"/>
      <c r="I182" s="96"/>
      <c r="J182" s="97"/>
      <c r="K182" s="96"/>
      <c r="L182" s="96"/>
      <c r="M182" s="96"/>
      <c r="N182" s="96"/>
      <c r="O182" s="96"/>
      <c r="P182" s="96"/>
      <c r="Q182" s="96"/>
      <c r="R182" s="96"/>
      <c r="S182" s="96"/>
      <c r="T182" s="96"/>
      <c r="U182" s="96"/>
      <c r="V182" s="96"/>
      <c r="W182" s="96"/>
      <c r="X182" s="96"/>
      <c r="Y182" s="96"/>
      <c r="Z182" s="96"/>
      <c r="AA182" s="96"/>
      <c r="AB182" s="96"/>
      <c r="AC182" s="96"/>
      <c r="AD182" s="96"/>
      <c r="AE182" s="96"/>
      <c r="AF182" s="96"/>
      <c r="AG182" s="96"/>
      <c r="AH182" s="96"/>
      <c r="AI182" s="98"/>
      <c r="AJ182" s="98"/>
      <c r="AK182" s="98"/>
      <c r="AL182" s="7"/>
    </row>
    <row r="183" spans="1:38" x14ac:dyDescent="0.25">
      <c r="A183" s="41" t="str">
        <f>IF(D183&lt;Input_Output!O$20,"original",IF(D183&lt;Input_Output!O$21,"padding",IF(B183&lt;Input_Output!O$22,"extension","")))</f>
        <v/>
      </c>
      <c r="B183" s="19" t="str">
        <f>IF(B182="","",_xlfn.LET(_xlpm.next,B182+1,IF(_xlpm.next&lt;Input_Output!O$22,_xlpm.next,"")))</f>
        <v/>
      </c>
      <c r="C183" s="19"/>
      <c r="D183" s="41" t="str">
        <f>IF(B183="","",IF(MOD(B183,Input_Output!$O$6)=0,QUOTIENT(B183,Input_Output!$O$6),""))</f>
        <v/>
      </c>
      <c r="E183" s="41" t="str">
        <f>IF(D183="","",IF(D183&lt;Input_Output!O$20,VLOOKUP(K183,Semantic!$B$11:$C$15,2,FALSE),"N/A"))</f>
        <v/>
      </c>
      <c r="F183" s="96"/>
      <c r="G183" s="96"/>
      <c r="H183" s="96"/>
      <c r="I183" s="96"/>
      <c r="J183" s="97"/>
      <c r="K183" s="96"/>
      <c r="L183" s="96"/>
      <c r="M183" s="96"/>
      <c r="N183" s="96"/>
      <c r="O183" s="96"/>
      <c r="P183" s="96"/>
      <c r="Q183" s="96"/>
      <c r="R183" s="96"/>
      <c r="S183" s="96"/>
      <c r="T183" s="96"/>
      <c r="U183" s="96"/>
      <c r="V183" s="96"/>
      <c r="W183" s="96"/>
      <c r="X183" s="96"/>
      <c r="Y183" s="96"/>
      <c r="Z183" s="96"/>
      <c r="AA183" s="96"/>
      <c r="AB183" s="96"/>
      <c r="AC183" s="96"/>
      <c r="AD183" s="96"/>
      <c r="AE183" s="96"/>
      <c r="AF183" s="96"/>
      <c r="AG183" s="96"/>
      <c r="AH183" s="96"/>
      <c r="AI183" s="98"/>
      <c r="AJ183" s="98"/>
      <c r="AK183" s="98"/>
      <c r="AL183" s="7"/>
    </row>
    <row r="184" spans="1:38" x14ac:dyDescent="0.25">
      <c r="A184" s="41" t="str">
        <f>IF(D184&lt;Input_Output!O$20,"original",IF(D184&lt;Input_Output!O$21,"padding",IF(B184&lt;Input_Output!O$22,"extension","")))</f>
        <v/>
      </c>
      <c r="B184" s="19" t="str">
        <f>IF(B183="","",_xlfn.LET(_xlpm.next,B183+1,IF(_xlpm.next&lt;Input_Output!O$22,_xlpm.next,"")))</f>
        <v/>
      </c>
      <c r="C184" s="19"/>
      <c r="D184" s="41" t="str">
        <f>IF(B184="","",IF(MOD(B184,Input_Output!$O$6)=0,QUOTIENT(B184,Input_Output!$O$6),""))</f>
        <v/>
      </c>
      <c r="E184" s="41" t="str">
        <f>IF(D184="","",IF(D184&lt;Input_Output!O$20,VLOOKUP(K184,Semantic!$B$11:$C$15,2,FALSE),"N/A"))</f>
        <v/>
      </c>
      <c r="F184" s="96"/>
      <c r="G184" s="96"/>
      <c r="H184" s="96"/>
      <c r="I184" s="96"/>
      <c r="J184" s="97"/>
      <c r="K184" s="96"/>
      <c r="L184" s="96"/>
      <c r="M184" s="96"/>
      <c r="N184" s="96"/>
      <c r="O184" s="96"/>
      <c r="P184" s="96"/>
      <c r="Q184" s="96"/>
      <c r="R184" s="96"/>
      <c r="S184" s="96"/>
      <c r="T184" s="96"/>
      <c r="U184" s="96"/>
      <c r="V184" s="96"/>
      <c r="W184" s="96"/>
      <c r="X184" s="96"/>
      <c r="Y184" s="96"/>
      <c r="Z184" s="96"/>
      <c r="AA184" s="96"/>
      <c r="AB184" s="96"/>
      <c r="AC184" s="96"/>
      <c r="AD184" s="96"/>
      <c r="AE184" s="96"/>
      <c r="AF184" s="96"/>
      <c r="AG184" s="96"/>
      <c r="AH184" s="96"/>
      <c r="AI184" s="98"/>
      <c r="AJ184" s="98"/>
      <c r="AK184" s="98"/>
      <c r="AL184" s="7"/>
    </row>
    <row r="185" spans="1:38" x14ac:dyDescent="0.25">
      <c r="A185" s="41" t="str">
        <f>IF(D185&lt;Input_Output!O$20,"original",IF(D185&lt;Input_Output!O$21,"padding",IF(B185&lt;Input_Output!O$22,"extension","")))</f>
        <v/>
      </c>
      <c r="B185" s="19" t="str">
        <f>IF(B184="","",_xlfn.LET(_xlpm.next,B184+1,IF(_xlpm.next&lt;Input_Output!O$22,_xlpm.next,"")))</f>
        <v/>
      </c>
      <c r="C185" s="19"/>
      <c r="D185" s="41" t="str">
        <f>IF(B185="","",IF(MOD(B185,Input_Output!$O$6)=0,QUOTIENT(B185,Input_Output!$O$6),""))</f>
        <v/>
      </c>
      <c r="E185" s="41" t="str">
        <f>IF(D185="","",IF(D185&lt;Input_Output!O$20,VLOOKUP(K185,Semantic!$B$11:$C$15,2,FALSE),"N/A"))</f>
        <v/>
      </c>
      <c r="F185" s="96"/>
      <c r="G185" s="96"/>
      <c r="H185" s="96"/>
      <c r="I185" s="96"/>
      <c r="J185" s="97"/>
      <c r="K185" s="96"/>
      <c r="L185" s="96"/>
      <c r="M185" s="96"/>
      <c r="N185" s="96"/>
      <c r="O185" s="96"/>
      <c r="P185" s="96"/>
      <c r="Q185" s="96"/>
      <c r="R185" s="96"/>
      <c r="S185" s="96"/>
      <c r="T185" s="96"/>
      <c r="U185" s="96"/>
      <c r="V185" s="96"/>
      <c r="W185" s="96"/>
      <c r="X185" s="96"/>
      <c r="Y185" s="96"/>
      <c r="Z185" s="96"/>
      <c r="AA185" s="96"/>
      <c r="AB185" s="96"/>
      <c r="AC185" s="96"/>
      <c r="AD185" s="96"/>
      <c r="AE185" s="96"/>
      <c r="AF185" s="96"/>
      <c r="AG185" s="96"/>
      <c r="AH185" s="96"/>
      <c r="AI185" s="98"/>
      <c r="AJ185" s="98"/>
      <c r="AK185" s="98"/>
      <c r="AL185" s="7"/>
    </row>
    <row r="186" spans="1:38" x14ac:dyDescent="0.25">
      <c r="A186" s="41" t="str">
        <f>IF(D186&lt;Input_Output!O$20,"original",IF(D186&lt;Input_Output!O$21,"padding",IF(B186&lt;Input_Output!O$22,"extension","")))</f>
        <v/>
      </c>
      <c r="B186" s="19" t="str">
        <f>IF(B185="","",_xlfn.LET(_xlpm.next,B185+1,IF(_xlpm.next&lt;Input_Output!O$22,_xlpm.next,"")))</f>
        <v/>
      </c>
      <c r="C186" s="19"/>
      <c r="D186" s="41" t="str">
        <f>IF(B186="","",IF(MOD(B186,Input_Output!$O$6)=0,QUOTIENT(B186,Input_Output!$O$6),""))</f>
        <v/>
      </c>
      <c r="E186" s="41" t="str">
        <f>IF(D186="","",IF(D186&lt;Input_Output!O$20,VLOOKUP(K186,Semantic!$B$11:$C$15,2,FALSE),"N/A"))</f>
        <v/>
      </c>
      <c r="F186" s="96"/>
      <c r="G186" s="96"/>
      <c r="H186" s="96"/>
      <c r="I186" s="96"/>
      <c r="J186" s="97"/>
      <c r="K186" s="96"/>
      <c r="L186" s="96"/>
      <c r="M186" s="96"/>
      <c r="N186" s="96"/>
      <c r="O186" s="96"/>
      <c r="P186" s="96"/>
      <c r="Q186" s="96"/>
      <c r="R186" s="96"/>
      <c r="S186" s="96"/>
      <c r="T186" s="96"/>
      <c r="U186" s="96"/>
      <c r="V186" s="96"/>
      <c r="W186" s="96"/>
      <c r="X186" s="96"/>
      <c r="Y186" s="96"/>
      <c r="Z186" s="96"/>
      <c r="AA186" s="96"/>
      <c r="AB186" s="96"/>
      <c r="AC186" s="96"/>
      <c r="AD186" s="96"/>
      <c r="AE186" s="96"/>
      <c r="AF186" s="96"/>
      <c r="AG186" s="96"/>
      <c r="AH186" s="96"/>
      <c r="AI186" s="98"/>
      <c r="AJ186" s="98"/>
      <c r="AK186" s="98"/>
      <c r="AL186" s="7"/>
    </row>
    <row r="187" spans="1:38" x14ac:dyDescent="0.25">
      <c r="A187" s="41" t="str">
        <f>IF(D187&lt;Input_Output!O$20,"original",IF(D187&lt;Input_Output!O$21,"padding",IF(B187&lt;Input_Output!O$22,"extension","")))</f>
        <v/>
      </c>
      <c r="B187" s="19" t="str">
        <f>IF(B186="","",_xlfn.LET(_xlpm.next,B186+1,IF(_xlpm.next&lt;Input_Output!O$22,_xlpm.next,"")))</f>
        <v/>
      </c>
      <c r="C187" s="19"/>
      <c r="D187" s="41" t="str">
        <f>IF(B187="","",IF(MOD(B187,Input_Output!$O$6)=0,QUOTIENT(B187,Input_Output!$O$6),""))</f>
        <v/>
      </c>
      <c r="E187" s="41" t="str">
        <f>IF(D187="","",IF(D187&lt;Input_Output!O$20,VLOOKUP(K187,Semantic!$B$11:$C$15,2,FALSE),"N/A"))</f>
        <v/>
      </c>
      <c r="F187" s="96"/>
      <c r="G187" s="96"/>
      <c r="H187" s="96"/>
      <c r="I187" s="96"/>
      <c r="J187" s="97"/>
      <c r="K187" s="96"/>
      <c r="L187" s="96"/>
      <c r="M187" s="96"/>
      <c r="N187" s="96"/>
      <c r="O187" s="96"/>
      <c r="P187" s="96"/>
      <c r="Q187" s="96"/>
      <c r="R187" s="96"/>
      <c r="S187" s="96"/>
      <c r="T187" s="96"/>
      <c r="U187" s="96"/>
      <c r="V187" s="96"/>
      <c r="W187" s="96"/>
      <c r="X187" s="96"/>
      <c r="Y187" s="96"/>
      <c r="Z187" s="96"/>
      <c r="AA187" s="96"/>
      <c r="AB187" s="96"/>
      <c r="AC187" s="96"/>
      <c r="AD187" s="96"/>
      <c r="AE187" s="96"/>
      <c r="AF187" s="96"/>
      <c r="AG187" s="96"/>
      <c r="AH187" s="96"/>
      <c r="AI187" s="98"/>
      <c r="AJ187" s="98"/>
      <c r="AK187" s="98"/>
      <c r="AL187" s="7"/>
    </row>
    <row r="188" spans="1:38" x14ac:dyDescent="0.25">
      <c r="A188" s="41" t="str">
        <f>IF(D188&lt;Input_Output!O$20,"original",IF(D188&lt;Input_Output!O$21,"padding",IF(B188&lt;Input_Output!O$22,"extension","")))</f>
        <v/>
      </c>
      <c r="B188" s="19" t="str">
        <f>IF(B187="","",_xlfn.LET(_xlpm.next,B187+1,IF(_xlpm.next&lt;Input_Output!O$22,_xlpm.next,"")))</f>
        <v/>
      </c>
      <c r="C188" s="19"/>
      <c r="D188" s="41" t="str">
        <f>IF(B188="","",IF(MOD(B188,Input_Output!$O$6)=0,QUOTIENT(B188,Input_Output!$O$6),""))</f>
        <v/>
      </c>
      <c r="E188" s="41" t="str">
        <f>IF(D188="","",IF(D188&lt;Input_Output!O$20,VLOOKUP(K188,Semantic!$B$11:$C$15,2,FALSE),"N/A"))</f>
        <v/>
      </c>
      <c r="F188" s="96"/>
      <c r="G188" s="96"/>
      <c r="H188" s="96"/>
      <c r="I188" s="96"/>
      <c r="J188" s="97"/>
      <c r="K188" s="96"/>
      <c r="L188" s="96"/>
      <c r="M188" s="96"/>
      <c r="N188" s="96"/>
      <c r="O188" s="96"/>
      <c r="P188" s="96"/>
      <c r="Q188" s="96"/>
      <c r="R188" s="96"/>
      <c r="S188" s="96"/>
      <c r="T188" s="96"/>
      <c r="U188" s="96"/>
      <c r="V188" s="96"/>
      <c r="W188" s="96"/>
      <c r="X188" s="96"/>
      <c r="Y188" s="96"/>
      <c r="Z188" s="96"/>
      <c r="AA188" s="96"/>
      <c r="AB188" s="96"/>
      <c r="AC188" s="96"/>
      <c r="AD188" s="96"/>
      <c r="AE188" s="96"/>
      <c r="AF188" s="96"/>
      <c r="AG188" s="96"/>
      <c r="AH188" s="96"/>
      <c r="AI188" s="98"/>
      <c r="AJ188" s="98"/>
      <c r="AK188" s="98"/>
      <c r="AL188" s="7"/>
    </row>
    <row r="189" spans="1:38" x14ac:dyDescent="0.25">
      <c r="A189" s="41" t="str">
        <f>IF(D189&lt;Input_Output!O$20,"original",IF(D189&lt;Input_Output!O$21,"padding",IF(B189&lt;Input_Output!O$22,"extension","")))</f>
        <v/>
      </c>
      <c r="B189" s="19" t="str">
        <f>IF(B188="","",_xlfn.LET(_xlpm.next,B188+1,IF(_xlpm.next&lt;Input_Output!O$22,_xlpm.next,"")))</f>
        <v/>
      </c>
      <c r="C189" s="19"/>
      <c r="D189" s="41" t="str">
        <f>IF(B189="","",IF(MOD(B189,Input_Output!$O$6)=0,QUOTIENT(B189,Input_Output!$O$6),""))</f>
        <v/>
      </c>
      <c r="E189" s="41" t="str">
        <f>IF(D189="","",IF(D189&lt;Input_Output!O$20,VLOOKUP(K189,Semantic!$B$11:$C$15,2,FALSE),"N/A"))</f>
        <v/>
      </c>
      <c r="F189" s="96"/>
      <c r="G189" s="96"/>
      <c r="H189" s="96"/>
      <c r="I189" s="96"/>
      <c r="J189" s="97"/>
      <c r="K189" s="96"/>
      <c r="L189" s="96"/>
      <c r="M189" s="96"/>
      <c r="N189" s="96"/>
      <c r="O189" s="96"/>
      <c r="P189" s="96"/>
      <c r="Q189" s="96"/>
      <c r="R189" s="96"/>
      <c r="S189" s="96"/>
      <c r="T189" s="96"/>
      <c r="U189" s="96"/>
      <c r="V189" s="96"/>
      <c r="W189" s="96"/>
      <c r="X189" s="96"/>
      <c r="Y189" s="96"/>
      <c r="Z189" s="96"/>
      <c r="AA189" s="96"/>
      <c r="AB189" s="96"/>
      <c r="AC189" s="96"/>
      <c r="AD189" s="96"/>
      <c r="AE189" s="96"/>
      <c r="AF189" s="96"/>
      <c r="AG189" s="96"/>
      <c r="AH189" s="96"/>
      <c r="AI189" s="98"/>
      <c r="AJ189" s="98"/>
      <c r="AK189" s="98"/>
      <c r="AL189" s="7"/>
    </row>
    <row r="190" spans="1:38" x14ac:dyDescent="0.25">
      <c r="A190" s="41" t="str">
        <f>IF(D190&lt;Input_Output!O$20,"original",IF(D190&lt;Input_Output!O$21,"padding",IF(B190&lt;Input_Output!O$22,"extension","")))</f>
        <v/>
      </c>
      <c r="B190" s="19" t="str">
        <f>IF(B189="","",_xlfn.LET(_xlpm.next,B189+1,IF(_xlpm.next&lt;Input_Output!O$22,_xlpm.next,"")))</f>
        <v/>
      </c>
      <c r="C190" s="19"/>
      <c r="D190" s="41" t="str">
        <f>IF(B190="","",IF(MOD(B190,Input_Output!$O$6)=0,QUOTIENT(B190,Input_Output!$O$6),""))</f>
        <v/>
      </c>
      <c r="E190" s="41" t="str">
        <f>IF(D190="","",IF(D190&lt;Input_Output!O$20,VLOOKUP(K190,Semantic!$B$11:$C$15,2,FALSE),"N/A"))</f>
        <v/>
      </c>
      <c r="F190" s="96"/>
      <c r="G190" s="96"/>
      <c r="H190" s="96"/>
      <c r="I190" s="96"/>
      <c r="J190" s="97"/>
      <c r="K190" s="96"/>
      <c r="L190" s="96"/>
      <c r="M190" s="96"/>
      <c r="N190" s="96"/>
      <c r="O190" s="96"/>
      <c r="P190" s="96"/>
      <c r="Q190" s="96"/>
      <c r="R190" s="96"/>
      <c r="S190" s="96"/>
      <c r="T190" s="96"/>
      <c r="U190" s="96"/>
      <c r="V190" s="96"/>
      <c r="W190" s="96"/>
      <c r="X190" s="96"/>
      <c r="Y190" s="96"/>
      <c r="Z190" s="96"/>
      <c r="AA190" s="96"/>
      <c r="AB190" s="96"/>
      <c r="AC190" s="96"/>
      <c r="AD190" s="96"/>
      <c r="AE190" s="96"/>
      <c r="AF190" s="96"/>
      <c r="AG190" s="96"/>
      <c r="AH190" s="96"/>
      <c r="AI190" s="98"/>
      <c r="AJ190" s="98"/>
      <c r="AK190" s="98"/>
      <c r="AL190" s="7"/>
    </row>
    <row r="191" spans="1:38" x14ac:dyDescent="0.25">
      <c r="A191" s="41" t="str">
        <f>IF(D191&lt;Input_Output!O$20,"original",IF(D191&lt;Input_Output!O$21,"padding",IF(B191&lt;Input_Output!O$22,"extension","")))</f>
        <v/>
      </c>
      <c r="B191" s="19" t="str">
        <f>IF(B190="","",_xlfn.LET(_xlpm.next,B190+1,IF(_xlpm.next&lt;Input_Output!O$22,_xlpm.next,"")))</f>
        <v/>
      </c>
      <c r="C191" s="19"/>
      <c r="D191" s="41" t="str">
        <f>IF(B191="","",IF(MOD(B191,Input_Output!$O$6)=0,QUOTIENT(B191,Input_Output!$O$6),""))</f>
        <v/>
      </c>
      <c r="E191" s="41" t="str">
        <f>IF(D191="","",IF(D191&lt;Input_Output!O$20,VLOOKUP(K191,Semantic!$B$11:$C$15,2,FALSE),"N/A"))</f>
        <v/>
      </c>
      <c r="F191" s="96"/>
      <c r="G191" s="96"/>
      <c r="H191" s="96"/>
      <c r="I191" s="96"/>
      <c r="J191" s="97"/>
      <c r="K191" s="96"/>
      <c r="L191" s="96"/>
      <c r="M191" s="96"/>
      <c r="N191" s="96"/>
      <c r="O191" s="96"/>
      <c r="P191" s="96"/>
      <c r="Q191" s="96"/>
      <c r="R191" s="96"/>
      <c r="S191" s="96"/>
      <c r="T191" s="96"/>
      <c r="U191" s="96"/>
      <c r="V191" s="96"/>
      <c r="W191" s="96"/>
      <c r="X191" s="96"/>
      <c r="Y191" s="96"/>
      <c r="Z191" s="96"/>
      <c r="AA191" s="96"/>
      <c r="AB191" s="96"/>
      <c r="AC191" s="96"/>
      <c r="AD191" s="96"/>
      <c r="AE191" s="96"/>
      <c r="AF191" s="96"/>
      <c r="AG191" s="96"/>
      <c r="AH191" s="96"/>
      <c r="AI191" s="98"/>
      <c r="AJ191" s="98"/>
      <c r="AK191" s="98"/>
      <c r="AL191" s="7"/>
    </row>
    <row r="192" spans="1:38" x14ac:dyDescent="0.25">
      <c r="A192" s="41" t="str">
        <f>IF(D192&lt;Input_Output!O$20,"original",IF(D192&lt;Input_Output!O$21,"padding",IF(B192&lt;Input_Output!O$22,"extension","")))</f>
        <v/>
      </c>
      <c r="B192" s="19" t="str">
        <f>IF(B191="","",_xlfn.LET(_xlpm.next,B191+1,IF(_xlpm.next&lt;Input_Output!O$22,_xlpm.next,"")))</f>
        <v/>
      </c>
      <c r="C192" s="19"/>
      <c r="D192" s="41" t="str">
        <f>IF(B192="","",IF(MOD(B192,Input_Output!$O$6)=0,QUOTIENT(B192,Input_Output!$O$6),""))</f>
        <v/>
      </c>
      <c r="E192" s="41" t="str">
        <f>IF(D192="","",IF(D192&lt;Input_Output!O$20,VLOOKUP(K192,Semantic!$B$11:$C$15,2,FALSE),"N/A"))</f>
        <v/>
      </c>
      <c r="F192" s="96"/>
      <c r="G192" s="96"/>
      <c r="H192" s="96"/>
      <c r="I192" s="96"/>
      <c r="J192" s="97"/>
      <c r="K192" s="96"/>
      <c r="L192" s="96"/>
      <c r="M192" s="96"/>
      <c r="N192" s="96"/>
      <c r="O192" s="96"/>
      <c r="P192" s="96"/>
      <c r="Q192" s="96"/>
      <c r="R192" s="96"/>
      <c r="S192" s="96"/>
      <c r="T192" s="96"/>
      <c r="U192" s="96"/>
      <c r="V192" s="96"/>
      <c r="W192" s="96"/>
      <c r="X192" s="96"/>
      <c r="Y192" s="96"/>
      <c r="Z192" s="96"/>
      <c r="AA192" s="96"/>
      <c r="AB192" s="96"/>
      <c r="AC192" s="96"/>
      <c r="AD192" s="96"/>
      <c r="AE192" s="96"/>
      <c r="AF192" s="96"/>
      <c r="AG192" s="96"/>
      <c r="AH192" s="96"/>
      <c r="AI192" s="98"/>
      <c r="AJ192" s="98"/>
      <c r="AK192" s="98"/>
      <c r="AL192" s="7"/>
    </row>
    <row r="193" spans="1:38" x14ac:dyDescent="0.25">
      <c r="A193" s="41" t="str">
        <f>IF(D193&lt;Input_Output!O$20,"original",IF(D193&lt;Input_Output!O$21,"padding",IF(B193&lt;Input_Output!O$22,"extension","")))</f>
        <v/>
      </c>
      <c r="B193" s="19" t="str">
        <f>IF(B192="","",_xlfn.LET(_xlpm.next,B192+1,IF(_xlpm.next&lt;Input_Output!O$22,_xlpm.next,"")))</f>
        <v/>
      </c>
      <c r="C193" s="19"/>
      <c r="D193" s="41" t="str">
        <f>IF(B193="","",IF(MOD(B193,Input_Output!$O$6)=0,QUOTIENT(B193,Input_Output!$O$6),""))</f>
        <v/>
      </c>
      <c r="E193" s="41" t="str">
        <f>IF(D193="","",IF(D193&lt;Input_Output!O$20,VLOOKUP(K193,Semantic!$B$11:$C$15,2,FALSE),"N/A"))</f>
        <v/>
      </c>
      <c r="F193" s="96"/>
      <c r="G193" s="96"/>
      <c r="H193" s="96"/>
      <c r="I193" s="96"/>
      <c r="J193" s="97"/>
      <c r="K193" s="96"/>
      <c r="L193" s="96"/>
      <c r="M193" s="96"/>
      <c r="N193" s="96"/>
      <c r="O193" s="96"/>
      <c r="P193" s="96"/>
      <c r="Q193" s="96"/>
      <c r="R193" s="96"/>
      <c r="S193" s="96"/>
      <c r="T193" s="96"/>
      <c r="U193" s="96"/>
      <c r="V193" s="96"/>
      <c r="W193" s="96"/>
      <c r="X193" s="96"/>
      <c r="Y193" s="96"/>
      <c r="Z193" s="96"/>
      <c r="AA193" s="96"/>
      <c r="AB193" s="96"/>
      <c r="AC193" s="96"/>
      <c r="AD193" s="96"/>
      <c r="AE193" s="96"/>
      <c r="AF193" s="96"/>
      <c r="AG193" s="96"/>
      <c r="AH193" s="96"/>
      <c r="AI193" s="98"/>
      <c r="AJ193" s="98"/>
      <c r="AK193" s="98"/>
      <c r="AL193" s="7"/>
    </row>
    <row r="194" spans="1:38" x14ac:dyDescent="0.25">
      <c r="A194" s="41" t="str">
        <f>IF(D194&lt;Input_Output!O$20,"original",IF(D194&lt;Input_Output!O$21,"padding",IF(B194&lt;Input_Output!O$22,"extension","")))</f>
        <v/>
      </c>
      <c r="B194" s="19" t="str">
        <f>IF(B193="","",_xlfn.LET(_xlpm.next,B193+1,IF(_xlpm.next&lt;Input_Output!O$22,_xlpm.next,"")))</f>
        <v/>
      </c>
      <c r="C194" s="19"/>
      <c r="D194" s="41" t="str">
        <f>IF(B194="","",IF(MOD(B194,Input_Output!$O$6)=0,QUOTIENT(B194,Input_Output!$O$6),""))</f>
        <v/>
      </c>
      <c r="E194" s="41" t="str">
        <f>IF(D194="","",IF(D194&lt;Input_Output!O$20,VLOOKUP(K194,Semantic!$B$11:$C$15,2,FALSE),"N/A"))</f>
        <v/>
      </c>
      <c r="F194" s="96"/>
      <c r="G194" s="96"/>
      <c r="H194" s="96"/>
      <c r="I194" s="96"/>
      <c r="J194" s="97"/>
      <c r="K194" s="96"/>
      <c r="L194" s="96"/>
      <c r="M194" s="96"/>
      <c r="N194" s="96"/>
      <c r="O194" s="96"/>
      <c r="P194" s="96"/>
      <c r="Q194" s="96"/>
      <c r="R194" s="96"/>
      <c r="S194" s="96"/>
      <c r="T194" s="96"/>
      <c r="U194" s="96"/>
      <c r="V194" s="96"/>
      <c r="W194" s="96"/>
      <c r="X194" s="96"/>
      <c r="Y194" s="96"/>
      <c r="Z194" s="96"/>
      <c r="AA194" s="96"/>
      <c r="AB194" s="96"/>
      <c r="AC194" s="96"/>
      <c r="AD194" s="96"/>
      <c r="AE194" s="96"/>
      <c r="AF194" s="96"/>
      <c r="AG194" s="96"/>
      <c r="AH194" s="96"/>
      <c r="AI194" s="98"/>
      <c r="AJ194" s="98"/>
      <c r="AK194" s="98"/>
      <c r="AL194" s="7"/>
    </row>
    <row r="195" spans="1:38" x14ac:dyDescent="0.25">
      <c r="A195" s="41" t="str">
        <f>IF(D195&lt;Input_Output!O$20,"original",IF(D195&lt;Input_Output!O$21,"padding",IF(B195&lt;Input_Output!O$22,"extension","")))</f>
        <v/>
      </c>
      <c r="B195" s="19" t="str">
        <f>IF(B194="","",_xlfn.LET(_xlpm.next,B194+1,IF(_xlpm.next&lt;Input_Output!O$22,_xlpm.next,"")))</f>
        <v/>
      </c>
      <c r="C195" s="19"/>
      <c r="D195" s="41" t="str">
        <f>IF(B195="","",IF(MOD(B195,Input_Output!$O$6)=0,QUOTIENT(B195,Input_Output!$O$6),""))</f>
        <v/>
      </c>
      <c r="E195" s="41" t="str">
        <f>IF(D195="","",IF(D195&lt;Input_Output!O$20,VLOOKUP(K195,Semantic!$B$11:$C$15,2,FALSE),"N/A"))</f>
        <v/>
      </c>
      <c r="F195" s="96"/>
      <c r="G195" s="96"/>
      <c r="H195" s="96"/>
      <c r="I195" s="96"/>
      <c r="J195" s="97"/>
      <c r="K195" s="96"/>
      <c r="L195" s="96"/>
      <c r="M195" s="96"/>
      <c r="N195" s="96"/>
      <c r="O195" s="96"/>
      <c r="P195" s="96"/>
      <c r="Q195" s="96"/>
      <c r="R195" s="96"/>
      <c r="S195" s="96"/>
      <c r="T195" s="96"/>
      <c r="U195" s="96"/>
      <c r="V195" s="96"/>
      <c r="W195" s="96"/>
      <c r="X195" s="96"/>
      <c r="Y195" s="96"/>
      <c r="Z195" s="96"/>
      <c r="AA195" s="96"/>
      <c r="AB195" s="96"/>
      <c r="AC195" s="96"/>
      <c r="AD195" s="96"/>
      <c r="AE195" s="96"/>
      <c r="AF195" s="96"/>
      <c r="AG195" s="96"/>
      <c r="AH195" s="96"/>
      <c r="AI195" s="98"/>
      <c r="AJ195" s="98"/>
      <c r="AK195" s="98"/>
      <c r="AL195" s="7"/>
    </row>
    <row r="196" spans="1:38" x14ac:dyDescent="0.25">
      <c r="A196" s="41" t="str">
        <f>IF(D196&lt;Input_Output!O$20,"original",IF(D196&lt;Input_Output!O$21,"padding",IF(B196&lt;Input_Output!O$22,"extension","")))</f>
        <v/>
      </c>
      <c r="B196" s="19" t="str">
        <f>IF(B195="","",_xlfn.LET(_xlpm.next,B195+1,IF(_xlpm.next&lt;Input_Output!O$22,_xlpm.next,"")))</f>
        <v/>
      </c>
      <c r="C196" s="19"/>
      <c r="D196" s="41" t="str">
        <f>IF(B196="","",IF(MOD(B196,Input_Output!$O$6)=0,QUOTIENT(B196,Input_Output!$O$6),""))</f>
        <v/>
      </c>
      <c r="E196" s="41" t="str">
        <f>IF(D196="","",IF(D196&lt;Input_Output!O$20,VLOOKUP(K196,Semantic!$B$11:$C$15,2,FALSE),"N/A"))</f>
        <v/>
      </c>
      <c r="F196" s="96"/>
      <c r="G196" s="96"/>
      <c r="H196" s="96"/>
      <c r="I196" s="96"/>
      <c r="J196" s="97"/>
      <c r="K196" s="96"/>
      <c r="L196" s="96"/>
      <c r="M196" s="96"/>
      <c r="N196" s="96"/>
      <c r="O196" s="96"/>
      <c r="P196" s="96"/>
      <c r="Q196" s="96"/>
      <c r="R196" s="96"/>
      <c r="S196" s="96"/>
      <c r="T196" s="96"/>
      <c r="U196" s="96"/>
      <c r="V196" s="96"/>
      <c r="W196" s="96"/>
      <c r="X196" s="96"/>
      <c r="Y196" s="96"/>
      <c r="Z196" s="96"/>
      <c r="AA196" s="96"/>
      <c r="AB196" s="96"/>
      <c r="AC196" s="96"/>
      <c r="AD196" s="96"/>
      <c r="AE196" s="96"/>
      <c r="AF196" s="96"/>
      <c r="AG196" s="96"/>
      <c r="AH196" s="96"/>
      <c r="AI196" s="98"/>
      <c r="AJ196" s="98"/>
      <c r="AK196" s="98"/>
      <c r="AL196" s="7"/>
    </row>
    <row r="197" spans="1:38" x14ac:dyDescent="0.25">
      <c r="A197" s="41" t="str">
        <f>IF(D197&lt;Input_Output!O$20,"original",IF(D197&lt;Input_Output!O$21,"padding",IF(B197&lt;Input_Output!O$22,"extension","")))</f>
        <v/>
      </c>
      <c r="B197" s="19" t="str">
        <f>IF(B196="","",_xlfn.LET(_xlpm.next,B196+1,IF(_xlpm.next&lt;Input_Output!O$22,_xlpm.next,"")))</f>
        <v/>
      </c>
      <c r="C197" s="19"/>
      <c r="D197" s="41" t="str">
        <f>IF(B197="","",IF(MOD(B197,Input_Output!$O$6)=0,QUOTIENT(B197,Input_Output!$O$6),""))</f>
        <v/>
      </c>
      <c r="E197" s="41" t="str">
        <f>IF(D197="","",IF(D197&lt;Input_Output!O$20,VLOOKUP(K197,Semantic!$B$11:$C$15,2,FALSE),"N/A"))</f>
        <v/>
      </c>
      <c r="F197" s="96"/>
      <c r="G197" s="96"/>
      <c r="H197" s="96"/>
      <c r="I197" s="96"/>
      <c r="J197" s="97"/>
      <c r="K197" s="96"/>
      <c r="L197" s="96"/>
      <c r="M197" s="96"/>
      <c r="N197" s="96"/>
      <c r="O197" s="96"/>
      <c r="P197" s="96"/>
      <c r="Q197" s="96"/>
      <c r="R197" s="96"/>
      <c r="S197" s="96"/>
      <c r="T197" s="96"/>
      <c r="U197" s="96"/>
      <c r="V197" s="96"/>
      <c r="W197" s="96"/>
      <c r="X197" s="96"/>
      <c r="Y197" s="96"/>
      <c r="Z197" s="96"/>
      <c r="AA197" s="96"/>
      <c r="AB197" s="96"/>
      <c r="AC197" s="96"/>
      <c r="AD197" s="96"/>
      <c r="AE197" s="96"/>
      <c r="AF197" s="96"/>
      <c r="AG197" s="96"/>
      <c r="AH197" s="96"/>
      <c r="AI197" s="98"/>
      <c r="AJ197" s="98"/>
      <c r="AK197" s="98"/>
      <c r="AL197" s="7"/>
    </row>
    <row r="198" spans="1:38" x14ac:dyDescent="0.25">
      <c r="A198" s="41" t="str">
        <f>IF(D198&lt;Input_Output!O$20,"original",IF(D198&lt;Input_Output!O$21,"padding",IF(B198&lt;Input_Output!O$22,"extension","")))</f>
        <v/>
      </c>
      <c r="B198" s="19" t="str">
        <f>IF(B197="","",_xlfn.LET(_xlpm.next,B197+1,IF(_xlpm.next&lt;Input_Output!O$22,_xlpm.next,"")))</f>
        <v/>
      </c>
      <c r="C198" s="19"/>
      <c r="D198" s="41" t="str">
        <f>IF(B198="","",IF(MOD(B198,Input_Output!$O$6)=0,QUOTIENT(B198,Input_Output!$O$6),""))</f>
        <v/>
      </c>
      <c r="E198" s="41" t="str">
        <f>IF(D198="","",IF(D198&lt;Input_Output!O$20,VLOOKUP(K198,Semantic!$B$11:$C$15,2,FALSE),"N/A"))</f>
        <v/>
      </c>
      <c r="F198" s="96"/>
      <c r="G198" s="96"/>
      <c r="H198" s="96"/>
      <c r="I198" s="96"/>
      <c r="J198" s="97"/>
      <c r="K198" s="96"/>
      <c r="L198" s="96"/>
      <c r="M198" s="96"/>
      <c r="N198" s="96"/>
      <c r="O198" s="96"/>
      <c r="P198" s="96"/>
      <c r="Q198" s="96"/>
      <c r="R198" s="96"/>
      <c r="S198" s="96"/>
      <c r="T198" s="96"/>
      <c r="U198" s="96"/>
      <c r="V198" s="96"/>
      <c r="W198" s="96"/>
      <c r="X198" s="96"/>
      <c r="Y198" s="96"/>
      <c r="Z198" s="96"/>
      <c r="AA198" s="96"/>
      <c r="AB198" s="96"/>
      <c r="AC198" s="96"/>
      <c r="AD198" s="96"/>
      <c r="AE198" s="96"/>
      <c r="AF198" s="96"/>
      <c r="AG198" s="96"/>
      <c r="AH198" s="96"/>
      <c r="AI198" s="98"/>
      <c r="AJ198" s="98"/>
      <c r="AK198" s="98"/>
      <c r="AL198" s="7"/>
    </row>
    <row r="199" spans="1:38" x14ac:dyDescent="0.25">
      <c r="A199" s="41" t="str">
        <f>IF(D199&lt;Input_Output!O$20,"original",IF(D199&lt;Input_Output!O$21,"padding",IF(B199&lt;Input_Output!O$22,"extension","")))</f>
        <v/>
      </c>
      <c r="B199" s="19" t="str">
        <f>IF(B198="","",_xlfn.LET(_xlpm.next,B198+1,IF(_xlpm.next&lt;Input_Output!O$22,_xlpm.next,"")))</f>
        <v/>
      </c>
      <c r="C199" s="19"/>
      <c r="D199" s="41" t="str">
        <f>IF(B199="","",IF(MOD(B199,Input_Output!$O$6)=0,QUOTIENT(B199,Input_Output!$O$6),""))</f>
        <v/>
      </c>
      <c r="E199" s="41" t="str">
        <f>IF(D199="","",IF(D199&lt;Input_Output!O$20,VLOOKUP(K199,Semantic!$B$11:$C$15,2,FALSE),"N/A"))</f>
        <v/>
      </c>
      <c r="F199" s="96"/>
      <c r="G199" s="96"/>
      <c r="H199" s="96"/>
      <c r="I199" s="96"/>
      <c r="J199" s="97"/>
      <c r="K199" s="96"/>
      <c r="L199" s="96"/>
      <c r="M199" s="96"/>
      <c r="N199" s="96"/>
      <c r="O199" s="96"/>
      <c r="P199" s="96"/>
      <c r="Q199" s="96"/>
      <c r="R199" s="96"/>
      <c r="S199" s="96"/>
      <c r="T199" s="96"/>
      <c r="U199" s="96"/>
      <c r="V199" s="96"/>
      <c r="W199" s="96"/>
      <c r="X199" s="96"/>
      <c r="Y199" s="96"/>
      <c r="Z199" s="96"/>
      <c r="AA199" s="96"/>
      <c r="AB199" s="96"/>
      <c r="AC199" s="96"/>
      <c r="AD199" s="96"/>
      <c r="AE199" s="96"/>
      <c r="AF199" s="96"/>
      <c r="AG199" s="96"/>
      <c r="AH199" s="96"/>
      <c r="AI199" s="98"/>
      <c r="AJ199" s="98"/>
      <c r="AK199" s="98"/>
      <c r="AL199" s="7"/>
    </row>
    <row r="200" spans="1:38" x14ac:dyDescent="0.25">
      <c r="A200" s="41" t="str">
        <f>IF(D200&lt;Input_Output!O$20,"original",IF(D200&lt;Input_Output!O$21,"padding",IF(B200&lt;Input_Output!O$22,"extension","")))</f>
        <v/>
      </c>
      <c r="B200" s="19" t="str">
        <f>IF(B199="","",_xlfn.LET(_xlpm.next,B199+1,IF(_xlpm.next&lt;Input_Output!O$22,_xlpm.next,"")))</f>
        <v/>
      </c>
      <c r="C200" s="19"/>
      <c r="D200" s="41" t="str">
        <f>IF(B200="","",IF(MOD(B200,Input_Output!$O$6)=0,QUOTIENT(B200,Input_Output!$O$6),""))</f>
        <v/>
      </c>
      <c r="E200" s="41" t="str">
        <f>IF(D200="","",IF(D200&lt;Input_Output!O$20,VLOOKUP(K200,Semantic!$B$11:$C$15,2,FALSE),"N/A"))</f>
        <v/>
      </c>
      <c r="F200" s="96"/>
      <c r="G200" s="96"/>
      <c r="H200" s="96"/>
      <c r="I200" s="96"/>
      <c r="J200" s="97"/>
      <c r="K200" s="96"/>
      <c r="L200" s="96"/>
      <c r="M200" s="96"/>
      <c r="N200" s="96"/>
      <c r="O200" s="96"/>
      <c r="P200" s="96"/>
      <c r="Q200" s="96"/>
      <c r="R200" s="96"/>
      <c r="S200" s="96"/>
      <c r="T200" s="96"/>
      <c r="U200" s="96"/>
      <c r="V200" s="96"/>
      <c r="W200" s="96"/>
      <c r="X200" s="96"/>
      <c r="Y200" s="96"/>
      <c r="Z200" s="96"/>
      <c r="AA200" s="96"/>
      <c r="AB200" s="96"/>
      <c r="AC200" s="96"/>
      <c r="AD200" s="96"/>
      <c r="AE200" s="96"/>
      <c r="AF200" s="96"/>
      <c r="AG200" s="96"/>
      <c r="AH200" s="96"/>
      <c r="AI200" s="98"/>
      <c r="AJ200" s="98"/>
      <c r="AK200" s="98"/>
      <c r="AL200" s="7"/>
    </row>
    <row r="201" spans="1:38" x14ac:dyDescent="0.25">
      <c r="A201" s="41" t="str">
        <f>IF(D201&lt;Input_Output!O$20,"original",IF(D201&lt;Input_Output!O$21,"padding",IF(B201&lt;Input_Output!O$22,"extension","")))</f>
        <v/>
      </c>
      <c r="B201" s="19" t="str">
        <f>IF(B200="","",_xlfn.LET(_xlpm.next,B200+1,IF(_xlpm.next&lt;Input_Output!O$22,_xlpm.next,"")))</f>
        <v/>
      </c>
      <c r="C201" s="19"/>
      <c r="D201" s="41" t="str">
        <f>IF(B201="","",IF(MOD(B201,Input_Output!$O$6)=0,QUOTIENT(B201,Input_Output!$O$6),""))</f>
        <v/>
      </c>
      <c r="E201" s="41" t="str">
        <f>IF(D201="","",IF(D201&lt;Input_Output!O$20,VLOOKUP(K201,Semantic!$B$11:$C$15,2,FALSE),"N/A"))</f>
        <v/>
      </c>
      <c r="F201" s="96"/>
      <c r="G201" s="96"/>
      <c r="H201" s="96"/>
      <c r="I201" s="96"/>
      <c r="J201" s="97"/>
      <c r="K201" s="96"/>
      <c r="L201" s="96"/>
      <c r="M201" s="96"/>
      <c r="N201" s="96"/>
      <c r="O201" s="96"/>
      <c r="P201" s="96"/>
      <c r="Q201" s="96"/>
      <c r="R201" s="96"/>
      <c r="S201" s="96"/>
      <c r="T201" s="96"/>
      <c r="U201" s="96"/>
      <c r="V201" s="96"/>
      <c r="W201" s="96"/>
      <c r="X201" s="96"/>
      <c r="Y201" s="96"/>
      <c r="Z201" s="96"/>
      <c r="AA201" s="96"/>
      <c r="AB201" s="96"/>
      <c r="AC201" s="96"/>
      <c r="AD201" s="96"/>
      <c r="AE201" s="96"/>
      <c r="AF201" s="96"/>
      <c r="AG201" s="96"/>
      <c r="AH201" s="96"/>
      <c r="AI201" s="98"/>
      <c r="AJ201" s="98"/>
      <c r="AK201" s="98"/>
      <c r="AL201" s="7"/>
    </row>
    <row r="202" spans="1:38" x14ac:dyDescent="0.25">
      <c r="A202" s="41" t="str">
        <f>IF(D202&lt;Input_Output!O$20,"original",IF(D202&lt;Input_Output!O$21,"padding",IF(B202&lt;Input_Output!O$22,"extension","")))</f>
        <v/>
      </c>
      <c r="B202" s="19" t="str">
        <f>IF(B201="","",_xlfn.LET(_xlpm.next,B201+1,IF(_xlpm.next&lt;Input_Output!O$22,_xlpm.next,"")))</f>
        <v/>
      </c>
      <c r="C202" s="19"/>
      <c r="D202" s="41" t="str">
        <f>IF(B202="","",IF(MOD(B202,Input_Output!$O$6)=0,QUOTIENT(B202,Input_Output!$O$6),""))</f>
        <v/>
      </c>
      <c r="E202" s="41" t="str">
        <f>IF(D202="","",IF(D202&lt;Input_Output!O$20,VLOOKUP(K202,Semantic!$B$11:$C$15,2,FALSE),"N/A"))</f>
        <v/>
      </c>
      <c r="F202" s="96"/>
      <c r="G202" s="96"/>
      <c r="H202" s="96"/>
      <c r="I202" s="96"/>
      <c r="J202" s="97"/>
      <c r="K202" s="96"/>
      <c r="L202" s="96"/>
      <c r="M202" s="96"/>
      <c r="N202" s="96"/>
      <c r="O202" s="96"/>
      <c r="P202" s="96"/>
      <c r="Q202" s="96"/>
      <c r="R202" s="96"/>
      <c r="S202" s="96"/>
      <c r="T202" s="96"/>
      <c r="U202" s="96"/>
      <c r="V202" s="96"/>
      <c r="W202" s="96"/>
      <c r="X202" s="96"/>
      <c r="Y202" s="96"/>
      <c r="Z202" s="96"/>
      <c r="AA202" s="96"/>
      <c r="AB202" s="96"/>
      <c r="AC202" s="96"/>
      <c r="AD202" s="96"/>
      <c r="AE202" s="96"/>
      <c r="AF202" s="96"/>
      <c r="AG202" s="96"/>
      <c r="AH202" s="96"/>
      <c r="AI202" s="98"/>
      <c r="AJ202" s="98"/>
      <c r="AK202" s="98"/>
      <c r="AL202" s="7"/>
    </row>
    <row r="203" spans="1:38" x14ac:dyDescent="0.25">
      <c r="A203" s="41" t="str">
        <f>IF(D203&lt;Input_Output!O$20,"original",IF(D203&lt;Input_Output!O$21,"padding",IF(B203&lt;Input_Output!O$22,"extension","")))</f>
        <v/>
      </c>
      <c r="B203" s="19" t="str">
        <f>IF(B202="","",_xlfn.LET(_xlpm.next,B202+1,IF(_xlpm.next&lt;Input_Output!O$22,_xlpm.next,"")))</f>
        <v/>
      </c>
      <c r="C203" s="19"/>
      <c r="D203" s="41" t="str">
        <f>IF(B203="","",IF(MOD(B203,Input_Output!$O$6)=0,QUOTIENT(B203,Input_Output!$O$6),""))</f>
        <v/>
      </c>
      <c r="E203" s="41" t="str">
        <f>IF(D203="","",IF(D203&lt;Input_Output!O$20,VLOOKUP(K203,Semantic!$B$11:$C$15,2,FALSE),"N/A"))</f>
        <v/>
      </c>
      <c r="F203" s="96"/>
      <c r="G203" s="96"/>
      <c r="H203" s="96"/>
      <c r="I203" s="96"/>
      <c r="J203" s="97"/>
      <c r="K203" s="96"/>
      <c r="L203" s="96"/>
      <c r="M203" s="96"/>
      <c r="N203" s="96"/>
      <c r="O203" s="96"/>
      <c r="P203" s="96"/>
      <c r="Q203" s="96"/>
      <c r="R203" s="96"/>
      <c r="S203" s="96"/>
      <c r="T203" s="96"/>
      <c r="U203" s="96"/>
      <c r="V203" s="96"/>
      <c r="W203" s="96"/>
      <c r="X203" s="96"/>
      <c r="Y203" s="96"/>
      <c r="Z203" s="96"/>
      <c r="AA203" s="96"/>
      <c r="AB203" s="96"/>
      <c r="AC203" s="96"/>
      <c r="AD203" s="96"/>
      <c r="AE203" s="96"/>
      <c r="AF203" s="96"/>
      <c r="AG203" s="96"/>
      <c r="AH203" s="96"/>
      <c r="AI203" s="98"/>
      <c r="AJ203" s="98"/>
      <c r="AK203" s="98"/>
      <c r="AL203" s="7"/>
    </row>
    <row r="204" spans="1:38" x14ac:dyDescent="0.25">
      <c r="A204" s="41" t="str">
        <f>IF(D204&lt;Input_Output!O$20,"original",IF(D204&lt;Input_Output!O$21,"padding",IF(B204&lt;Input_Output!O$22,"extension","")))</f>
        <v/>
      </c>
      <c r="B204" s="19" t="str">
        <f>IF(B203="","",_xlfn.LET(_xlpm.next,B203+1,IF(_xlpm.next&lt;Input_Output!O$22,_xlpm.next,"")))</f>
        <v/>
      </c>
      <c r="C204" s="19"/>
      <c r="D204" s="41" t="str">
        <f>IF(B204="","",IF(MOD(B204,Input_Output!$O$6)=0,QUOTIENT(B204,Input_Output!$O$6),""))</f>
        <v/>
      </c>
      <c r="E204" s="41" t="str">
        <f>IF(D204="","",IF(D204&lt;Input_Output!O$20,VLOOKUP(K204,Semantic!$B$11:$C$15,2,FALSE),"N/A"))</f>
        <v/>
      </c>
      <c r="F204" s="96"/>
      <c r="G204" s="96"/>
      <c r="H204" s="96"/>
      <c r="I204" s="96"/>
      <c r="J204" s="97"/>
      <c r="K204" s="96"/>
      <c r="L204" s="96"/>
      <c r="M204" s="96"/>
      <c r="N204" s="96"/>
      <c r="O204" s="96"/>
      <c r="P204" s="96"/>
      <c r="Q204" s="96"/>
      <c r="R204" s="96"/>
      <c r="S204" s="96"/>
      <c r="T204" s="96"/>
      <c r="U204" s="96"/>
      <c r="V204" s="96"/>
      <c r="W204" s="96"/>
      <c r="X204" s="96"/>
      <c r="Y204" s="96"/>
      <c r="Z204" s="96"/>
      <c r="AA204" s="96"/>
      <c r="AB204" s="96"/>
      <c r="AC204" s="96"/>
      <c r="AD204" s="96"/>
      <c r="AE204" s="96"/>
      <c r="AF204" s="96"/>
      <c r="AG204" s="96"/>
      <c r="AH204" s="96"/>
      <c r="AI204" s="98"/>
      <c r="AJ204" s="98"/>
      <c r="AK204" s="98"/>
      <c r="AL204" s="7"/>
    </row>
    <row r="205" spans="1:38" x14ac:dyDescent="0.25">
      <c r="A205" s="41" t="str">
        <f>IF(D205&lt;Input_Output!O$20,"original",IF(D205&lt;Input_Output!O$21,"padding",IF(B205&lt;Input_Output!O$22,"extension","")))</f>
        <v/>
      </c>
      <c r="B205" s="19" t="str">
        <f>IF(B204="","",_xlfn.LET(_xlpm.next,B204+1,IF(_xlpm.next&lt;Input_Output!O$22,_xlpm.next,"")))</f>
        <v/>
      </c>
      <c r="C205" s="19"/>
      <c r="D205" s="41" t="str">
        <f>IF(B205="","",IF(MOD(B205,Input_Output!$O$6)=0,QUOTIENT(B205,Input_Output!$O$6),""))</f>
        <v/>
      </c>
      <c r="E205" s="41" t="str">
        <f>IF(D205="","",IF(D205&lt;Input_Output!O$20,VLOOKUP(K205,Semantic!$B$11:$C$15,2,FALSE),"N/A"))</f>
        <v/>
      </c>
      <c r="F205" s="96"/>
      <c r="G205" s="96"/>
      <c r="H205" s="96"/>
      <c r="I205" s="96"/>
      <c r="J205" s="97"/>
      <c r="K205" s="96"/>
      <c r="L205" s="96"/>
      <c r="M205" s="96"/>
      <c r="N205" s="96"/>
      <c r="O205" s="96"/>
      <c r="P205" s="96"/>
      <c r="Q205" s="96"/>
      <c r="R205" s="96"/>
      <c r="S205" s="96"/>
      <c r="T205" s="96"/>
      <c r="U205" s="96"/>
      <c r="V205" s="96"/>
      <c r="W205" s="96"/>
      <c r="X205" s="96"/>
      <c r="Y205" s="96"/>
      <c r="Z205" s="96"/>
      <c r="AA205" s="96"/>
      <c r="AB205" s="96"/>
      <c r="AC205" s="96"/>
      <c r="AD205" s="96"/>
      <c r="AE205" s="96"/>
      <c r="AF205" s="96"/>
      <c r="AG205" s="96"/>
      <c r="AH205" s="96"/>
      <c r="AI205" s="98"/>
      <c r="AJ205" s="98"/>
      <c r="AK205" s="98"/>
      <c r="AL205" s="7"/>
    </row>
    <row r="206" spans="1:38" x14ac:dyDescent="0.25">
      <c r="A206" s="41" t="str">
        <f>IF(D206&lt;Input_Output!O$20,"original",IF(D206&lt;Input_Output!O$21,"padding",IF(B206&lt;Input_Output!O$22,"extension","")))</f>
        <v/>
      </c>
      <c r="B206" s="19" t="str">
        <f>IF(B205="","",_xlfn.LET(_xlpm.next,B205+1,IF(_xlpm.next&lt;Input_Output!O$22,_xlpm.next,"")))</f>
        <v/>
      </c>
      <c r="C206" s="19"/>
      <c r="D206" s="41" t="str">
        <f>IF(B206="","",IF(MOD(B206,Input_Output!$O$6)=0,QUOTIENT(B206,Input_Output!$O$6),""))</f>
        <v/>
      </c>
      <c r="E206" s="41" t="str">
        <f>IF(D206="","",IF(D206&lt;Input_Output!O$20,VLOOKUP(K206,Semantic!$B$11:$C$15,2,FALSE),"N/A"))</f>
        <v/>
      </c>
      <c r="F206" s="96"/>
      <c r="G206" s="96"/>
      <c r="H206" s="96"/>
      <c r="I206" s="96"/>
      <c r="J206" s="97"/>
      <c r="K206" s="96"/>
      <c r="L206" s="96"/>
      <c r="M206" s="96"/>
      <c r="N206" s="96"/>
      <c r="O206" s="96"/>
      <c r="P206" s="96"/>
      <c r="Q206" s="96"/>
      <c r="R206" s="96"/>
      <c r="S206" s="96"/>
      <c r="T206" s="96"/>
      <c r="U206" s="96"/>
      <c r="V206" s="96"/>
      <c r="W206" s="96"/>
      <c r="X206" s="96"/>
      <c r="Y206" s="96"/>
      <c r="Z206" s="96"/>
      <c r="AA206" s="96"/>
      <c r="AB206" s="96"/>
      <c r="AC206" s="96"/>
      <c r="AD206" s="96"/>
      <c r="AE206" s="96"/>
      <c r="AF206" s="96"/>
      <c r="AG206" s="96"/>
      <c r="AH206" s="96"/>
      <c r="AI206" s="98"/>
      <c r="AJ206" s="98"/>
      <c r="AK206" s="98"/>
      <c r="AL206" s="7"/>
    </row>
    <row r="207" spans="1:38" x14ac:dyDescent="0.25">
      <c r="A207" s="41" t="str">
        <f>IF(D207&lt;Input_Output!O$20,"original",IF(D207&lt;Input_Output!O$21,"padding",IF(B207&lt;Input_Output!O$22,"extension","")))</f>
        <v/>
      </c>
      <c r="B207" s="19" t="str">
        <f>IF(B206="","",_xlfn.LET(_xlpm.next,B206+1,IF(_xlpm.next&lt;Input_Output!O$22,_xlpm.next,"")))</f>
        <v/>
      </c>
      <c r="C207" s="19"/>
      <c r="D207" s="41" t="str">
        <f>IF(B207="","",IF(MOD(B207,Input_Output!$O$6)=0,QUOTIENT(B207,Input_Output!$O$6),""))</f>
        <v/>
      </c>
      <c r="E207" s="41" t="str">
        <f>IF(D207="","",IF(D207&lt;Input_Output!O$20,VLOOKUP(K207,Semantic!$B$11:$C$15,2,FALSE),"N/A"))</f>
        <v/>
      </c>
      <c r="F207" s="96"/>
      <c r="G207" s="96"/>
      <c r="H207" s="96"/>
      <c r="I207" s="96"/>
      <c r="J207" s="97"/>
      <c r="K207" s="96"/>
      <c r="L207" s="96"/>
      <c r="M207" s="96"/>
      <c r="N207" s="96"/>
      <c r="O207" s="96"/>
      <c r="P207" s="96"/>
      <c r="Q207" s="96"/>
      <c r="R207" s="96"/>
      <c r="S207" s="96"/>
      <c r="T207" s="96"/>
      <c r="U207" s="96"/>
      <c r="V207" s="96"/>
      <c r="W207" s="96"/>
      <c r="X207" s="96"/>
      <c r="Y207" s="96"/>
      <c r="Z207" s="96"/>
      <c r="AA207" s="96"/>
      <c r="AB207" s="96"/>
      <c r="AC207" s="96"/>
      <c r="AD207" s="96"/>
      <c r="AE207" s="96"/>
      <c r="AF207" s="96"/>
      <c r="AG207" s="96"/>
      <c r="AH207" s="96"/>
      <c r="AI207" s="98"/>
      <c r="AJ207" s="98"/>
      <c r="AK207" s="98"/>
      <c r="AL207" s="7"/>
    </row>
    <row r="208" spans="1:38" x14ac:dyDescent="0.25">
      <c r="A208" s="41" t="str">
        <f>IF(D208&lt;Input_Output!O$20,"original",IF(D208&lt;Input_Output!O$21,"padding",IF(B208&lt;Input_Output!O$22,"extension","")))</f>
        <v/>
      </c>
      <c r="B208" s="19" t="str">
        <f>IF(B207="","",_xlfn.LET(_xlpm.next,B207+1,IF(_xlpm.next&lt;Input_Output!O$22,_xlpm.next,"")))</f>
        <v/>
      </c>
      <c r="C208" s="19"/>
      <c r="D208" s="41" t="str">
        <f>IF(B208="","",IF(MOD(B208,Input_Output!$O$6)=0,QUOTIENT(B208,Input_Output!$O$6),""))</f>
        <v/>
      </c>
      <c r="E208" s="41" t="str">
        <f>IF(D208="","",IF(D208&lt;Input_Output!O$20,VLOOKUP(K208,Semantic!$B$11:$C$15,2,FALSE),"N/A"))</f>
        <v/>
      </c>
      <c r="F208" s="96"/>
      <c r="G208" s="96"/>
      <c r="H208" s="96"/>
      <c r="I208" s="96"/>
      <c r="J208" s="97"/>
      <c r="K208" s="96"/>
      <c r="L208" s="96"/>
      <c r="M208" s="96"/>
      <c r="N208" s="96"/>
      <c r="O208" s="96"/>
      <c r="P208" s="96"/>
      <c r="Q208" s="96"/>
      <c r="R208" s="96"/>
      <c r="S208" s="96"/>
      <c r="T208" s="96"/>
      <c r="U208" s="96"/>
      <c r="V208" s="96"/>
      <c r="W208" s="96"/>
      <c r="X208" s="96"/>
      <c r="Y208" s="96"/>
      <c r="Z208" s="96"/>
      <c r="AA208" s="96"/>
      <c r="AB208" s="96"/>
      <c r="AC208" s="96"/>
      <c r="AD208" s="96"/>
      <c r="AE208" s="96"/>
      <c r="AF208" s="96"/>
      <c r="AG208" s="96"/>
      <c r="AH208" s="96"/>
      <c r="AI208" s="98"/>
      <c r="AJ208" s="98"/>
      <c r="AK208" s="98"/>
      <c r="AL208" s="7"/>
    </row>
    <row r="209" spans="1:38" x14ac:dyDescent="0.25">
      <c r="A209" s="41" t="str">
        <f>IF(D209&lt;Input_Output!O$20,"original",IF(D209&lt;Input_Output!O$21,"padding",IF(B209&lt;Input_Output!O$22,"extension","")))</f>
        <v/>
      </c>
      <c r="B209" s="19" t="str">
        <f>IF(B208="","",_xlfn.LET(_xlpm.next,B208+1,IF(_xlpm.next&lt;Input_Output!O$22,_xlpm.next,"")))</f>
        <v/>
      </c>
      <c r="C209" s="19"/>
      <c r="D209" s="41" t="str">
        <f>IF(B209="","",IF(MOD(B209,Input_Output!$O$6)=0,QUOTIENT(B209,Input_Output!$O$6),""))</f>
        <v/>
      </c>
      <c r="E209" s="41" t="str">
        <f>IF(D209="","",IF(D209&lt;Input_Output!O$20,VLOOKUP(K209,Semantic!$B$11:$C$15,2,FALSE),"N/A"))</f>
        <v/>
      </c>
      <c r="F209" s="96"/>
      <c r="G209" s="96"/>
      <c r="H209" s="96"/>
      <c r="I209" s="96"/>
      <c r="J209" s="97"/>
      <c r="K209" s="96"/>
      <c r="L209" s="96"/>
      <c r="M209" s="96"/>
      <c r="N209" s="96"/>
      <c r="O209" s="96"/>
      <c r="P209" s="96"/>
      <c r="Q209" s="96"/>
      <c r="R209" s="96"/>
      <c r="S209" s="96"/>
      <c r="T209" s="96"/>
      <c r="U209" s="96"/>
      <c r="V209" s="96"/>
      <c r="W209" s="96"/>
      <c r="X209" s="96"/>
      <c r="Y209" s="96"/>
      <c r="Z209" s="96"/>
      <c r="AA209" s="96"/>
      <c r="AB209" s="96"/>
      <c r="AC209" s="96"/>
      <c r="AD209" s="96"/>
      <c r="AE209" s="96"/>
      <c r="AF209" s="96"/>
      <c r="AG209" s="96"/>
      <c r="AH209" s="96"/>
      <c r="AI209" s="98"/>
      <c r="AJ209" s="98"/>
      <c r="AK209" s="98"/>
      <c r="AL209" s="7"/>
    </row>
    <row r="210" spans="1:38" x14ac:dyDescent="0.25">
      <c r="A210" s="41" t="str">
        <f>IF(D210&lt;Input_Output!O$20,"original",IF(D210&lt;Input_Output!O$21,"padding",IF(B210&lt;Input_Output!O$22,"extension","")))</f>
        <v/>
      </c>
      <c r="B210" s="19" t="str">
        <f>IF(B209="","",_xlfn.LET(_xlpm.next,B209+1,IF(_xlpm.next&lt;Input_Output!O$22,_xlpm.next,"")))</f>
        <v/>
      </c>
      <c r="C210" s="19"/>
      <c r="D210" s="41" t="str">
        <f>IF(B210="","",IF(MOD(B210,Input_Output!$O$6)=0,QUOTIENT(B210,Input_Output!$O$6),""))</f>
        <v/>
      </c>
      <c r="E210" s="41" t="str">
        <f>IF(D210="","",IF(D210&lt;Input_Output!O$20,VLOOKUP(K210,Semantic!$B$11:$C$15,2,FALSE),"N/A"))</f>
        <v/>
      </c>
      <c r="F210" s="96"/>
      <c r="G210" s="96"/>
      <c r="H210" s="96"/>
      <c r="I210" s="96"/>
      <c r="J210" s="97"/>
      <c r="K210" s="96"/>
      <c r="L210" s="96"/>
      <c r="M210" s="96"/>
      <c r="N210" s="96"/>
      <c r="O210" s="96"/>
      <c r="P210" s="96"/>
      <c r="Q210" s="96"/>
      <c r="R210" s="96"/>
      <c r="S210" s="96"/>
      <c r="T210" s="96"/>
      <c r="U210" s="96"/>
      <c r="V210" s="96"/>
      <c r="W210" s="96"/>
      <c r="X210" s="96"/>
      <c r="Y210" s="96"/>
      <c r="Z210" s="96"/>
      <c r="AA210" s="96"/>
      <c r="AB210" s="96"/>
      <c r="AC210" s="96"/>
      <c r="AD210" s="96"/>
      <c r="AE210" s="96"/>
      <c r="AF210" s="96"/>
      <c r="AG210" s="96"/>
      <c r="AH210" s="96"/>
      <c r="AI210" s="98"/>
      <c r="AJ210" s="98"/>
      <c r="AK210" s="98"/>
      <c r="AL210" s="7"/>
    </row>
    <row r="211" spans="1:38" x14ac:dyDescent="0.25">
      <c r="A211" s="41" t="str">
        <f>IF(D211&lt;Input_Output!O$20,"original",IF(D211&lt;Input_Output!O$21,"padding",IF(B211&lt;Input_Output!O$22,"extension","")))</f>
        <v/>
      </c>
      <c r="B211" s="19" t="str">
        <f>IF(B210="","",_xlfn.LET(_xlpm.next,B210+1,IF(_xlpm.next&lt;Input_Output!O$22,_xlpm.next,"")))</f>
        <v/>
      </c>
      <c r="C211" s="19"/>
      <c r="D211" s="41" t="str">
        <f>IF(B211="","",IF(MOD(B211,Input_Output!$O$6)=0,QUOTIENT(B211,Input_Output!$O$6),""))</f>
        <v/>
      </c>
      <c r="E211" s="41" t="str">
        <f>IF(D211="","",IF(D211&lt;Input_Output!O$20,VLOOKUP(K211,Semantic!$B$11:$C$15,2,FALSE),"N/A"))</f>
        <v/>
      </c>
      <c r="F211" s="96"/>
      <c r="G211" s="96"/>
      <c r="H211" s="96"/>
      <c r="I211" s="96"/>
      <c r="J211" s="97"/>
      <c r="K211" s="96"/>
      <c r="L211" s="96"/>
      <c r="M211" s="96"/>
      <c r="N211" s="96"/>
      <c r="O211" s="96"/>
      <c r="P211" s="96"/>
      <c r="Q211" s="96"/>
      <c r="R211" s="96"/>
      <c r="S211" s="96"/>
      <c r="T211" s="96"/>
      <c r="U211" s="96"/>
      <c r="V211" s="96"/>
      <c r="W211" s="96"/>
      <c r="X211" s="96"/>
      <c r="Y211" s="96"/>
      <c r="Z211" s="96"/>
      <c r="AA211" s="96"/>
      <c r="AB211" s="96"/>
      <c r="AC211" s="96"/>
      <c r="AD211" s="96"/>
      <c r="AE211" s="96"/>
      <c r="AF211" s="96"/>
      <c r="AG211" s="96"/>
      <c r="AH211" s="96"/>
      <c r="AI211" s="98"/>
      <c r="AJ211" s="98"/>
      <c r="AK211" s="98"/>
      <c r="AL211" s="7"/>
    </row>
    <row r="212" spans="1:38" x14ac:dyDescent="0.25">
      <c r="A212" s="41" t="str">
        <f>IF(D212&lt;Input_Output!O$20,"original",IF(D212&lt;Input_Output!O$21,"padding",IF(B212&lt;Input_Output!O$22,"extension","")))</f>
        <v/>
      </c>
      <c r="B212" s="19" t="str">
        <f>IF(B211="","",_xlfn.LET(_xlpm.next,B211+1,IF(_xlpm.next&lt;Input_Output!O$22,_xlpm.next,"")))</f>
        <v/>
      </c>
      <c r="C212" s="19"/>
      <c r="D212" s="41" t="str">
        <f>IF(B212="","",IF(MOD(B212,Input_Output!$O$6)=0,QUOTIENT(B212,Input_Output!$O$6),""))</f>
        <v/>
      </c>
      <c r="E212" s="41" t="str">
        <f>IF(D212="","",IF(D212&lt;Input_Output!O$20,VLOOKUP(K212,Semantic!$B$11:$C$15,2,FALSE),"N/A"))</f>
        <v/>
      </c>
      <c r="F212" s="96"/>
      <c r="G212" s="96"/>
      <c r="H212" s="96"/>
      <c r="I212" s="96"/>
      <c r="J212" s="97"/>
      <c r="K212" s="96"/>
      <c r="L212" s="96"/>
      <c r="M212" s="96"/>
      <c r="N212" s="96"/>
      <c r="O212" s="96"/>
      <c r="P212" s="96"/>
      <c r="Q212" s="96"/>
      <c r="R212" s="96"/>
      <c r="S212" s="96"/>
      <c r="T212" s="96"/>
      <c r="U212" s="96"/>
      <c r="V212" s="96"/>
      <c r="W212" s="96"/>
      <c r="X212" s="96"/>
      <c r="Y212" s="96"/>
      <c r="Z212" s="96"/>
      <c r="AA212" s="96"/>
      <c r="AB212" s="96"/>
      <c r="AC212" s="96"/>
      <c r="AD212" s="96"/>
      <c r="AE212" s="96"/>
      <c r="AF212" s="96"/>
      <c r="AG212" s="96"/>
      <c r="AH212" s="96"/>
      <c r="AI212" s="98"/>
      <c r="AJ212" s="98"/>
      <c r="AK212" s="98"/>
      <c r="AL212" s="7"/>
    </row>
    <row r="213" spans="1:38" x14ac:dyDescent="0.25">
      <c r="A213" s="41" t="str">
        <f>IF(D213&lt;Input_Output!O$20,"original",IF(D213&lt;Input_Output!O$21,"padding",IF(B213&lt;Input_Output!O$22,"extension","")))</f>
        <v/>
      </c>
      <c r="B213" s="19" t="str">
        <f>IF(B212="","",_xlfn.LET(_xlpm.next,B212+1,IF(_xlpm.next&lt;Input_Output!O$22,_xlpm.next,"")))</f>
        <v/>
      </c>
      <c r="C213" s="19"/>
      <c r="D213" s="41" t="str">
        <f>IF(B213="","",IF(MOD(B213,Input_Output!$O$6)=0,QUOTIENT(B213,Input_Output!$O$6),""))</f>
        <v/>
      </c>
      <c r="E213" s="41" t="str">
        <f>IF(D213="","",IF(D213&lt;Input_Output!O$20,VLOOKUP(K213,Semantic!$B$11:$C$15,2,FALSE),"N/A"))</f>
        <v/>
      </c>
      <c r="F213" s="96"/>
      <c r="G213" s="96"/>
      <c r="H213" s="96"/>
      <c r="I213" s="96"/>
      <c r="J213" s="97"/>
      <c r="K213" s="96"/>
      <c r="L213" s="96"/>
      <c r="M213" s="96"/>
      <c r="N213" s="96"/>
      <c r="O213" s="96"/>
      <c r="P213" s="96"/>
      <c r="Q213" s="96"/>
      <c r="R213" s="96"/>
      <c r="S213" s="96"/>
      <c r="T213" s="96"/>
      <c r="U213" s="96"/>
      <c r="V213" s="96"/>
      <c r="W213" s="96"/>
      <c r="X213" s="96"/>
      <c r="Y213" s="96"/>
      <c r="Z213" s="96"/>
      <c r="AA213" s="96"/>
      <c r="AB213" s="96"/>
      <c r="AC213" s="96"/>
      <c r="AD213" s="96"/>
      <c r="AE213" s="96"/>
      <c r="AF213" s="96"/>
      <c r="AG213" s="96"/>
      <c r="AH213" s="96"/>
      <c r="AI213" s="98"/>
      <c r="AJ213" s="98"/>
      <c r="AK213" s="98"/>
      <c r="AL213" s="7"/>
    </row>
    <row r="214" spans="1:38" x14ac:dyDescent="0.25">
      <c r="A214" s="41" t="str">
        <f>IF(D214&lt;Input_Output!O$20,"original",IF(D214&lt;Input_Output!O$21,"padding",IF(B214&lt;Input_Output!O$22,"extension","")))</f>
        <v/>
      </c>
      <c r="B214" s="19" t="str">
        <f>IF(B213="","",_xlfn.LET(_xlpm.next,B213+1,IF(_xlpm.next&lt;Input_Output!O$22,_xlpm.next,"")))</f>
        <v/>
      </c>
      <c r="C214" s="19"/>
      <c r="D214" s="41" t="str">
        <f>IF(B214="","",IF(MOD(B214,Input_Output!$O$6)=0,QUOTIENT(B214,Input_Output!$O$6),""))</f>
        <v/>
      </c>
      <c r="E214" s="41" t="str">
        <f>IF(D214="","",IF(D214&lt;Input_Output!O$20,VLOOKUP(K214,Semantic!$B$11:$C$15,2,FALSE),"N/A"))</f>
        <v/>
      </c>
      <c r="F214" s="96"/>
      <c r="G214" s="96"/>
      <c r="H214" s="96"/>
      <c r="I214" s="96"/>
      <c r="J214" s="97"/>
      <c r="K214" s="96"/>
      <c r="L214" s="96"/>
      <c r="M214" s="96"/>
      <c r="N214" s="96"/>
      <c r="O214" s="96"/>
      <c r="P214" s="96"/>
      <c r="Q214" s="96"/>
      <c r="R214" s="96"/>
      <c r="S214" s="96"/>
      <c r="T214" s="96"/>
      <c r="U214" s="96"/>
      <c r="V214" s="96"/>
      <c r="W214" s="96"/>
      <c r="X214" s="96"/>
      <c r="Y214" s="96"/>
      <c r="Z214" s="96"/>
      <c r="AA214" s="96"/>
      <c r="AB214" s="96"/>
      <c r="AC214" s="96"/>
      <c r="AD214" s="96"/>
      <c r="AE214" s="96"/>
      <c r="AF214" s="96"/>
      <c r="AG214" s="96"/>
      <c r="AH214" s="96"/>
      <c r="AI214" s="98"/>
      <c r="AJ214" s="98"/>
      <c r="AK214" s="98"/>
      <c r="AL214" s="7"/>
    </row>
    <row r="215" spans="1:38" x14ac:dyDescent="0.25">
      <c r="A215" s="41" t="str">
        <f>IF(D215&lt;Input_Output!O$20,"original",IF(D215&lt;Input_Output!O$21,"padding",IF(B215&lt;Input_Output!O$22,"extension","")))</f>
        <v/>
      </c>
      <c r="B215" s="19" t="str">
        <f>IF(B214="","",_xlfn.LET(_xlpm.next,B214+1,IF(_xlpm.next&lt;Input_Output!O$22,_xlpm.next,"")))</f>
        <v/>
      </c>
      <c r="C215" s="19"/>
      <c r="D215" s="41" t="str">
        <f>IF(B215="","",IF(MOD(B215,Input_Output!$O$6)=0,QUOTIENT(B215,Input_Output!$O$6),""))</f>
        <v/>
      </c>
      <c r="E215" s="41" t="str">
        <f>IF(D215="","",IF(D215&lt;Input_Output!O$20,VLOOKUP(K215,Semantic!$B$11:$C$15,2,FALSE),"N/A"))</f>
        <v/>
      </c>
      <c r="F215" s="96"/>
      <c r="G215" s="96"/>
      <c r="H215" s="96"/>
      <c r="I215" s="96"/>
      <c r="J215" s="97"/>
      <c r="K215" s="96"/>
      <c r="L215" s="96"/>
      <c r="M215" s="96"/>
      <c r="N215" s="96"/>
      <c r="O215" s="96"/>
      <c r="P215" s="96"/>
      <c r="Q215" s="96"/>
      <c r="R215" s="96"/>
      <c r="S215" s="96"/>
      <c r="T215" s="96"/>
      <c r="U215" s="96"/>
      <c r="V215" s="96"/>
      <c r="W215" s="96"/>
      <c r="X215" s="96"/>
      <c r="Y215" s="96"/>
      <c r="Z215" s="96"/>
      <c r="AA215" s="96"/>
      <c r="AB215" s="96"/>
      <c r="AC215" s="96"/>
      <c r="AD215" s="96"/>
      <c r="AE215" s="96"/>
      <c r="AF215" s="96"/>
      <c r="AG215" s="96"/>
      <c r="AH215" s="96"/>
      <c r="AI215" s="98"/>
      <c r="AJ215" s="98"/>
      <c r="AK215" s="98"/>
      <c r="AL215" s="7"/>
    </row>
    <row r="216" spans="1:38" x14ac:dyDescent="0.25">
      <c r="A216" s="41" t="str">
        <f>IF(D216&lt;Input_Output!O$20,"original",IF(D216&lt;Input_Output!O$21,"padding",IF(B216&lt;Input_Output!O$22,"extension","")))</f>
        <v/>
      </c>
      <c r="B216" s="19" t="str">
        <f>IF(B215="","",_xlfn.LET(_xlpm.next,B215+1,IF(_xlpm.next&lt;Input_Output!O$22,_xlpm.next,"")))</f>
        <v/>
      </c>
      <c r="C216" s="19"/>
      <c r="D216" s="41" t="str">
        <f>IF(B216="","",IF(MOD(B216,Input_Output!$O$6)=0,QUOTIENT(B216,Input_Output!$O$6),""))</f>
        <v/>
      </c>
      <c r="E216" s="41" t="str">
        <f>IF(D216="","",IF(D216&lt;Input_Output!O$20,VLOOKUP(K216,Semantic!$B$11:$C$15,2,FALSE),"N/A"))</f>
        <v/>
      </c>
      <c r="F216" s="96"/>
      <c r="G216" s="96"/>
      <c r="H216" s="96"/>
      <c r="I216" s="96"/>
      <c r="J216" s="97"/>
      <c r="K216" s="96"/>
      <c r="L216" s="96"/>
      <c r="M216" s="96"/>
      <c r="N216" s="96"/>
      <c r="O216" s="96"/>
      <c r="P216" s="96"/>
      <c r="Q216" s="96"/>
      <c r="R216" s="96"/>
      <c r="S216" s="96"/>
      <c r="T216" s="96"/>
      <c r="U216" s="96"/>
      <c r="V216" s="96"/>
      <c r="W216" s="96"/>
      <c r="X216" s="96"/>
      <c r="Y216" s="96"/>
      <c r="Z216" s="96"/>
      <c r="AA216" s="96"/>
      <c r="AB216" s="96"/>
      <c r="AC216" s="96"/>
      <c r="AD216" s="96"/>
      <c r="AE216" s="96"/>
      <c r="AF216" s="96"/>
      <c r="AG216" s="96"/>
      <c r="AH216" s="96"/>
      <c r="AI216" s="98"/>
      <c r="AJ216" s="98"/>
      <c r="AK216" s="98"/>
      <c r="AL216" s="7"/>
    </row>
    <row r="217" spans="1:38" x14ac:dyDescent="0.25">
      <c r="A217" s="41" t="str">
        <f>IF(D217&lt;Input_Output!O$20,"original",IF(D217&lt;Input_Output!O$21,"padding",IF(B217&lt;Input_Output!O$22,"extension","")))</f>
        <v/>
      </c>
      <c r="B217" s="19" t="str">
        <f>IF(B216="","",_xlfn.LET(_xlpm.next,B216+1,IF(_xlpm.next&lt;Input_Output!O$22,_xlpm.next,"")))</f>
        <v/>
      </c>
      <c r="C217" s="19"/>
      <c r="D217" s="41" t="str">
        <f>IF(B217="","",IF(MOD(B217,Input_Output!$O$6)=0,QUOTIENT(B217,Input_Output!$O$6),""))</f>
        <v/>
      </c>
      <c r="E217" s="41" t="str">
        <f>IF(D217="","",IF(D217&lt;Input_Output!O$20,VLOOKUP(K217,Semantic!$B$11:$C$15,2,FALSE),"N/A"))</f>
        <v/>
      </c>
      <c r="F217" s="96"/>
      <c r="G217" s="96"/>
      <c r="H217" s="96"/>
      <c r="I217" s="96"/>
      <c r="J217" s="97"/>
      <c r="K217" s="96"/>
      <c r="L217" s="96"/>
      <c r="M217" s="96"/>
      <c r="N217" s="96"/>
      <c r="O217" s="96"/>
      <c r="P217" s="96"/>
      <c r="Q217" s="96"/>
      <c r="R217" s="96"/>
      <c r="S217" s="96"/>
      <c r="T217" s="96"/>
      <c r="U217" s="96"/>
      <c r="V217" s="96"/>
      <c r="W217" s="96"/>
      <c r="X217" s="96"/>
      <c r="Y217" s="96"/>
      <c r="Z217" s="96"/>
      <c r="AA217" s="96"/>
      <c r="AB217" s="96"/>
      <c r="AC217" s="96"/>
      <c r="AD217" s="96"/>
      <c r="AE217" s="96"/>
      <c r="AF217" s="96"/>
      <c r="AG217" s="96"/>
      <c r="AH217" s="96"/>
      <c r="AI217" s="98"/>
      <c r="AJ217" s="98"/>
      <c r="AK217" s="98"/>
      <c r="AL217" s="7"/>
    </row>
    <row r="218" spans="1:38" x14ac:dyDescent="0.25">
      <c r="A218" s="41" t="str">
        <f>IF(D218&lt;Input_Output!O$20,"original",IF(D218&lt;Input_Output!O$21,"padding",IF(B218&lt;Input_Output!O$22,"extension","")))</f>
        <v/>
      </c>
      <c r="B218" s="19" t="str">
        <f>IF(B217="","",_xlfn.LET(_xlpm.next,B217+1,IF(_xlpm.next&lt;Input_Output!O$22,_xlpm.next,"")))</f>
        <v/>
      </c>
      <c r="C218" s="19"/>
      <c r="D218" s="41" t="str">
        <f>IF(B218="","",IF(MOD(B218,Input_Output!$O$6)=0,QUOTIENT(B218,Input_Output!$O$6),""))</f>
        <v/>
      </c>
      <c r="E218" s="41" t="str">
        <f>IF(D218="","",IF(D218&lt;Input_Output!O$20,VLOOKUP(K218,Semantic!$B$11:$C$15,2,FALSE),"N/A"))</f>
        <v/>
      </c>
      <c r="F218" s="96"/>
      <c r="G218" s="96"/>
      <c r="H218" s="96"/>
      <c r="I218" s="96"/>
      <c r="J218" s="97"/>
      <c r="K218" s="96"/>
      <c r="L218" s="96"/>
      <c r="M218" s="96"/>
      <c r="N218" s="96"/>
      <c r="O218" s="96"/>
      <c r="P218" s="96"/>
      <c r="Q218" s="96"/>
      <c r="R218" s="96"/>
      <c r="S218" s="96"/>
      <c r="T218" s="96"/>
      <c r="U218" s="96"/>
      <c r="V218" s="96"/>
      <c r="W218" s="96"/>
      <c r="X218" s="96"/>
      <c r="Y218" s="96"/>
      <c r="Z218" s="96"/>
      <c r="AA218" s="96"/>
      <c r="AB218" s="96"/>
      <c r="AC218" s="96"/>
      <c r="AD218" s="96"/>
      <c r="AE218" s="96"/>
      <c r="AF218" s="96"/>
      <c r="AG218" s="96"/>
      <c r="AH218" s="96"/>
      <c r="AI218" s="98"/>
      <c r="AJ218" s="98"/>
      <c r="AK218" s="98"/>
      <c r="AL218" s="7"/>
    </row>
    <row r="219" spans="1:38" x14ac:dyDescent="0.25">
      <c r="A219" s="41" t="str">
        <f>IF(D219&lt;Input_Output!O$20,"original",IF(D219&lt;Input_Output!O$21,"padding",IF(B219&lt;Input_Output!O$22,"extension","")))</f>
        <v/>
      </c>
      <c r="B219" s="19" t="str">
        <f>IF(B218="","",_xlfn.LET(_xlpm.next,B218+1,IF(_xlpm.next&lt;Input_Output!O$22,_xlpm.next,"")))</f>
        <v/>
      </c>
      <c r="C219" s="19"/>
      <c r="D219" s="41" t="str">
        <f>IF(B219="","",IF(MOD(B219,Input_Output!$O$6)=0,QUOTIENT(B219,Input_Output!$O$6),""))</f>
        <v/>
      </c>
      <c r="E219" s="41" t="str">
        <f>IF(D219="","",IF(D219&lt;Input_Output!O$20,VLOOKUP(K219,Semantic!$B$11:$C$15,2,FALSE),"N/A"))</f>
        <v/>
      </c>
      <c r="F219" s="96"/>
      <c r="G219" s="96"/>
      <c r="H219" s="96"/>
      <c r="I219" s="96"/>
      <c r="J219" s="97"/>
      <c r="K219" s="96"/>
      <c r="L219" s="96"/>
      <c r="M219" s="96"/>
      <c r="N219" s="96"/>
      <c r="O219" s="96"/>
      <c r="P219" s="96"/>
      <c r="Q219" s="96"/>
      <c r="R219" s="96"/>
      <c r="S219" s="96"/>
      <c r="T219" s="96"/>
      <c r="U219" s="96"/>
      <c r="V219" s="96"/>
      <c r="W219" s="96"/>
      <c r="X219" s="96"/>
      <c r="Y219" s="96"/>
      <c r="Z219" s="96"/>
      <c r="AA219" s="96"/>
      <c r="AB219" s="96"/>
      <c r="AC219" s="96"/>
      <c r="AD219" s="96"/>
      <c r="AE219" s="96"/>
      <c r="AF219" s="96"/>
      <c r="AG219" s="96"/>
      <c r="AH219" s="96"/>
      <c r="AI219" s="98"/>
      <c r="AJ219" s="98"/>
      <c r="AK219" s="98"/>
      <c r="AL219" s="7"/>
    </row>
    <row r="220" spans="1:38" x14ac:dyDescent="0.25">
      <c r="A220" s="41" t="str">
        <f>IF(D220&lt;Input_Output!O$20,"original",IF(D220&lt;Input_Output!O$21,"padding",IF(B220&lt;Input_Output!O$22,"extension","")))</f>
        <v/>
      </c>
      <c r="B220" s="19" t="str">
        <f>IF(B219="","",_xlfn.LET(_xlpm.next,B219+1,IF(_xlpm.next&lt;Input_Output!O$22,_xlpm.next,"")))</f>
        <v/>
      </c>
      <c r="C220" s="19"/>
      <c r="D220" s="41" t="str">
        <f>IF(B220="","",IF(MOD(B220,Input_Output!$O$6)=0,QUOTIENT(B220,Input_Output!$O$6),""))</f>
        <v/>
      </c>
      <c r="E220" s="41" t="str">
        <f>IF(D220="","",IF(D220&lt;Input_Output!O$20,VLOOKUP(K220,Semantic!$B$11:$C$15,2,FALSE),"N/A"))</f>
        <v/>
      </c>
      <c r="F220" s="96"/>
      <c r="G220" s="96"/>
      <c r="H220" s="96"/>
      <c r="I220" s="96"/>
      <c r="J220" s="97"/>
      <c r="K220" s="96"/>
      <c r="L220" s="96"/>
      <c r="M220" s="96"/>
      <c r="N220" s="96"/>
      <c r="O220" s="96"/>
      <c r="P220" s="96"/>
      <c r="Q220" s="96"/>
      <c r="R220" s="96"/>
      <c r="S220" s="96"/>
      <c r="T220" s="96"/>
      <c r="U220" s="96"/>
      <c r="V220" s="96"/>
      <c r="W220" s="96"/>
      <c r="X220" s="96"/>
      <c r="Y220" s="96"/>
      <c r="Z220" s="96"/>
      <c r="AA220" s="96"/>
      <c r="AB220" s="96"/>
      <c r="AC220" s="96"/>
      <c r="AD220" s="96"/>
      <c r="AE220" s="96"/>
      <c r="AF220" s="96"/>
      <c r="AG220" s="96"/>
      <c r="AH220" s="96"/>
      <c r="AI220" s="98"/>
      <c r="AJ220" s="98"/>
      <c r="AK220" s="98"/>
      <c r="AL220" s="7"/>
    </row>
    <row r="221" spans="1:38" x14ac:dyDescent="0.25">
      <c r="A221" s="41" t="str">
        <f>IF(D221&lt;Input_Output!O$20,"original",IF(D221&lt;Input_Output!O$21,"padding",IF(B221&lt;Input_Output!O$22,"extension","")))</f>
        <v/>
      </c>
      <c r="B221" s="19" t="str">
        <f>IF(B220="","",_xlfn.LET(_xlpm.next,B220+1,IF(_xlpm.next&lt;Input_Output!O$22,_xlpm.next,"")))</f>
        <v/>
      </c>
      <c r="C221" s="19"/>
      <c r="D221" s="41" t="str">
        <f>IF(B221="","",IF(MOD(B221,Input_Output!$O$6)=0,QUOTIENT(B221,Input_Output!$O$6),""))</f>
        <v/>
      </c>
      <c r="E221" s="41" t="str">
        <f>IF(D221="","",IF(D221&lt;Input_Output!O$20,VLOOKUP(K221,Semantic!$B$11:$C$15,2,FALSE),"N/A"))</f>
        <v/>
      </c>
      <c r="F221" s="96"/>
      <c r="G221" s="96"/>
      <c r="H221" s="96"/>
      <c r="I221" s="96"/>
      <c r="J221" s="97"/>
      <c r="K221" s="96"/>
      <c r="L221" s="96"/>
      <c r="M221" s="96"/>
      <c r="N221" s="96"/>
      <c r="O221" s="96"/>
      <c r="P221" s="96"/>
      <c r="Q221" s="96"/>
      <c r="R221" s="96"/>
      <c r="S221" s="96"/>
      <c r="T221" s="96"/>
      <c r="U221" s="96"/>
      <c r="V221" s="96"/>
      <c r="W221" s="96"/>
      <c r="X221" s="96"/>
      <c r="Y221" s="96"/>
      <c r="Z221" s="96"/>
      <c r="AA221" s="96"/>
      <c r="AB221" s="96"/>
      <c r="AC221" s="96"/>
      <c r="AD221" s="96"/>
      <c r="AE221" s="96"/>
      <c r="AF221" s="96"/>
      <c r="AG221" s="96"/>
      <c r="AH221" s="96"/>
      <c r="AI221" s="98"/>
      <c r="AJ221" s="98"/>
      <c r="AK221" s="98"/>
      <c r="AL221" s="7"/>
    </row>
    <row r="222" spans="1:38" x14ac:dyDescent="0.25">
      <c r="A222" s="41" t="str">
        <f>IF(D222&lt;Input_Output!O$20,"original",IF(D222&lt;Input_Output!O$21,"padding",IF(B222&lt;Input_Output!O$22,"extension","")))</f>
        <v/>
      </c>
      <c r="B222" s="19" t="str">
        <f>IF(B221="","",_xlfn.LET(_xlpm.next,B221+1,IF(_xlpm.next&lt;Input_Output!O$22,_xlpm.next,"")))</f>
        <v/>
      </c>
      <c r="C222" s="19"/>
      <c r="D222" s="41" t="str">
        <f>IF(B222="","",IF(MOD(B222,Input_Output!$O$6)=0,QUOTIENT(B222,Input_Output!$O$6),""))</f>
        <v/>
      </c>
      <c r="E222" s="41" t="str">
        <f>IF(D222="","",IF(D222&lt;Input_Output!O$20,VLOOKUP(K222,Semantic!$B$11:$C$15,2,FALSE),"N/A"))</f>
        <v/>
      </c>
      <c r="F222" s="96"/>
      <c r="G222" s="96"/>
      <c r="H222" s="96"/>
      <c r="I222" s="96"/>
      <c r="J222" s="97"/>
      <c r="K222" s="96"/>
      <c r="L222" s="96"/>
      <c r="M222" s="96"/>
      <c r="N222" s="96"/>
      <c r="O222" s="96"/>
      <c r="P222" s="96"/>
      <c r="Q222" s="96"/>
      <c r="R222" s="96"/>
      <c r="S222" s="96"/>
      <c r="T222" s="96"/>
      <c r="U222" s="96"/>
      <c r="V222" s="96"/>
      <c r="W222" s="96"/>
      <c r="X222" s="96"/>
      <c r="Y222" s="96"/>
      <c r="Z222" s="96"/>
      <c r="AA222" s="96"/>
      <c r="AB222" s="96"/>
      <c r="AC222" s="96"/>
      <c r="AD222" s="96"/>
      <c r="AE222" s="96"/>
      <c r="AF222" s="96"/>
      <c r="AG222" s="96"/>
      <c r="AH222" s="96"/>
      <c r="AI222" s="98"/>
      <c r="AJ222" s="98"/>
      <c r="AK222" s="98"/>
      <c r="AL222" s="7"/>
    </row>
    <row r="223" spans="1:38" x14ac:dyDescent="0.25">
      <c r="A223" s="41" t="str">
        <f>IF(D223&lt;Input_Output!O$20,"original",IF(D223&lt;Input_Output!O$21,"padding",IF(B223&lt;Input_Output!O$22,"extension","")))</f>
        <v/>
      </c>
      <c r="B223" s="19" t="str">
        <f>IF(B222="","",_xlfn.LET(_xlpm.next,B222+1,IF(_xlpm.next&lt;Input_Output!O$22,_xlpm.next,"")))</f>
        <v/>
      </c>
      <c r="C223" s="19"/>
      <c r="D223" s="41" t="str">
        <f>IF(B223="","",IF(MOD(B223,Input_Output!$O$6)=0,QUOTIENT(B223,Input_Output!$O$6),""))</f>
        <v/>
      </c>
      <c r="E223" s="41" t="str">
        <f>IF(D223="","",IF(D223&lt;Input_Output!O$20,VLOOKUP(K223,Semantic!$B$11:$C$15,2,FALSE),"N/A"))</f>
        <v/>
      </c>
      <c r="F223" s="96"/>
      <c r="G223" s="96"/>
      <c r="H223" s="96"/>
      <c r="I223" s="96"/>
      <c r="J223" s="97"/>
      <c r="K223" s="96"/>
      <c r="L223" s="96"/>
      <c r="M223" s="96"/>
      <c r="N223" s="96"/>
      <c r="O223" s="96"/>
      <c r="P223" s="96"/>
      <c r="Q223" s="96"/>
      <c r="R223" s="96"/>
      <c r="S223" s="96"/>
      <c r="T223" s="96"/>
      <c r="U223" s="96"/>
      <c r="V223" s="96"/>
      <c r="W223" s="96"/>
      <c r="X223" s="96"/>
      <c r="Y223" s="96"/>
      <c r="Z223" s="96"/>
      <c r="AA223" s="96"/>
      <c r="AB223" s="96"/>
      <c r="AC223" s="96"/>
      <c r="AD223" s="96"/>
      <c r="AE223" s="96"/>
      <c r="AF223" s="96"/>
      <c r="AG223" s="96"/>
      <c r="AH223" s="96"/>
      <c r="AI223" s="98"/>
      <c r="AJ223" s="98"/>
      <c r="AK223" s="98"/>
      <c r="AL223" s="7"/>
    </row>
    <row r="224" spans="1:38" x14ac:dyDescent="0.25">
      <c r="A224" s="41" t="str">
        <f>IF(D224&lt;Input_Output!O$20,"original",IF(D224&lt;Input_Output!O$21,"padding",IF(B224&lt;Input_Output!O$22,"extension","")))</f>
        <v/>
      </c>
      <c r="B224" s="19" t="str">
        <f>IF(B223="","",_xlfn.LET(_xlpm.next,B223+1,IF(_xlpm.next&lt;Input_Output!O$22,_xlpm.next,"")))</f>
        <v/>
      </c>
      <c r="C224" s="19"/>
      <c r="D224" s="41" t="str">
        <f>IF(B224="","",IF(MOD(B224,Input_Output!$O$6)=0,QUOTIENT(B224,Input_Output!$O$6),""))</f>
        <v/>
      </c>
      <c r="E224" s="41" t="str">
        <f>IF(D224="","",IF(D224&lt;Input_Output!O$20,VLOOKUP(K224,Semantic!$B$11:$C$15,2,FALSE),"N/A"))</f>
        <v/>
      </c>
      <c r="F224" s="96"/>
      <c r="G224" s="96"/>
      <c r="H224" s="96"/>
      <c r="I224" s="96"/>
      <c r="J224" s="97"/>
      <c r="K224" s="96"/>
      <c r="L224" s="96"/>
      <c r="M224" s="96"/>
      <c r="N224" s="96"/>
      <c r="O224" s="96"/>
      <c r="P224" s="96"/>
      <c r="Q224" s="96"/>
      <c r="R224" s="96"/>
      <c r="S224" s="96"/>
      <c r="T224" s="96"/>
      <c r="U224" s="96"/>
      <c r="V224" s="96"/>
      <c r="W224" s="96"/>
      <c r="X224" s="96"/>
      <c r="Y224" s="96"/>
      <c r="Z224" s="96"/>
      <c r="AA224" s="96"/>
      <c r="AB224" s="96"/>
      <c r="AC224" s="96"/>
      <c r="AD224" s="96"/>
      <c r="AE224" s="96"/>
      <c r="AF224" s="96"/>
      <c r="AG224" s="96"/>
      <c r="AH224" s="96"/>
      <c r="AI224" s="98"/>
      <c r="AJ224" s="98"/>
      <c r="AK224" s="98"/>
      <c r="AL224" s="7"/>
    </row>
    <row r="225" spans="1:38" x14ac:dyDescent="0.25">
      <c r="A225" s="41" t="str">
        <f>IF(D225&lt;Input_Output!O$20,"original",IF(D225&lt;Input_Output!O$21,"padding",IF(B225&lt;Input_Output!O$22,"extension","")))</f>
        <v/>
      </c>
      <c r="B225" s="19" t="str">
        <f>IF(B224="","",_xlfn.LET(_xlpm.next,B224+1,IF(_xlpm.next&lt;Input_Output!O$22,_xlpm.next,"")))</f>
        <v/>
      </c>
      <c r="C225" s="19"/>
      <c r="D225" s="41" t="str">
        <f>IF(B225="","",IF(MOD(B225,Input_Output!$O$6)=0,QUOTIENT(B225,Input_Output!$O$6),""))</f>
        <v/>
      </c>
      <c r="E225" s="41" t="str">
        <f>IF(D225="","",IF(D225&lt;Input_Output!O$20,VLOOKUP(K225,Semantic!$B$11:$C$15,2,FALSE),"N/A"))</f>
        <v/>
      </c>
      <c r="F225" s="96"/>
      <c r="G225" s="96"/>
      <c r="H225" s="96"/>
      <c r="I225" s="96"/>
      <c r="J225" s="97"/>
      <c r="K225" s="96"/>
      <c r="L225" s="96"/>
      <c r="M225" s="96"/>
      <c r="N225" s="96"/>
      <c r="O225" s="96"/>
      <c r="P225" s="96"/>
      <c r="Q225" s="96"/>
      <c r="R225" s="96"/>
      <c r="S225" s="96"/>
      <c r="T225" s="96"/>
      <c r="U225" s="96"/>
      <c r="V225" s="96"/>
      <c r="W225" s="96"/>
      <c r="X225" s="96"/>
      <c r="Y225" s="96"/>
      <c r="Z225" s="96"/>
      <c r="AA225" s="96"/>
      <c r="AB225" s="96"/>
      <c r="AC225" s="96"/>
      <c r="AD225" s="96"/>
      <c r="AE225" s="96"/>
      <c r="AF225" s="96"/>
      <c r="AG225" s="96"/>
      <c r="AH225" s="96"/>
      <c r="AI225" s="98"/>
      <c r="AJ225" s="98"/>
      <c r="AK225" s="98"/>
      <c r="AL225" s="7"/>
    </row>
    <row r="226" spans="1:38" x14ac:dyDescent="0.25">
      <c r="A226" s="41" t="str">
        <f>IF(D226&lt;Input_Output!O$20,"original",IF(D226&lt;Input_Output!O$21,"padding",IF(B226&lt;Input_Output!O$22,"extension","")))</f>
        <v/>
      </c>
      <c r="B226" s="19" t="str">
        <f>IF(B225="","",_xlfn.LET(_xlpm.next,B225+1,IF(_xlpm.next&lt;Input_Output!O$22,_xlpm.next,"")))</f>
        <v/>
      </c>
      <c r="C226" s="19"/>
      <c r="D226" s="41" t="str">
        <f>IF(B226="","",IF(MOD(B226,Input_Output!$O$6)=0,QUOTIENT(B226,Input_Output!$O$6),""))</f>
        <v/>
      </c>
      <c r="E226" s="41" t="str">
        <f>IF(D226="","",IF(D226&lt;Input_Output!O$20,VLOOKUP(K226,Semantic!$B$11:$C$15,2,FALSE),"N/A"))</f>
        <v/>
      </c>
      <c r="F226" s="96"/>
      <c r="G226" s="96"/>
      <c r="H226" s="96"/>
      <c r="I226" s="96"/>
      <c r="J226" s="97"/>
      <c r="K226" s="96"/>
      <c r="L226" s="96"/>
      <c r="M226" s="96"/>
      <c r="N226" s="96"/>
      <c r="O226" s="96"/>
      <c r="P226" s="96"/>
      <c r="Q226" s="96"/>
      <c r="R226" s="96"/>
      <c r="S226" s="96"/>
      <c r="T226" s="96"/>
      <c r="U226" s="96"/>
      <c r="V226" s="96"/>
      <c r="W226" s="96"/>
      <c r="X226" s="96"/>
      <c r="Y226" s="96"/>
      <c r="Z226" s="96"/>
      <c r="AA226" s="96"/>
      <c r="AB226" s="96"/>
      <c r="AC226" s="96"/>
      <c r="AD226" s="96"/>
      <c r="AE226" s="96"/>
      <c r="AF226" s="96"/>
      <c r="AG226" s="96"/>
      <c r="AH226" s="96"/>
      <c r="AI226" s="98"/>
      <c r="AJ226" s="98"/>
      <c r="AK226" s="98"/>
      <c r="AL226" s="7"/>
    </row>
    <row r="227" spans="1:38" x14ac:dyDescent="0.25">
      <c r="A227" s="41" t="str">
        <f>IF(D227&lt;Input_Output!O$20,"original",IF(D227&lt;Input_Output!O$21,"padding",IF(B227&lt;Input_Output!O$22,"extension","")))</f>
        <v/>
      </c>
      <c r="B227" s="19" t="str">
        <f>IF(B226="","",_xlfn.LET(_xlpm.next,B226+1,IF(_xlpm.next&lt;Input_Output!O$22,_xlpm.next,"")))</f>
        <v/>
      </c>
      <c r="C227" s="19"/>
      <c r="D227" s="41" t="str">
        <f>IF(B227="","",IF(MOD(B227,Input_Output!$O$6)=0,QUOTIENT(B227,Input_Output!$O$6),""))</f>
        <v/>
      </c>
      <c r="E227" s="41" t="str">
        <f>IF(D227="","",IF(D227&lt;Input_Output!O$20,VLOOKUP(K227,Semantic!$B$11:$C$15,2,FALSE),"N/A"))</f>
        <v/>
      </c>
      <c r="F227" s="96"/>
      <c r="G227" s="96"/>
      <c r="H227" s="96"/>
      <c r="I227" s="96"/>
      <c r="J227" s="97"/>
      <c r="K227" s="96"/>
      <c r="L227" s="96"/>
      <c r="M227" s="96"/>
      <c r="N227" s="96"/>
      <c r="O227" s="96"/>
      <c r="P227" s="96"/>
      <c r="Q227" s="96"/>
      <c r="R227" s="96"/>
      <c r="S227" s="96"/>
      <c r="T227" s="96"/>
      <c r="U227" s="96"/>
      <c r="V227" s="96"/>
      <c r="W227" s="96"/>
      <c r="X227" s="96"/>
      <c r="Y227" s="96"/>
      <c r="Z227" s="96"/>
      <c r="AA227" s="96"/>
      <c r="AB227" s="96"/>
      <c r="AC227" s="96"/>
      <c r="AD227" s="96"/>
      <c r="AE227" s="96"/>
      <c r="AF227" s="96"/>
      <c r="AG227" s="96"/>
      <c r="AH227" s="96"/>
      <c r="AI227" s="98"/>
      <c r="AJ227" s="98"/>
      <c r="AK227" s="98"/>
      <c r="AL227" s="7"/>
    </row>
    <row r="228" spans="1:38" x14ac:dyDescent="0.25">
      <c r="A228" s="41" t="str">
        <f>IF(D228&lt;Input_Output!O$20,"original",IF(D228&lt;Input_Output!O$21,"padding",IF(B228&lt;Input_Output!O$22,"extension","")))</f>
        <v/>
      </c>
      <c r="B228" s="19" t="str">
        <f>IF(B227="","",_xlfn.LET(_xlpm.next,B227+1,IF(_xlpm.next&lt;Input_Output!O$22,_xlpm.next,"")))</f>
        <v/>
      </c>
      <c r="C228" s="19"/>
      <c r="D228" s="41" t="str">
        <f>IF(B228="","",IF(MOD(B228,Input_Output!$O$6)=0,QUOTIENT(B228,Input_Output!$O$6),""))</f>
        <v/>
      </c>
      <c r="E228" s="41" t="str">
        <f>IF(D228="","",IF(D228&lt;Input_Output!O$20,VLOOKUP(K228,Semantic!$B$11:$C$15,2,FALSE),"N/A"))</f>
        <v/>
      </c>
      <c r="F228" s="96"/>
      <c r="G228" s="96"/>
      <c r="H228" s="96"/>
      <c r="I228" s="96"/>
      <c r="J228" s="97"/>
      <c r="K228" s="96"/>
      <c r="L228" s="96"/>
      <c r="M228" s="96"/>
      <c r="N228" s="96"/>
      <c r="O228" s="96"/>
      <c r="P228" s="96"/>
      <c r="Q228" s="96"/>
      <c r="R228" s="96"/>
      <c r="S228" s="96"/>
      <c r="T228" s="96"/>
      <c r="U228" s="96"/>
      <c r="V228" s="96"/>
      <c r="W228" s="96"/>
      <c r="X228" s="96"/>
      <c r="Y228" s="96"/>
      <c r="Z228" s="96"/>
      <c r="AA228" s="96"/>
      <c r="AB228" s="96"/>
      <c r="AC228" s="96"/>
      <c r="AD228" s="96"/>
      <c r="AE228" s="96"/>
      <c r="AF228" s="96"/>
      <c r="AG228" s="96"/>
      <c r="AH228" s="96"/>
      <c r="AI228" s="98"/>
      <c r="AJ228" s="98"/>
      <c r="AK228" s="98"/>
      <c r="AL228" s="7"/>
    </row>
    <row r="229" spans="1:38" x14ac:dyDescent="0.25">
      <c r="A229" s="41" t="str">
        <f>IF(D229&lt;Input_Output!O$20,"original",IF(D229&lt;Input_Output!O$21,"padding",IF(B229&lt;Input_Output!O$22,"extension","")))</f>
        <v/>
      </c>
      <c r="B229" s="19" t="str">
        <f>IF(B228="","",_xlfn.LET(_xlpm.next,B228+1,IF(_xlpm.next&lt;Input_Output!O$22,_xlpm.next,"")))</f>
        <v/>
      </c>
      <c r="C229" s="19"/>
      <c r="D229" s="41" t="str">
        <f>IF(B229="","",IF(MOD(B229,Input_Output!$O$6)=0,QUOTIENT(B229,Input_Output!$O$6),""))</f>
        <v/>
      </c>
      <c r="E229" s="41" t="str">
        <f>IF(D229="","",IF(D229&lt;Input_Output!O$20,VLOOKUP(K229,Semantic!$B$11:$C$15,2,FALSE),"N/A"))</f>
        <v/>
      </c>
      <c r="F229" s="96"/>
      <c r="G229" s="96"/>
      <c r="H229" s="96"/>
      <c r="I229" s="96"/>
      <c r="J229" s="97"/>
      <c r="K229" s="96"/>
      <c r="L229" s="96"/>
      <c r="M229" s="96"/>
      <c r="N229" s="96"/>
      <c r="O229" s="96"/>
      <c r="P229" s="96"/>
      <c r="Q229" s="96"/>
      <c r="R229" s="96"/>
      <c r="S229" s="96"/>
      <c r="T229" s="96"/>
      <c r="U229" s="96"/>
      <c r="V229" s="96"/>
      <c r="W229" s="96"/>
      <c r="X229" s="96"/>
      <c r="Y229" s="96"/>
      <c r="Z229" s="96"/>
      <c r="AA229" s="96"/>
      <c r="AB229" s="96"/>
      <c r="AC229" s="96"/>
      <c r="AD229" s="96"/>
      <c r="AE229" s="96"/>
      <c r="AF229" s="96"/>
      <c r="AG229" s="96"/>
      <c r="AH229" s="96"/>
      <c r="AI229" s="98"/>
      <c r="AJ229" s="98"/>
      <c r="AK229" s="98"/>
      <c r="AL229" s="7"/>
    </row>
    <row r="230" spans="1:38" x14ac:dyDescent="0.25">
      <c r="A230" s="41" t="str">
        <f>IF(D230&lt;Input_Output!O$20,"original",IF(D230&lt;Input_Output!O$21,"padding",IF(B230&lt;Input_Output!O$22,"extension","")))</f>
        <v/>
      </c>
      <c r="B230" s="19" t="str">
        <f>IF(B229="","",_xlfn.LET(_xlpm.next,B229+1,IF(_xlpm.next&lt;Input_Output!O$22,_xlpm.next,"")))</f>
        <v/>
      </c>
      <c r="C230" s="19"/>
      <c r="D230" s="41" t="str">
        <f>IF(B230="","",IF(MOD(B230,Input_Output!$O$6)=0,QUOTIENT(B230,Input_Output!$O$6),""))</f>
        <v/>
      </c>
      <c r="E230" s="41" t="str">
        <f>IF(D230="","",IF(D230&lt;Input_Output!O$20,VLOOKUP(K230,Semantic!$B$11:$C$15,2,FALSE),"N/A"))</f>
        <v/>
      </c>
      <c r="F230" s="96"/>
      <c r="G230" s="96"/>
      <c r="H230" s="96"/>
      <c r="I230" s="96"/>
      <c r="J230" s="97"/>
      <c r="K230" s="96"/>
      <c r="L230" s="96"/>
      <c r="M230" s="96"/>
      <c r="N230" s="96"/>
      <c r="O230" s="96"/>
      <c r="P230" s="96"/>
      <c r="Q230" s="96"/>
      <c r="R230" s="96"/>
      <c r="S230" s="96"/>
      <c r="T230" s="96"/>
      <c r="U230" s="96"/>
      <c r="V230" s="96"/>
      <c r="W230" s="96"/>
      <c r="X230" s="96"/>
      <c r="Y230" s="96"/>
      <c r="Z230" s="96"/>
      <c r="AA230" s="96"/>
      <c r="AB230" s="96"/>
      <c r="AC230" s="96"/>
      <c r="AD230" s="96"/>
      <c r="AE230" s="96"/>
      <c r="AF230" s="96"/>
      <c r="AG230" s="96"/>
      <c r="AH230" s="96"/>
      <c r="AI230" s="98"/>
      <c r="AJ230" s="98"/>
      <c r="AK230" s="98"/>
      <c r="AL230" s="7"/>
    </row>
    <row r="231" spans="1:38" x14ac:dyDescent="0.25">
      <c r="A231" s="41" t="str">
        <f>IF(D231&lt;Input_Output!O$20,"original",IF(D231&lt;Input_Output!O$21,"padding",IF(B231&lt;Input_Output!O$22,"extension","")))</f>
        <v/>
      </c>
      <c r="B231" s="19" t="str">
        <f>IF(B230="","",_xlfn.LET(_xlpm.next,B230+1,IF(_xlpm.next&lt;Input_Output!O$22,_xlpm.next,"")))</f>
        <v/>
      </c>
      <c r="C231" s="19"/>
      <c r="D231" s="41" t="str">
        <f>IF(B231="","",IF(MOD(B231,Input_Output!$O$6)=0,QUOTIENT(B231,Input_Output!$O$6),""))</f>
        <v/>
      </c>
      <c r="E231" s="41" t="str">
        <f>IF(D231="","",IF(D231&lt;Input_Output!O$20,VLOOKUP(K231,Semantic!$B$11:$C$15,2,FALSE),"N/A"))</f>
        <v/>
      </c>
      <c r="F231" s="96"/>
      <c r="G231" s="96"/>
      <c r="H231" s="96"/>
      <c r="I231" s="96"/>
      <c r="J231" s="97"/>
      <c r="K231" s="96"/>
      <c r="L231" s="96"/>
      <c r="M231" s="96"/>
      <c r="N231" s="96"/>
      <c r="O231" s="96"/>
      <c r="P231" s="96"/>
      <c r="Q231" s="96"/>
      <c r="R231" s="96"/>
      <c r="S231" s="96"/>
      <c r="T231" s="96"/>
      <c r="U231" s="96"/>
      <c r="V231" s="96"/>
      <c r="W231" s="96"/>
      <c r="X231" s="96"/>
      <c r="Y231" s="96"/>
      <c r="Z231" s="96"/>
      <c r="AA231" s="96"/>
      <c r="AB231" s="96"/>
      <c r="AC231" s="96"/>
      <c r="AD231" s="96"/>
      <c r="AE231" s="96"/>
      <c r="AF231" s="96"/>
      <c r="AG231" s="96"/>
      <c r="AH231" s="96"/>
      <c r="AI231" s="98"/>
      <c r="AJ231" s="98"/>
      <c r="AK231" s="98"/>
      <c r="AL231" s="7"/>
    </row>
    <row r="232" spans="1:38" x14ac:dyDescent="0.25">
      <c r="A232" s="41" t="str">
        <f>IF(D232&lt;Input_Output!O$20,"original",IF(D232&lt;Input_Output!O$21,"padding",IF(B232&lt;Input_Output!O$22,"extension","")))</f>
        <v/>
      </c>
      <c r="B232" s="19" t="str">
        <f>IF(B231="","",_xlfn.LET(_xlpm.next,B231+1,IF(_xlpm.next&lt;Input_Output!O$22,_xlpm.next,"")))</f>
        <v/>
      </c>
      <c r="C232" s="19"/>
      <c r="D232" s="41" t="str">
        <f>IF(B232="","",IF(MOD(B232,Input_Output!$O$6)=0,QUOTIENT(B232,Input_Output!$O$6),""))</f>
        <v/>
      </c>
      <c r="E232" s="41" t="str">
        <f>IF(D232="","",IF(D232&lt;Input_Output!O$20,VLOOKUP(K232,Semantic!$B$11:$C$15,2,FALSE),"N/A"))</f>
        <v/>
      </c>
      <c r="F232" s="96"/>
      <c r="G232" s="96"/>
      <c r="H232" s="96"/>
      <c r="I232" s="96"/>
      <c r="J232" s="97"/>
      <c r="K232" s="96"/>
      <c r="L232" s="96"/>
      <c r="M232" s="96"/>
      <c r="N232" s="96"/>
      <c r="O232" s="96"/>
      <c r="P232" s="96"/>
      <c r="Q232" s="96"/>
      <c r="R232" s="96"/>
      <c r="S232" s="96"/>
      <c r="T232" s="96"/>
      <c r="U232" s="96"/>
      <c r="V232" s="96"/>
      <c r="W232" s="96"/>
      <c r="X232" s="96"/>
      <c r="Y232" s="96"/>
      <c r="Z232" s="96"/>
      <c r="AA232" s="96"/>
      <c r="AB232" s="96"/>
      <c r="AC232" s="96"/>
      <c r="AD232" s="96"/>
      <c r="AE232" s="96"/>
      <c r="AF232" s="96"/>
      <c r="AG232" s="96"/>
      <c r="AH232" s="96"/>
      <c r="AI232" s="98"/>
      <c r="AJ232" s="98"/>
      <c r="AK232" s="98"/>
      <c r="AL232" s="7"/>
    </row>
    <row r="233" spans="1:38" x14ac:dyDescent="0.25">
      <c r="A233" s="41" t="str">
        <f>IF(D233&lt;Input_Output!O$20,"original",IF(D233&lt;Input_Output!O$21,"padding",IF(B233&lt;Input_Output!O$22,"extension","")))</f>
        <v/>
      </c>
      <c r="B233" s="19" t="str">
        <f>IF(B232="","",_xlfn.LET(_xlpm.next,B232+1,IF(_xlpm.next&lt;Input_Output!O$22,_xlpm.next,"")))</f>
        <v/>
      </c>
      <c r="C233" s="19"/>
      <c r="D233" s="41" t="str">
        <f>IF(B233="","",IF(MOD(B233,Input_Output!$O$6)=0,QUOTIENT(B233,Input_Output!$O$6),""))</f>
        <v/>
      </c>
      <c r="E233" s="41" t="str">
        <f>IF(D233="","",IF(D233&lt;Input_Output!O$20,VLOOKUP(K233,Semantic!$B$11:$C$15,2,FALSE),"N/A"))</f>
        <v/>
      </c>
      <c r="F233" s="96"/>
      <c r="G233" s="96"/>
      <c r="H233" s="96"/>
      <c r="I233" s="96"/>
      <c r="J233" s="97"/>
      <c r="K233" s="96"/>
      <c r="L233" s="96"/>
      <c r="M233" s="96"/>
      <c r="N233" s="96"/>
      <c r="O233" s="96"/>
      <c r="P233" s="96"/>
      <c r="Q233" s="96"/>
      <c r="R233" s="96"/>
      <c r="S233" s="96"/>
      <c r="T233" s="96"/>
      <c r="U233" s="96"/>
      <c r="V233" s="96"/>
      <c r="W233" s="96"/>
      <c r="X233" s="96"/>
      <c r="Y233" s="96"/>
      <c r="Z233" s="96"/>
      <c r="AA233" s="96"/>
      <c r="AB233" s="96"/>
      <c r="AC233" s="96"/>
      <c r="AD233" s="96"/>
      <c r="AE233" s="96"/>
      <c r="AF233" s="96"/>
      <c r="AG233" s="96"/>
      <c r="AH233" s="96"/>
      <c r="AI233" s="98"/>
      <c r="AJ233" s="98"/>
      <c r="AK233" s="98"/>
      <c r="AL233" s="7"/>
    </row>
    <row r="234" spans="1:38" x14ac:dyDescent="0.25">
      <c r="A234" s="41" t="str">
        <f>IF(D234&lt;Input_Output!O$20,"original",IF(D234&lt;Input_Output!O$21,"padding",IF(B234&lt;Input_Output!O$22,"extension","")))</f>
        <v/>
      </c>
      <c r="B234" s="19" t="str">
        <f>IF(B233="","",_xlfn.LET(_xlpm.next,B233+1,IF(_xlpm.next&lt;Input_Output!O$22,_xlpm.next,"")))</f>
        <v/>
      </c>
      <c r="C234" s="19"/>
      <c r="D234" s="41" t="str">
        <f>IF(B234="","",IF(MOD(B234,Input_Output!$O$6)=0,QUOTIENT(B234,Input_Output!$O$6),""))</f>
        <v/>
      </c>
      <c r="E234" s="41" t="str">
        <f>IF(D234="","",IF(D234&lt;Input_Output!O$20,VLOOKUP(K234,Semantic!$B$11:$C$15,2,FALSE),"N/A"))</f>
        <v/>
      </c>
      <c r="F234" s="96"/>
      <c r="G234" s="96"/>
      <c r="H234" s="96"/>
      <c r="I234" s="96"/>
      <c r="J234" s="97"/>
      <c r="K234" s="96"/>
      <c r="L234" s="96"/>
      <c r="M234" s="96"/>
      <c r="N234" s="96"/>
      <c r="O234" s="96"/>
      <c r="P234" s="96"/>
      <c r="Q234" s="96"/>
      <c r="R234" s="96"/>
      <c r="S234" s="96"/>
      <c r="T234" s="96"/>
      <c r="U234" s="96"/>
      <c r="V234" s="96"/>
      <c r="W234" s="96"/>
      <c r="X234" s="96"/>
      <c r="Y234" s="96"/>
      <c r="Z234" s="96"/>
      <c r="AA234" s="96"/>
      <c r="AB234" s="96"/>
      <c r="AC234" s="96"/>
      <c r="AD234" s="96"/>
      <c r="AE234" s="96"/>
      <c r="AF234" s="96"/>
      <c r="AG234" s="96"/>
      <c r="AH234" s="96"/>
      <c r="AI234" s="98"/>
      <c r="AJ234" s="98"/>
      <c r="AK234" s="98"/>
      <c r="AL234" s="7"/>
    </row>
    <row r="235" spans="1:38" x14ac:dyDescent="0.25">
      <c r="A235" s="41" t="str">
        <f>IF(D235&lt;Input_Output!O$20,"original",IF(D235&lt;Input_Output!O$21,"padding",IF(B235&lt;Input_Output!O$22,"extension","")))</f>
        <v/>
      </c>
      <c r="B235" s="19" t="str">
        <f>IF(B234="","",_xlfn.LET(_xlpm.next,B234+1,IF(_xlpm.next&lt;Input_Output!O$22,_xlpm.next,"")))</f>
        <v/>
      </c>
      <c r="C235" s="19"/>
      <c r="D235" s="41" t="str">
        <f>IF(B235="","",IF(MOD(B235,Input_Output!$O$6)=0,QUOTIENT(B235,Input_Output!$O$6),""))</f>
        <v/>
      </c>
      <c r="E235" s="41" t="str">
        <f>IF(D235="","",IF(D235&lt;Input_Output!O$20,VLOOKUP(K235,Semantic!$B$11:$C$15,2,FALSE),"N/A"))</f>
        <v/>
      </c>
      <c r="F235" s="96"/>
      <c r="G235" s="96"/>
      <c r="H235" s="96"/>
      <c r="I235" s="96"/>
      <c r="J235" s="97"/>
      <c r="K235" s="96"/>
      <c r="L235" s="96"/>
      <c r="M235" s="96"/>
      <c r="N235" s="96"/>
      <c r="O235" s="96"/>
      <c r="P235" s="96"/>
      <c r="Q235" s="96"/>
      <c r="R235" s="96"/>
      <c r="S235" s="96"/>
      <c r="T235" s="96"/>
      <c r="U235" s="96"/>
      <c r="V235" s="96"/>
      <c r="W235" s="96"/>
      <c r="X235" s="96"/>
      <c r="Y235" s="96"/>
      <c r="Z235" s="96"/>
      <c r="AA235" s="96"/>
      <c r="AB235" s="96"/>
      <c r="AC235" s="96"/>
      <c r="AD235" s="96"/>
      <c r="AE235" s="96"/>
      <c r="AF235" s="96"/>
      <c r="AG235" s="96"/>
      <c r="AH235" s="96"/>
      <c r="AI235" s="98"/>
      <c r="AJ235" s="98"/>
      <c r="AK235" s="98"/>
      <c r="AL235" s="7"/>
    </row>
    <row r="236" spans="1:38" x14ac:dyDescent="0.25">
      <c r="A236" s="41" t="str">
        <f>IF(D236&lt;Input_Output!O$20,"original",IF(D236&lt;Input_Output!O$21,"padding",IF(B236&lt;Input_Output!O$22,"extension","")))</f>
        <v/>
      </c>
      <c r="B236" s="19" t="str">
        <f>IF(B235="","",_xlfn.LET(_xlpm.next,B235+1,IF(_xlpm.next&lt;Input_Output!O$22,_xlpm.next,"")))</f>
        <v/>
      </c>
      <c r="C236" s="19"/>
      <c r="D236" s="41" t="str">
        <f>IF(B236="","",IF(MOD(B236,Input_Output!$O$6)=0,QUOTIENT(B236,Input_Output!$O$6),""))</f>
        <v/>
      </c>
      <c r="E236" s="41" t="str">
        <f>IF(D236="","",IF(D236&lt;Input_Output!O$20,VLOOKUP(K236,Semantic!$B$11:$C$15,2,FALSE),"N/A"))</f>
        <v/>
      </c>
      <c r="F236" s="96"/>
      <c r="G236" s="96"/>
      <c r="H236" s="96"/>
      <c r="I236" s="96"/>
      <c r="J236" s="97"/>
      <c r="K236" s="96"/>
      <c r="L236" s="96"/>
      <c r="M236" s="96"/>
      <c r="N236" s="96"/>
      <c r="O236" s="96"/>
      <c r="P236" s="96"/>
      <c r="Q236" s="96"/>
      <c r="R236" s="96"/>
      <c r="S236" s="96"/>
      <c r="T236" s="96"/>
      <c r="U236" s="96"/>
      <c r="V236" s="96"/>
      <c r="W236" s="96"/>
      <c r="X236" s="96"/>
      <c r="Y236" s="96"/>
      <c r="Z236" s="96"/>
      <c r="AA236" s="96"/>
      <c r="AB236" s="96"/>
      <c r="AC236" s="96"/>
      <c r="AD236" s="96"/>
      <c r="AE236" s="96"/>
      <c r="AF236" s="96"/>
      <c r="AG236" s="96"/>
      <c r="AH236" s="96"/>
      <c r="AI236" s="98"/>
      <c r="AJ236" s="98"/>
      <c r="AK236" s="98"/>
      <c r="AL236" s="7"/>
    </row>
    <row r="237" spans="1:38" x14ac:dyDescent="0.25">
      <c r="A237" s="41" t="str">
        <f>IF(D237&lt;Input_Output!O$20,"original",IF(D237&lt;Input_Output!O$21,"padding",IF(B237&lt;Input_Output!O$22,"extension","")))</f>
        <v/>
      </c>
      <c r="B237" s="19" t="str">
        <f>IF(B236="","",_xlfn.LET(_xlpm.next,B236+1,IF(_xlpm.next&lt;Input_Output!O$22,_xlpm.next,"")))</f>
        <v/>
      </c>
      <c r="C237" s="19"/>
      <c r="D237" s="41" t="str">
        <f>IF(B237="","",IF(MOD(B237,Input_Output!$O$6)=0,QUOTIENT(B237,Input_Output!$O$6),""))</f>
        <v/>
      </c>
      <c r="E237" s="41" t="str">
        <f>IF(D237="","",IF(D237&lt;Input_Output!O$20,VLOOKUP(K237,Semantic!$B$11:$C$15,2,FALSE),"N/A"))</f>
        <v/>
      </c>
      <c r="F237" s="96"/>
      <c r="G237" s="96"/>
      <c r="H237" s="96"/>
      <c r="I237" s="96"/>
      <c r="J237" s="97"/>
      <c r="K237" s="96"/>
      <c r="L237" s="96"/>
      <c r="M237" s="96"/>
      <c r="N237" s="96"/>
      <c r="O237" s="96"/>
      <c r="P237" s="96"/>
      <c r="Q237" s="96"/>
      <c r="R237" s="96"/>
      <c r="S237" s="96"/>
      <c r="T237" s="96"/>
      <c r="U237" s="96"/>
      <c r="V237" s="96"/>
      <c r="W237" s="96"/>
      <c r="X237" s="96"/>
      <c r="Y237" s="96"/>
      <c r="Z237" s="96"/>
      <c r="AA237" s="96"/>
      <c r="AB237" s="96"/>
      <c r="AC237" s="96"/>
      <c r="AD237" s="96"/>
      <c r="AE237" s="96"/>
      <c r="AF237" s="96"/>
      <c r="AG237" s="96"/>
      <c r="AH237" s="96"/>
      <c r="AI237" s="98"/>
      <c r="AJ237" s="98"/>
      <c r="AK237" s="98"/>
      <c r="AL237" s="7"/>
    </row>
    <row r="238" spans="1:38" x14ac:dyDescent="0.25">
      <c r="A238" s="41" t="str">
        <f>IF(D238&lt;Input_Output!O$20,"original",IF(D238&lt;Input_Output!O$21,"padding",IF(B238&lt;Input_Output!O$22,"extension","")))</f>
        <v/>
      </c>
      <c r="B238" s="19" t="str">
        <f>IF(B237="","",_xlfn.LET(_xlpm.next,B237+1,IF(_xlpm.next&lt;Input_Output!O$22,_xlpm.next,"")))</f>
        <v/>
      </c>
      <c r="C238" s="19"/>
      <c r="D238" s="41" t="str">
        <f>IF(B238="","",IF(MOD(B238,Input_Output!$O$6)=0,QUOTIENT(B238,Input_Output!$O$6),""))</f>
        <v/>
      </c>
      <c r="E238" s="41" t="str">
        <f>IF(D238="","",IF(D238&lt;Input_Output!O$20,VLOOKUP(K238,Semantic!$B$11:$C$15,2,FALSE),"N/A"))</f>
        <v/>
      </c>
      <c r="F238" s="96"/>
      <c r="G238" s="96"/>
      <c r="H238" s="96"/>
      <c r="I238" s="96"/>
      <c r="J238" s="97"/>
      <c r="K238" s="96"/>
      <c r="L238" s="96"/>
      <c r="M238" s="96"/>
      <c r="N238" s="96"/>
      <c r="O238" s="96"/>
      <c r="P238" s="96"/>
      <c r="Q238" s="96"/>
      <c r="R238" s="96"/>
      <c r="S238" s="96"/>
      <c r="T238" s="96"/>
      <c r="U238" s="96"/>
      <c r="V238" s="96"/>
      <c r="W238" s="96"/>
      <c r="X238" s="96"/>
      <c r="Y238" s="96"/>
      <c r="Z238" s="96"/>
      <c r="AA238" s="96"/>
      <c r="AB238" s="96"/>
      <c r="AC238" s="96"/>
      <c r="AD238" s="96"/>
      <c r="AE238" s="96"/>
      <c r="AF238" s="96"/>
      <c r="AG238" s="96"/>
      <c r="AH238" s="96"/>
      <c r="AI238" s="98"/>
      <c r="AJ238" s="98"/>
      <c r="AK238" s="98"/>
      <c r="AL238" s="7"/>
    </row>
    <row r="239" spans="1:38" x14ac:dyDescent="0.25">
      <c r="A239" s="41" t="str">
        <f>IF(D239&lt;Input_Output!O$20,"original",IF(D239&lt;Input_Output!O$21,"padding",IF(B239&lt;Input_Output!O$22,"extension","")))</f>
        <v/>
      </c>
      <c r="B239" s="19" t="str">
        <f>IF(B238="","",_xlfn.LET(_xlpm.next,B238+1,IF(_xlpm.next&lt;Input_Output!O$22,_xlpm.next,"")))</f>
        <v/>
      </c>
      <c r="C239" s="19"/>
      <c r="D239" s="41" t="str">
        <f>IF(B239="","",IF(MOD(B239,Input_Output!$O$6)=0,QUOTIENT(B239,Input_Output!$O$6),""))</f>
        <v/>
      </c>
      <c r="E239" s="41" t="str">
        <f>IF(D239="","",IF(D239&lt;Input_Output!O$20,VLOOKUP(K239,Semantic!$B$11:$C$15,2,FALSE),"N/A"))</f>
        <v/>
      </c>
      <c r="F239" s="96"/>
      <c r="G239" s="96"/>
      <c r="H239" s="96"/>
      <c r="I239" s="96"/>
      <c r="J239" s="97"/>
      <c r="K239" s="96"/>
      <c r="L239" s="96"/>
      <c r="M239" s="96"/>
      <c r="N239" s="96"/>
      <c r="O239" s="96"/>
      <c r="P239" s="96"/>
      <c r="Q239" s="96"/>
      <c r="R239" s="96"/>
      <c r="S239" s="96"/>
      <c r="T239" s="96"/>
      <c r="U239" s="96"/>
      <c r="V239" s="96"/>
      <c r="W239" s="96"/>
      <c r="X239" s="96"/>
      <c r="Y239" s="96"/>
      <c r="Z239" s="96"/>
      <c r="AA239" s="96"/>
      <c r="AB239" s="96"/>
      <c r="AC239" s="96"/>
      <c r="AD239" s="96"/>
      <c r="AE239" s="96"/>
      <c r="AF239" s="96"/>
      <c r="AG239" s="96"/>
      <c r="AH239" s="96"/>
      <c r="AI239" s="98"/>
      <c r="AJ239" s="98"/>
      <c r="AK239" s="98"/>
      <c r="AL239" s="7"/>
    </row>
    <row r="240" spans="1:38" x14ac:dyDescent="0.25">
      <c r="A240" s="41" t="str">
        <f>IF(D240&lt;Input_Output!O$20,"original",IF(D240&lt;Input_Output!O$21,"padding",IF(B240&lt;Input_Output!O$22,"extension","")))</f>
        <v/>
      </c>
      <c r="B240" s="19" t="str">
        <f>IF(B239="","",_xlfn.LET(_xlpm.next,B239+1,IF(_xlpm.next&lt;Input_Output!O$22,_xlpm.next,"")))</f>
        <v/>
      </c>
      <c r="C240" s="19"/>
      <c r="D240" s="41" t="str">
        <f>IF(B240="","",IF(MOD(B240,Input_Output!$O$6)=0,QUOTIENT(B240,Input_Output!$O$6),""))</f>
        <v/>
      </c>
      <c r="E240" s="41" t="str">
        <f>IF(D240="","",IF(D240&lt;Input_Output!O$20,VLOOKUP(K240,Semantic!$B$11:$C$15,2,FALSE),"N/A"))</f>
        <v/>
      </c>
      <c r="F240" s="96"/>
      <c r="G240" s="96"/>
      <c r="H240" s="96"/>
      <c r="I240" s="96"/>
      <c r="J240" s="97"/>
      <c r="K240" s="96"/>
      <c r="L240" s="96"/>
      <c r="M240" s="96"/>
      <c r="N240" s="96"/>
      <c r="O240" s="96"/>
      <c r="P240" s="96"/>
      <c r="Q240" s="96"/>
      <c r="R240" s="96"/>
      <c r="S240" s="96"/>
      <c r="T240" s="96"/>
      <c r="U240" s="96"/>
      <c r="V240" s="96"/>
      <c r="W240" s="96"/>
      <c r="X240" s="96"/>
      <c r="Y240" s="96"/>
      <c r="Z240" s="96"/>
      <c r="AA240" s="96"/>
      <c r="AB240" s="96"/>
      <c r="AC240" s="96"/>
      <c r="AD240" s="96"/>
      <c r="AE240" s="96"/>
      <c r="AF240" s="96"/>
      <c r="AG240" s="96"/>
      <c r="AH240" s="96"/>
      <c r="AI240" s="98"/>
      <c r="AJ240" s="98"/>
      <c r="AK240" s="98"/>
      <c r="AL240" s="7"/>
    </row>
    <row r="241" spans="1:38" x14ac:dyDescent="0.25">
      <c r="A241" s="41" t="str">
        <f>IF(D241&lt;Input_Output!O$20,"original",IF(D241&lt;Input_Output!O$21,"padding",IF(B241&lt;Input_Output!O$22,"extension","")))</f>
        <v/>
      </c>
      <c r="B241" s="19" t="str">
        <f>IF(B240="","",_xlfn.LET(_xlpm.next,B240+1,IF(_xlpm.next&lt;Input_Output!O$22,_xlpm.next,"")))</f>
        <v/>
      </c>
      <c r="C241" s="19"/>
      <c r="D241" s="41" t="str">
        <f>IF(B241="","",IF(MOD(B241,Input_Output!$O$6)=0,QUOTIENT(B241,Input_Output!$O$6),""))</f>
        <v/>
      </c>
      <c r="E241" s="41" t="str">
        <f>IF(D241="","",IF(D241&lt;Input_Output!O$20,VLOOKUP(K241,Semantic!$B$11:$C$15,2,FALSE),"N/A"))</f>
        <v/>
      </c>
      <c r="F241" s="96"/>
      <c r="G241" s="96"/>
      <c r="H241" s="96"/>
      <c r="I241" s="96"/>
      <c r="J241" s="97"/>
      <c r="K241" s="96"/>
      <c r="L241" s="96"/>
      <c r="M241" s="96"/>
      <c r="N241" s="96"/>
      <c r="O241" s="96"/>
      <c r="P241" s="96"/>
      <c r="Q241" s="96"/>
      <c r="R241" s="96"/>
      <c r="S241" s="96"/>
      <c r="T241" s="96"/>
      <c r="U241" s="96"/>
      <c r="V241" s="96"/>
      <c r="W241" s="96"/>
      <c r="X241" s="96"/>
      <c r="Y241" s="96"/>
      <c r="Z241" s="96"/>
      <c r="AA241" s="96"/>
      <c r="AB241" s="96"/>
      <c r="AC241" s="96"/>
      <c r="AD241" s="96"/>
      <c r="AE241" s="96"/>
      <c r="AF241" s="96"/>
      <c r="AG241" s="96"/>
      <c r="AH241" s="96"/>
      <c r="AI241" s="98"/>
      <c r="AJ241" s="98"/>
      <c r="AK241" s="98"/>
      <c r="AL241" s="7"/>
    </row>
    <row r="242" spans="1:38" x14ac:dyDescent="0.25">
      <c r="A242" s="41" t="str">
        <f>IF(D242&lt;Input_Output!O$20,"original",IF(D242&lt;Input_Output!O$21,"padding",IF(B242&lt;Input_Output!O$22,"extension","")))</f>
        <v/>
      </c>
      <c r="B242" s="19" t="str">
        <f>IF(B241="","",_xlfn.LET(_xlpm.next,B241+1,IF(_xlpm.next&lt;Input_Output!O$22,_xlpm.next,"")))</f>
        <v/>
      </c>
      <c r="C242" s="19"/>
      <c r="D242" s="41" t="str">
        <f>IF(B242="","",IF(MOD(B242,Input_Output!$O$6)=0,QUOTIENT(B242,Input_Output!$O$6),""))</f>
        <v/>
      </c>
      <c r="E242" s="41" t="str">
        <f>IF(D242="","",IF(D242&lt;Input_Output!O$20,VLOOKUP(K242,Semantic!$B$11:$C$15,2,FALSE),"N/A"))</f>
        <v/>
      </c>
      <c r="F242" s="96"/>
      <c r="G242" s="96"/>
      <c r="H242" s="96"/>
      <c r="I242" s="96"/>
      <c r="J242" s="97"/>
      <c r="K242" s="96"/>
      <c r="L242" s="96"/>
      <c r="M242" s="96"/>
      <c r="N242" s="96"/>
      <c r="O242" s="96"/>
      <c r="P242" s="96"/>
      <c r="Q242" s="96"/>
      <c r="R242" s="96"/>
      <c r="S242" s="96"/>
      <c r="T242" s="96"/>
      <c r="U242" s="96"/>
      <c r="V242" s="96"/>
      <c r="W242" s="96"/>
      <c r="X242" s="96"/>
      <c r="Y242" s="96"/>
      <c r="Z242" s="96"/>
      <c r="AA242" s="96"/>
      <c r="AB242" s="96"/>
      <c r="AC242" s="96"/>
      <c r="AD242" s="96"/>
      <c r="AE242" s="96"/>
      <c r="AF242" s="96"/>
      <c r="AG242" s="96"/>
      <c r="AH242" s="96"/>
      <c r="AI242" s="98"/>
      <c r="AJ242" s="98"/>
      <c r="AK242" s="98"/>
      <c r="AL242" s="7"/>
    </row>
    <row r="243" spans="1:38" x14ac:dyDescent="0.25">
      <c r="A243" s="41" t="str">
        <f>IF(D243&lt;Input_Output!O$20,"original",IF(D243&lt;Input_Output!O$21,"padding",IF(B243&lt;Input_Output!O$22,"extension","")))</f>
        <v/>
      </c>
      <c r="B243" s="19" t="str">
        <f>IF(B242="","",_xlfn.LET(_xlpm.next,B242+1,IF(_xlpm.next&lt;Input_Output!O$22,_xlpm.next,"")))</f>
        <v/>
      </c>
      <c r="C243" s="19"/>
      <c r="D243" s="41" t="str">
        <f>IF(B243="","",IF(MOD(B243,Input_Output!$O$6)=0,QUOTIENT(B243,Input_Output!$O$6),""))</f>
        <v/>
      </c>
      <c r="E243" s="41" t="str">
        <f>IF(D243="","",IF(D243&lt;Input_Output!O$20,VLOOKUP(K243,Semantic!$B$11:$C$15,2,FALSE),"N/A"))</f>
        <v/>
      </c>
      <c r="F243" s="96"/>
      <c r="G243" s="96"/>
      <c r="H243" s="96"/>
      <c r="I243" s="96"/>
      <c r="J243" s="97"/>
      <c r="K243" s="96"/>
      <c r="L243" s="96"/>
      <c r="M243" s="96"/>
      <c r="N243" s="96"/>
      <c r="O243" s="96"/>
      <c r="P243" s="96"/>
      <c r="Q243" s="96"/>
      <c r="R243" s="96"/>
      <c r="S243" s="96"/>
      <c r="T243" s="96"/>
      <c r="U243" s="96"/>
      <c r="V243" s="96"/>
      <c r="W243" s="96"/>
      <c r="X243" s="96"/>
      <c r="Y243" s="96"/>
      <c r="Z243" s="96"/>
      <c r="AA243" s="96"/>
      <c r="AB243" s="96"/>
      <c r="AC243" s="96"/>
      <c r="AD243" s="96"/>
      <c r="AE243" s="96"/>
      <c r="AF243" s="96"/>
      <c r="AG243" s="96"/>
      <c r="AH243" s="96"/>
      <c r="AI243" s="98"/>
      <c r="AJ243" s="98"/>
      <c r="AK243" s="98"/>
      <c r="AL243" s="7"/>
    </row>
    <row r="244" spans="1:38" x14ac:dyDescent="0.25">
      <c r="A244" s="41" t="str">
        <f>IF(D244&lt;Input_Output!O$20,"original",IF(D244&lt;Input_Output!O$21,"padding",IF(B244&lt;Input_Output!O$22,"extension","")))</f>
        <v/>
      </c>
      <c r="B244" s="19" t="str">
        <f>IF(B243="","",_xlfn.LET(_xlpm.next,B243+1,IF(_xlpm.next&lt;Input_Output!O$22,_xlpm.next,"")))</f>
        <v/>
      </c>
      <c r="C244" s="19"/>
      <c r="D244" s="41" t="str">
        <f>IF(B244="","",IF(MOD(B244,Input_Output!$O$6)=0,QUOTIENT(B244,Input_Output!$O$6),""))</f>
        <v/>
      </c>
      <c r="E244" s="41" t="str">
        <f>IF(D244="","",IF(D244&lt;Input_Output!O$20,VLOOKUP(K244,Semantic!$B$11:$C$15,2,FALSE),"N/A"))</f>
        <v/>
      </c>
      <c r="F244" s="96"/>
      <c r="G244" s="96"/>
      <c r="H244" s="96"/>
      <c r="I244" s="96"/>
      <c r="J244" s="97"/>
      <c r="K244" s="96"/>
      <c r="L244" s="96"/>
      <c r="M244" s="96"/>
      <c r="N244" s="96"/>
      <c r="O244" s="96"/>
      <c r="P244" s="96"/>
      <c r="Q244" s="96"/>
      <c r="R244" s="96"/>
      <c r="S244" s="96"/>
      <c r="T244" s="96"/>
      <c r="U244" s="96"/>
      <c r="V244" s="96"/>
      <c r="W244" s="96"/>
      <c r="X244" s="96"/>
      <c r="Y244" s="96"/>
      <c r="Z244" s="96"/>
      <c r="AA244" s="96"/>
      <c r="AB244" s="96"/>
      <c r="AC244" s="96"/>
      <c r="AD244" s="96"/>
      <c r="AE244" s="96"/>
      <c r="AF244" s="96"/>
      <c r="AG244" s="96"/>
      <c r="AH244" s="96"/>
      <c r="AI244" s="98"/>
      <c r="AJ244" s="98"/>
      <c r="AK244" s="98"/>
      <c r="AL244" s="7"/>
    </row>
    <row r="245" spans="1:38" x14ac:dyDescent="0.25">
      <c r="A245" s="41" t="str">
        <f>IF(D245&lt;Input_Output!O$20,"original",IF(D245&lt;Input_Output!O$21,"padding",IF(B245&lt;Input_Output!O$22,"extension","")))</f>
        <v/>
      </c>
      <c r="B245" s="19" t="str">
        <f>IF(B244="","",_xlfn.LET(_xlpm.next,B244+1,IF(_xlpm.next&lt;Input_Output!O$22,_xlpm.next,"")))</f>
        <v/>
      </c>
      <c r="C245" s="19"/>
      <c r="D245" s="41" t="str">
        <f>IF(B245="","",IF(MOD(B245,Input_Output!$O$6)=0,QUOTIENT(B245,Input_Output!$O$6),""))</f>
        <v/>
      </c>
      <c r="E245" s="41" t="str">
        <f>IF(D245="","",IF(D245&lt;Input_Output!O$20,VLOOKUP(K245,Semantic!$B$11:$C$15,2,FALSE),"N/A"))</f>
        <v/>
      </c>
      <c r="F245" s="96"/>
      <c r="G245" s="96"/>
      <c r="H245" s="96"/>
      <c r="I245" s="96"/>
      <c r="J245" s="97"/>
      <c r="K245" s="96"/>
      <c r="L245" s="96"/>
      <c r="M245" s="96"/>
      <c r="N245" s="96"/>
      <c r="O245" s="96"/>
      <c r="P245" s="96"/>
      <c r="Q245" s="96"/>
      <c r="R245" s="96"/>
      <c r="S245" s="96"/>
      <c r="T245" s="96"/>
      <c r="U245" s="96"/>
      <c r="V245" s="96"/>
      <c r="W245" s="96"/>
      <c r="X245" s="96"/>
      <c r="Y245" s="96"/>
      <c r="Z245" s="96"/>
      <c r="AA245" s="96"/>
      <c r="AB245" s="96"/>
      <c r="AC245" s="96"/>
      <c r="AD245" s="96"/>
      <c r="AE245" s="96"/>
      <c r="AF245" s="96"/>
      <c r="AG245" s="96"/>
      <c r="AH245" s="96"/>
      <c r="AI245" s="98"/>
      <c r="AJ245" s="98"/>
      <c r="AK245" s="98"/>
      <c r="AL245" s="7"/>
    </row>
    <row r="246" spans="1:38" x14ac:dyDescent="0.25">
      <c r="A246" s="41" t="str">
        <f>IF(D246&lt;Input_Output!O$20,"original",IF(D246&lt;Input_Output!O$21,"padding",IF(B246&lt;Input_Output!O$22,"extension","")))</f>
        <v/>
      </c>
      <c r="B246" s="19" t="str">
        <f>IF(B245="","",_xlfn.LET(_xlpm.next,B245+1,IF(_xlpm.next&lt;Input_Output!O$22,_xlpm.next,"")))</f>
        <v/>
      </c>
      <c r="C246" s="19"/>
      <c r="D246" s="41" t="str">
        <f>IF(B246="","",IF(MOD(B246,Input_Output!$O$6)=0,QUOTIENT(B246,Input_Output!$O$6),""))</f>
        <v/>
      </c>
      <c r="E246" s="41" t="str">
        <f>IF(D246="","",IF(D246&lt;Input_Output!O$20,VLOOKUP(K246,Semantic!$B$11:$C$15,2,FALSE),"N/A"))</f>
        <v/>
      </c>
      <c r="F246" s="96"/>
      <c r="G246" s="96"/>
      <c r="H246" s="96"/>
      <c r="I246" s="96"/>
      <c r="J246" s="97"/>
      <c r="K246" s="96"/>
      <c r="L246" s="96"/>
      <c r="M246" s="96"/>
      <c r="N246" s="96"/>
      <c r="O246" s="96"/>
      <c r="P246" s="96"/>
      <c r="Q246" s="96"/>
      <c r="R246" s="96"/>
      <c r="S246" s="96"/>
      <c r="T246" s="96"/>
      <c r="U246" s="96"/>
      <c r="V246" s="96"/>
      <c r="W246" s="96"/>
      <c r="X246" s="96"/>
      <c r="Y246" s="96"/>
      <c r="Z246" s="96"/>
      <c r="AA246" s="96"/>
      <c r="AB246" s="96"/>
      <c r="AC246" s="96"/>
      <c r="AD246" s="96"/>
      <c r="AE246" s="96"/>
      <c r="AF246" s="96"/>
      <c r="AG246" s="96"/>
      <c r="AH246" s="96"/>
      <c r="AI246" s="98"/>
      <c r="AJ246" s="98"/>
      <c r="AK246" s="98"/>
      <c r="AL246" s="7"/>
    </row>
    <row r="247" spans="1:38" x14ac:dyDescent="0.25">
      <c r="A247" s="41" t="str">
        <f>IF(D247&lt;Input_Output!O$20,"original",IF(D247&lt;Input_Output!O$21,"padding",IF(B247&lt;Input_Output!O$22,"extension","")))</f>
        <v/>
      </c>
      <c r="B247" s="19" t="str">
        <f>IF(B246="","",_xlfn.LET(_xlpm.next,B246+1,IF(_xlpm.next&lt;Input_Output!O$22,_xlpm.next,"")))</f>
        <v/>
      </c>
      <c r="C247" s="19"/>
      <c r="D247" s="41" t="str">
        <f>IF(B247="","",IF(MOD(B247,Input_Output!$O$6)=0,QUOTIENT(B247,Input_Output!$O$6),""))</f>
        <v/>
      </c>
      <c r="E247" s="41" t="str">
        <f>IF(D247="","",IF(D247&lt;Input_Output!O$20,VLOOKUP(K247,Semantic!$B$11:$C$15,2,FALSE),"N/A"))</f>
        <v/>
      </c>
      <c r="F247" s="96"/>
      <c r="G247" s="96"/>
      <c r="H247" s="96"/>
      <c r="I247" s="96"/>
      <c r="J247" s="97"/>
      <c r="K247" s="96"/>
      <c r="L247" s="96"/>
      <c r="M247" s="96"/>
      <c r="N247" s="96"/>
      <c r="O247" s="96"/>
      <c r="P247" s="96"/>
      <c r="Q247" s="96"/>
      <c r="R247" s="96"/>
      <c r="S247" s="96"/>
      <c r="T247" s="96"/>
      <c r="U247" s="96"/>
      <c r="V247" s="96"/>
      <c r="W247" s="96"/>
      <c r="X247" s="96"/>
      <c r="Y247" s="96"/>
      <c r="Z247" s="96"/>
      <c r="AA247" s="96"/>
      <c r="AB247" s="96"/>
      <c r="AC247" s="96"/>
      <c r="AD247" s="96"/>
      <c r="AE247" s="96"/>
      <c r="AF247" s="96"/>
      <c r="AG247" s="96"/>
      <c r="AH247" s="96"/>
      <c r="AI247" s="98"/>
      <c r="AJ247" s="98"/>
      <c r="AK247" s="98"/>
      <c r="AL247" s="7"/>
    </row>
    <row r="248" spans="1:38" x14ac:dyDescent="0.25">
      <c r="A248" s="41" t="str">
        <f>IF(D248&lt;Input_Output!O$20,"original",IF(D248&lt;Input_Output!O$21,"padding",IF(B248&lt;Input_Output!O$22,"extension","")))</f>
        <v/>
      </c>
      <c r="B248" s="19" t="str">
        <f>IF(B247="","",_xlfn.LET(_xlpm.next,B247+1,IF(_xlpm.next&lt;Input_Output!O$22,_xlpm.next,"")))</f>
        <v/>
      </c>
      <c r="C248" s="19"/>
      <c r="D248" s="41" t="str">
        <f>IF(B248="","",IF(MOD(B248,Input_Output!$O$6)=0,QUOTIENT(B248,Input_Output!$O$6),""))</f>
        <v/>
      </c>
      <c r="E248" s="41" t="str">
        <f>IF(D248="","",IF(D248&lt;Input_Output!O$20,VLOOKUP(K248,Semantic!$B$11:$C$15,2,FALSE),"N/A"))</f>
        <v/>
      </c>
      <c r="F248" s="96"/>
      <c r="G248" s="96"/>
      <c r="H248" s="96"/>
      <c r="I248" s="96"/>
      <c r="J248" s="97"/>
      <c r="K248" s="96"/>
      <c r="L248" s="96"/>
      <c r="M248" s="96"/>
      <c r="N248" s="96"/>
      <c r="O248" s="96"/>
      <c r="P248" s="96"/>
      <c r="Q248" s="96"/>
      <c r="R248" s="96"/>
      <c r="S248" s="96"/>
      <c r="T248" s="96"/>
      <c r="U248" s="96"/>
      <c r="V248" s="96"/>
      <c r="W248" s="96"/>
      <c r="X248" s="96"/>
      <c r="Y248" s="96"/>
      <c r="Z248" s="96"/>
      <c r="AA248" s="96"/>
      <c r="AB248" s="96"/>
      <c r="AC248" s="96"/>
      <c r="AD248" s="96"/>
      <c r="AE248" s="96"/>
      <c r="AF248" s="96"/>
      <c r="AG248" s="96"/>
      <c r="AH248" s="96"/>
      <c r="AI248" s="98"/>
      <c r="AJ248" s="98"/>
      <c r="AK248" s="98"/>
      <c r="AL248" s="7"/>
    </row>
    <row r="249" spans="1:38" x14ac:dyDescent="0.25">
      <c r="A249" s="41" t="str">
        <f>IF(D249&lt;Input_Output!O$20,"original",IF(D249&lt;Input_Output!O$21,"padding",IF(B249&lt;Input_Output!O$22,"extension","")))</f>
        <v/>
      </c>
      <c r="B249" s="19" t="str">
        <f>IF(B248="","",_xlfn.LET(_xlpm.next,B248+1,IF(_xlpm.next&lt;Input_Output!O$22,_xlpm.next,"")))</f>
        <v/>
      </c>
      <c r="C249" s="19"/>
      <c r="D249" s="41" t="str">
        <f>IF(B249="","",IF(MOD(B249,Input_Output!$O$6)=0,QUOTIENT(B249,Input_Output!$O$6),""))</f>
        <v/>
      </c>
      <c r="E249" s="41" t="str">
        <f>IF(D249="","",IF(D249&lt;Input_Output!O$20,VLOOKUP(K249,Semantic!$B$11:$C$15,2,FALSE),"N/A"))</f>
        <v/>
      </c>
      <c r="F249" s="96"/>
      <c r="G249" s="96"/>
      <c r="H249" s="96"/>
      <c r="I249" s="96"/>
      <c r="J249" s="97"/>
      <c r="K249" s="96"/>
      <c r="L249" s="96"/>
      <c r="M249" s="96"/>
      <c r="N249" s="96"/>
      <c r="O249" s="96"/>
      <c r="P249" s="96"/>
      <c r="Q249" s="96"/>
      <c r="R249" s="96"/>
      <c r="S249" s="96"/>
      <c r="T249" s="96"/>
      <c r="U249" s="96"/>
      <c r="V249" s="96"/>
      <c r="W249" s="96"/>
      <c r="X249" s="96"/>
      <c r="Y249" s="96"/>
      <c r="Z249" s="96"/>
      <c r="AA249" s="96"/>
      <c r="AB249" s="96"/>
      <c r="AC249" s="96"/>
      <c r="AD249" s="96"/>
      <c r="AE249" s="96"/>
      <c r="AF249" s="96"/>
      <c r="AG249" s="96"/>
      <c r="AH249" s="96"/>
      <c r="AI249" s="98"/>
      <c r="AJ249" s="98"/>
      <c r="AK249" s="98"/>
      <c r="AL249" s="7"/>
    </row>
    <row r="250" spans="1:38" x14ac:dyDescent="0.25">
      <c r="A250" s="41" t="str">
        <f>IF(D250&lt;Input_Output!O$20,"original",IF(D250&lt;Input_Output!O$21,"padding",IF(B250&lt;Input_Output!O$22,"extension","")))</f>
        <v/>
      </c>
      <c r="B250" s="19" t="str">
        <f>IF(B249="","",_xlfn.LET(_xlpm.next,B249+1,IF(_xlpm.next&lt;Input_Output!O$22,_xlpm.next,"")))</f>
        <v/>
      </c>
      <c r="C250" s="19"/>
      <c r="D250" s="41" t="str">
        <f>IF(B250="","",IF(MOD(B250,Input_Output!$O$6)=0,QUOTIENT(B250,Input_Output!$O$6),""))</f>
        <v/>
      </c>
      <c r="E250" s="41" t="str">
        <f>IF(D250="","",IF(D250&lt;Input_Output!O$20,VLOOKUP(K250,Semantic!$B$11:$C$15,2,FALSE),"N/A"))</f>
        <v/>
      </c>
      <c r="F250" s="96"/>
      <c r="G250" s="96"/>
      <c r="H250" s="96"/>
      <c r="I250" s="96"/>
      <c r="J250" s="97"/>
      <c r="K250" s="96"/>
      <c r="L250" s="96"/>
      <c r="M250" s="96"/>
      <c r="N250" s="96"/>
      <c r="O250" s="96"/>
      <c r="P250" s="96"/>
      <c r="Q250" s="96"/>
      <c r="R250" s="96"/>
      <c r="S250" s="96"/>
      <c r="T250" s="96"/>
      <c r="U250" s="96"/>
      <c r="V250" s="96"/>
      <c r="W250" s="96"/>
      <c r="X250" s="96"/>
      <c r="Y250" s="96"/>
      <c r="Z250" s="96"/>
      <c r="AA250" s="96"/>
      <c r="AB250" s="96"/>
      <c r="AC250" s="96"/>
      <c r="AD250" s="96"/>
      <c r="AE250" s="96"/>
      <c r="AF250" s="96"/>
      <c r="AG250" s="96"/>
      <c r="AH250" s="96"/>
      <c r="AI250" s="98"/>
      <c r="AJ250" s="98"/>
      <c r="AK250" s="98"/>
      <c r="AL250" s="7"/>
    </row>
    <row r="251" spans="1:38" x14ac:dyDescent="0.25">
      <c r="A251" s="41" t="str">
        <f>IF(D251&lt;Input_Output!O$20,"original",IF(D251&lt;Input_Output!O$21,"padding",IF(B251&lt;Input_Output!O$22,"extension","")))</f>
        <v/>
      </c>
      <c r="B251" s="19" t="str">
        <f>IF(B250="","",_xlfn.LET(_xlpm.next,B250+1,IF(_xlpm.next&lt;Input_Output!O$22,_xlpm.next,"")))</f>
        <v/>
      </c>
      <c r="C251" s="19"/>
      <c r="D251" s="41" t="str">
        <f>IF(B251="","",IF(MOD(B251,Input_Output!$O$6)=0,QUOTIENT(B251,Input_Output!$O$6),""))</f>
        <v/>
      </c>
      <c r="E251" s="41" t="str">
        <f>IF(D251="","",IF(D251&lt;Input_Output!O$20,VLOOKUP(K251,Semantic!$B$11:$C$15,2,FALSE),"N/A"))</f>
        <v/>
      </c>
      <c r="F251" s="96"/>
      <c r="G251" s="96"/>
      <c r="H251" s="96"/>
      <c r="I251" s="96"/>
      <c r="J251" s="97"/>
      <c r="K251" s="96"/>
      <c r="L251" s="96"/>
      <c r="M251" s="96"/>
      <c r="N251" s="96"/>
      <c r="O251" s="96"/>
      <c r="P251" s="96"/>
      <c r="Q251" s="96"/>
      <c r="R251" s="96"/>
      <c r="S251" s="96"/>
      <c r="T251" s="96"/>
      <c r="U251" s="96"/>
      <c r="V251" s="96"/>
      <c r="W251" s="96"/>
      <c r="X251" s="96"/>
      <c r="Y251" s="96"/>
      <c r="Z251" s="96"/>
      <c r="AA251" s="96"/>
      <c r="AB251" s="96"/>
      <c r="AC251" s="96"/>
      <c r="AD251" s="96"/>
      <c r="AE251" s="96"/>
      <c r="AF251" s="96"/>
      <c r="AG251" s="96"/>
      <c r="AH251" s="96"/>
      <c r="AI251" s="98"/>
      <c r="AJ251" s="98"/>
      <c r="AK251" s="98"/>
      <c r="AL251" s="7"/>
    </row>
    <row r="252" spans="1:38" x14ac:dyDescent="0.25">
      <c r="A252" s="41" t="str">
        <f>IF(D252&lt;Input_Output!O$20,"original",IF(D252&lt;Input_Output!O$21,"padding",IF(B252&lt;Input_Output!O$22,"extension","")))</f>
        <v/>
      </c>
      <c r="B252" s="19" t="str">
        <f>IF(B251="","",_xlfn.LET(_xlpm.next,B251+1,IF(_xlpm.next&lt;Input_Output!O$22,_xlpm.next,"")))</f>
        <v/>
      </c>
      <c r="C252" s="19"/>
      <c r="D252" s="41" t="str">
        <f>IF(B252="","",IF(MOD(B252,Input_Output!$O$6)=0,QUOTIENT(B252,Input_Output!$O$6),""))</f>
        <v/>
      </c>
      <c r="E252" s="41" t="str">
        <f>IF(D252="","",IF(D252&lt;Input_Output!O$20,VLOOKUP(K252,Semantic!$B$11:$C$15,2,FALSE),"N/A"))</f>
        <v/>
      </c>
      <c r="F252" s="96"/>
      <c r="G252" s="96"/>
      <c r="H252" s="96"/>
      <c r="I252" s="96"/>
      <c r="J252" s="97"/>
      <c r="K252" s="96"/>
      <c r="L252" s="96"/>
      <c r="M252" s="96"/>
      <c r="N252" s="96"/>
      <c r="O252" s="96"/>
      <c r="P252" s="96"/>
      <c r="Q252" s="96"/>
      <c r="R252" s="96"/>
      <c r="S252" s="96"/>
      <c r="T252" s="96"/>
      <c r="U252" s="96"/>
      <c r="V252" s="96"/>
      <c r="W252" s="96"/>
      <c r="X252" s="96"/>
      <c r="Y252" s="96"/>
      <c r="Z252" s="96"/>
      <c r="AA252" s="96"/>
      <c r="AB252" s="96"/>
      <c r="AC252" s="96"/>
      <c r="AD252" s="96"/>
      <c r="AE252" s="96"/>
      <c r="AF252" s="96"/>
      <c r="AG252" s="96"/>
      <c r="AH252" s="96"/>
      <c r="AI252" s="98"/>
      <c r="AJ252" s="98"/>
      <c r="AK252" s="98"/>
      <c r="AL252" s="7"/>
    </row>
    <row r="253" spans="1:38" x14ac:dyDescent="0.25">
      <c r="A253" s="41" t="str">
        <f>IF(D253&lt;Input_Output!O$20,"original",IF(D253&lt;Input_Output!O$21,"padding",IF(B253&lt;Input_Output!O$22,"extension","")))</f>
        <v/>
      </c>
      <c r="B253" s="19" t="str">
        <f>IF(B252="","",_xlfn.LET(_xlpm.next,B252+1,IF(_xlpm.next&lt;Input_Output!O$22,_xlpm.next,"")))</f>
        <v/>
      </c>
      <c r="C253" s="19"/>
      <c r="D253" s="41" t="str">
        <f>IF(B253="","",IF(MOD(B253,Input_Output!$O$6)=0,QUOTIENT(B253,Input_Output!$O$6),""))</f>
        <v/>
      </c>
      <c r="E253" s="41" t="str">
        <f>IF(D253="","",IF(D253&lt;Input_Output!O$20,VLOOKUP(K253,Semantic!$B$11:$C$15,2,FALSE),"N/A"))</f>
        <v/>
      </c>
      <c r="F253" s="96"/>
      <c r="G253" s="96"/>
      <c r="H253" s="96"/>
      <c r="I253" s="96"/>
      <c r="J253" s="97"/>
      <c r="K253" s="96"/>
      <c r="L253" s="96"/>
      <c r="M253" s="96"/>
      <c r="N253" s="96"/>
      <c r="O253" s="96"/>
      <c r="P253" s="96"/>
      <c r="Q253" s="96"/>
      <c r="R253" s="96"/>
      <c r="S253" s="96"/>
      <c r="T253" s="96"/>
      <c r="U253" s="96"/>
      <c r="V253" s="96"/>
      <c r="W253" s="96"/>
      <c r="X253" s="96"/>
      <c r="Y253" s="96"/>
      <c r="Z253" s="96"/>
      <c r="AA253" s="96"/>
      <c r="AB253" s="96"/>
      <c r="AC253" s="96"/>
      <c r="AD253" s="96"/>
      <c r="AE253" s="96"/>
      <c r="AF253" s="96"/>
      <c r="AG253" s="96"/>
      <c r="AH253" s="96"/>
      <c r="AI253" s="98"/>
      <c r="AJ253" s="98"/>
      <c r="AK253" s="98"/>
      <c r="AL253" s="7"/>
    </row>
    <row r="254" spans="1:38" x14ac:dyDescent="0.25">
      <c r="A254" s="41" t="str">
        <f>IF(D254&lt;Input_Output!O$20,"original",IF(D254&lt;Input_Output!O$21,"padding",IF(B254&lt;Input_Output!O$22,"extension","")))</f>
        <v/>
      </c>
      <c r="B254" s="19" t="str">
        <f>IF(B253="","",_xlfn.LET(_xlpm.next,B253+1,IF(_xlpm.next&lt;Input_Output!O$22,_xlpm.next,"")))</f>
        <v/>
      </c>
      <c r="C254" s="19"/>
      <c r="D254" s="41" t="str">
        <f>IF(B254="","",IF(MOD(B254,Input_Output!$O$6)=0,QUOTIENT(B254,Input_Output!$O$6),""))</f>
        <v/>
      </c>
      <c r="E254" s="41" t="str">
        <f>IF(D254="","",IF(D254&lt;Input_Output!O$20,VLOOKUP(K254,Semantic!$B$11:$C$15,2,FALSE),"N/A"))</f>
        <v/>
      </c>
      <c r="F254" s="96"/>
      <c r="G254" s="96"/>
      <c r="H254" s="96"/>
      <c r="I254" s="96"/>
      <c r="J254" s="97"/>
      <c r="K254" s="96"/>
      <c r="L254" s="96"/>
      <c r="M254" s="96"/>
      <c r="N254" s="96"/>
      <c r="O254" s="96"/>
      <c r="P254" s="96"/>
      <c r="Q254" s="96"/>
      <c r="R254" s="96"/>
      <c r="S254" s="96"/>
      <c r="T254" s="96"/>
      <c r="U254" s="96"/>
      <c r="V254" s="96"/>
      <c r="W254" s="96"/>
      <c r="X254" s="96"/>
      <c r="Y254" s="96"/>
      <c r="Z254" s="96"/>
      <c r="AA254" s="96"/>
      <c r="AB254" s="96"/>
      <c r="AC254" s="96"/>
      <c r="AD254" s="96"/>
      <c r="AE254" s="96"/>
      <c r="AF254" s="96"/>
      <c r="AG254" s="96"/>
      <c r="AH254" s="96"/>
      <c r="AI254" s="98"/>
      <c r="AJ254" s="98"/>
      <c r="AK254" s="98"/>
      <c r="AL254" s="7"/>
    </row>
    <row r="255" spans="1:38" x14ac:dyDescent="0.25">
      <c r="A255" s="41" t="str">
        <f>IF(D255&lt;Input_Output!O$20,"original",IF(D255&lt;Input_Output!O$21,"padding",IF(B255&lt;Input_Output!O$22,"extension","")))</f>
        <v/>
      </c>
      <c r="B255" s="19" t="str">
        <f>IF(B254="","",_xlfn.LET(_xlpm.next,B254+1,IF(_xlpm.next&lt;Input_Output!O$22,_xlpm.next,"")))</f>
        <v/>
      </c>
      <c r="C255" s="19"/>
      <c r="D255" s="41" t="str">
        <f>IF(B255="","",IF(MOD(B255,Input_Output!$O$6)=0,QUOTIENT(B255,Input_Output!$O$6),""))</f>
        <v/>
      </c>
      <c r="E255" s="41" t="str">
        <f>IF(D255="","",IF(D255&lt;Input_Output!O$20,VLOOKUP(K255,Semantic!$B$11:$C$15,2,FALSE),"N/A"))</f>
        <v/>
      </c>
      <c r="F255" s="96"/>
      <c r="G255" s="96"/>
      <c r="H255" s="96"/>
      <c r="I255" s="96"/>
      <c r="J255" s="97"/>
      <c r="K255" s="96"/>
      <c r="L255" s="96"/>
      <c r="M255" s="96"/>
      <c r="N255" s="96"/>
      <c r="O255" s="96"/>
      <c r="P255" s="96"/>
      <c r="Q255" s="96"/>
      <c r="R255" s="96"/>
      <c r="S255" s="96"/>
      <c r="T255" s="96"/>
      <c r="U255" s="96"/>
      <c r="V255" s="96"/>
      <c r="W255" s="96"/>
      <c r="X255" s="96"/>
      <c r="Y255" s="96"/>
      <c r="Z255" s="96"/>
      <c r="AA255" s="96"/>
      <c r="AB255" s="96"/>
      <c r="AC255" s="96"/>
      <c r="AD255" s="96"/>
      <c r="AE255" s="96"/>
      <c r="AF255" s="96"/>
      <c r="AG255" s="96"/>
      <c r="AH255" s="96"/>
      <c r="AI255" s="98"/>
      <c r="AJ255" s="98"/>
      <c r="AK255" s="98"/>
      <c r="AL255" s="7"/>
    </row>
    <row r="256" spans="1:38" x14ac:dyDescent="0.25">
      <c r="A256" s="41" t="str">
        <f>IF(D256&lt;Input_Output!O$20,"original",IF(D256&lt;Input_Output!O$21,"padding",IF(B256&lt;Input_Output!O$22,"extension","")))</f>
        <v/>
      </c>
      <c r="B256" s="19" t="str">
        <f>IF(B255="","",_xlfn.LET(_xlpm.next,B255+1,IF(_xlpm.next&lt;Input_Output!O$22,_xlpm.next,"")))</f>
        <v/>
      </c>
      <c r="C256" s="19"/>
      <c r="D256" s="41" t="str">
        <f>IF(B256="","",IF(MOD(B256,Input_Output!$O$6)=0,QUOTIENT(B256,Input_Output!$O$6),""))</f>
        <v/>
      </c>
      <c r="E256" s="41" t="str">
        <f>IF(D256="","",IF(D256&lt;Input_Output!O$20,VLOOKUP(K256,Semantic!$B$11:$C$15,2,FALSE),"N/A"))</f>
        <v/>
      </c>
      <c r="F256" s="96"/>
      <c r="G256" s="96"/>
      <c r="H256" s="96"/>
      <c r="I256" s="96"/>
      <c r="J256" s="97"/>
      <c r="K256" s="96"/>
      <c r="L256" s="96"/>
      <c r="M256" s="96"/>
      <c r="N256" s="96"/>
      <c r="O256" s="96"/>
      <c r="P256" s="96"/>
      <c r="Q256" s="96"/>
      <c r="R256" s="96"/>
      <c r="S256" s="96"/>
      <c r="T256" s="96"/>
      <c r="U256" s="96"/>
      <c r="V256" s="96"/>
      <c r="W256" s="96"/>
      <c r="X256" s="96"/>
      <c r="Y256" s="96"/>
      <c r="Z256" s="96"/>
      <c r="AA256" s="96"/>
      <c r="AB256" s="96"/>
      <c r="AC256" s="96"/>
      <c r="AD256" s="96"/>
      <c r="AE256" s="96"/>
      <c r="AF256" s="96"/>
      <c r="AG256" s="96"/>
      <c r="AH256" s="96"/>
      <c r="AI256" s="98"/>
      <c r="AJ256" s="98"/>
      <c r="AK256" s="98"/>
      <c r="AL256" s="7"/>
    </row>
    <row r="257" spans="1:38" x14ac:dyDescent="0.25">
      <c r="A257" s="41" t="str">
        <f>IF(D257&lt;Input_Output!O$20,"original",IF(D257&lt;Input_Output!O$21,"padding",IF(B257&lt;Input_Output!O$22,"extension","")))</f>
        <v/>
      </c>
      <c r="B257" s="19" t="str">
        <f>IF(B256="","",_xlfn.LET(_xlpm.next,B256+1,IF(_xlpm.next&lt;Input_Output!O$22,_xlpm.next,"")))</f>
        <v/>
      </c>
      <c r="C257" s="19"/>
      <c r="D257" s="41" t="str">
        <f>IF(B257="","",IF(MOD(B257,Input_Output!$O$6)=0,QUOTIENT(B257,Input_Output!$O$6),""))</f>
        <v/>
      </c>
      <c r="E257" s="41" t="str">
        <f>IF(D257="","",IF(D257&lt;Input_Output!O$20,VLOOKUP(K257,Semantic!$B$11:$C$15,2,FALSE),"N/A"))</f>
        <v/>
      </c>
      <c r="F257" s="96"/>
      <c r="G257" s="96"/>
      <c r="H257" s="96"/>
      <c r="I257" s="96"/>
      <c r="J257" s="97"/>
      <c r="K257" s="96"/>
      <c r="L257" s="96"/>
      <c r="M257" s="96"/>
      <c r="N257" s="96"/>
      <c r="O257" s="96"/>
      <c r="P257" s="96"/>
      <c r="Q257" s="96"/>
      <c r="R257" s="96"/>
      <c r="S257" s="96"/>
      <c r="T257" s="96"/>
      <c r="U257" s="96"/>
      <c r="V257" s="96"/>
      <c r="W257" s="96"/>
      <c r="X257" s="96"/>
      <c r="Y257" s="96"/>
      <c r="Z257" s="96"/>
      <c r="AA257" s="96"/>
      <c r="AB257" s="96"/>
      <c r="AC257" s="96"/>
      <c r="AD257" s="96"/>
      <c r="AE257" s="96"/>
      <c r="AF257" s="96"/>
      <c r="AG257" s="96"/>
      <c r="AH257" s="96"/>
      <c r="AI257" s="98"/>
      <c r="AJ257" s="98"/>
      <c r="AK257" s="98"/>
      <c r="AL257" s="7"/>
    </row>
    <row r="258" spans="1:38" x14ac:dyDescent="0.25">
      <c r="A258" s="41" t="str">
        <f>IF(D258&lt;Input_Output!O$20,"original",IF(D258&lt;Input_Output!O$21,"padding",IF(B258&lt;Input_Output!O$22,"extension","")))</f>
        <v/>
      </c>
      <c r="B258" s="19" t="str">
        <f>IF(B257="","",_xlfn.LET(_xlpm.next,B257+1,IF(_xlpm.next&lt;Input_Output!O$22,_xlpm.next,"")))</f>
        <v/>
      </c>
      <c r="C258" s="19"/>
      <c r="D258" s="41" t="str">
        <f>IF(B258="","",IF(MOD(B258,Input_Output!$O$6)=0,QUOTIENT(B258,Input_Output!$O$6),""))</f>
        <v/>
      </c>
      <c r="E258" s="41" t="str">
        <f>IF(D258="","",IF(D258&lt;Input_Output!O$20,VLOOKUP(K258,Semantic!$B$11:$C$15,2,FALSE),"N/A"))</f>
        <v/>
      </c>
      <c r="F258" s="96"/>
      <c r="G258" s="96"/>
      <c r="H258" s="96"/>
      <c r="I258" s="96"/>
      <c r="J258" s="97"/>
      <c r="K258" s="96"/>
      <c r="L258" s="96"/>
      <c r="M258" s="96"/>
      <c r="N258" s="96"/>
      <c r="O258" s="96"/>
      <c r="P258" s="96"/>
      <c r="Q258" s="96"/>
      <c r="R258" s="96"/>
      <c r="S258" s="96"/>
      <c r="T258" s="96"/>
      <c r="U258" s="96"/>
      <c r="V258" s="96"/>
      <c r="W258" s="96"/>
      <c r="X258" s="96"/>
      <c r="Y258" s="96"/>
      <c r="Z258" s="96"/>
      <c r="AA258" s="96"/>
      <c r="AB258" s="96"/>
      <c r="AC258" s="96"/>
      <c r="AD258" s="96"/>
      <c r="AE258" s="96"/>
      <c r="AF258" s="96"/>
      <c r="AG258" s="96"/>
      <c r="AH258" s="96"/>
      <c r="AI258" s="98"/>
      <c r="AJ258" s="98"/>
      <c r="AK258" s="98"/>
      <c r="AL258" s="7"/>
    </row>
    <row r="259" spans="1:38" x14ac:dyDescent="0.25">
      <c r="A259" s="41" t="str">
        <f>IF(D259&lt;Input_Output!O$20,"original",IF(D259&lt;Input_Output!O$21,"padding",IF(B259&lt;Input_Output!O$22,"extension","")))</f>
        <v/>
      </c>
      <c r="B259" s="19" t="str">
        <f>IF(B258="","",_xlfn.LET(_xlpm.next,B258+1,IF(_xlpm.next&lt;Input_Output!O$22,_xlpm.next,"")))</f>
        <v/>
      </c>
      <c r="C259" s="19"/>
      <c r="D259" s="41" t="str">
        <f>IF(B259="","",IF(MOD(B259,Input_Output!$O$6)=0,QUOTIENT(B259,Input_Output!$O$6),""))</f>
        <v/>
      </c>
      <c r="E259" s="41" t="str">
        <f>IF(D259="","",IF(D259&lt;Input_Output!O$20,VLOOKUP(K259,Semantic!$B$11:$C$15,2,FALSE),"N/A"))</f>
        <v/>
      </c>
      <c r="F259" s="96"/>
      <c r="G259" s="96"/>
      <c r="H259" s="96"/>
      <c r="I259" s="96"/>
      <c r="J259" s="97"/>
      <c r="K259" s="96"/>
      <c r="L259" s="96"/>
      <c r="M259" s="96"/>
      <c r="N259" s="96"/>
      <c r="O259" s="96"/>
      <c r="P259" s="96"/>
      <c r="Q259" s="96"/>
      <c r="R259" s="96"/>
      <c r="S259" s="96"/>
      <c r="T259" s="96"/>
      <c r="U259" s="96"/>
      <c r="V259" s="96"/>
      <c r="W259" s="96"/>
      <c r="X259" s="96"/>
      <c r="Y259" s="96"/>
      <c r="Z259" s="96"/>
      <c r="AA259" s="96"/>
      <c r="AB259" s="96"/>
      <c r="AC259" s="96"/>
      <c r="AD259" s="96"/>
      <c r="AE259" s="96"/>
      <c r="AF259" s="96"/>
      <c r="AG259" s="96"/>
      <c r="AH259" s="96"/>
      <c r="AI259" s="98"/>
      <c r="AJ259" s="98"/>
      <c r="AK259" s="98"/>
      <c r="AL259" s="7"/>
    </row>
    <row r="260" spans="1:38" x14ac:dyDescent="0.25">
      <c r="A260" s="41" t="str">
        <f>IF(D260&lt;Input_Output!O$20,"original",IF(D260&lt;Input_Output!O$21,"padding",IF(B260&lt;Input_Output!O$22,"extension","")))</f>
        <v/>
      </c>
      <c r="B260" s="19" t="str">
        <f>IF(B259="","",_xlfn.LET(_xlpm.next,B259+1,IF(_xlpm.next&lt;Input_Output!O$22,_xlpm.next,"")))</f>
        <v/>
      </c>
      <c r="C260" s="19"/>
      <c r="D260" s="41" t="str">
        <f>IF(B260="","",IF(MOD(B260,Input_Output!$O$6)=0,QUOTIENT(B260,Input_Output!$O$6),""))</f>
        <v/>
      </c>
      <c r="E260" s="41" t="str">
        <f>IF(D260="","",IF(D260&lt;Input_Output!O$20,VLOOKUP(K260,Semantic!$B$11:$C$15,2,FALSE),"N/A"))</f>
        <v/>
      </c>
      <c r="F260" s="96"/>
      <c r="G260" s="96"/>
      <c r="H260" s="96"/>
      <c r="I260" s="96"/>
      <c r="J260" s="97"/>
      <c r="K260" s="96"/>
      <c r="L260" s="96"/>
      <c r="M260" s="96"/>
      <c r="N260" s="96"/>
      <c r="O260" s="96"/>
      <c r="P260" s="96"/>
      <c r="Q260" s="96"/>
      <c r="R260" s="96"/>
      <c r="S260" s="96"/>
      <c r="T260" s="96"/>
      <c r="U260" s="96"/>
      <c r="V260" s="96"/>
      <c r="W260" s="96"/>
      <c r="X260" s="96"/>
      <c r="Y260" s="96"/>
      <c r="Z260" s="96"/>
      <c r="AA260" s="96"/>
      <c r="AB260" s="96"/>
      <c r="AC260" s="96"/>
      <c r="AD260" s="96"/>
      <c r="AE260" s="96"/>
      <c r="AF260" s="96"/>
      <c r="AG260" s="96"/>
      <c r="AH260" s="96"/>
      <c r="AI260" s="98"/>
      <c r="AJ260" s="98"/>
      <c r="AK260" s="98"/>
      <c r="AL260" s="7"/>
    </row>
    <row r="261" spans="1:38" x14ac:dyDescent="0.25">
      <c r="A261" s="7"/>
      <c r="B261" s="7"/>
      <c r="C261" s="7"/>
      <c r="D261" s="7"/>
      <c r="E261" s="7"/>
      <c r="F261" s="7"/>
      <c r="G261" s="7"/>
      <c r="H261" s="7"/>
      <c r="I261" s="7"/>
      <c r="J261" s="7"/>
      <c r="K261" s="7"/>
      <c r="L261" s="7"/>
      <c r="M261" s="7"/>
      <c r="N261" s="7"/>
      <c r="O261" s="7"/>
      <c r="P261" s="7"/>
      <c r="Q261" s="7"/>
      <c r="R261" s="7"/>
      <c r="S261" s="7"/>
      <c r="T261" s="7"/>
      <c r="U261" s="7"/>
      <c r="V261" s="7"/>
      <c r="W261" s="7"/>
      <c r="X261" s="7"/>
      <c r="Y261" s="7"/>
      <c r="Z261" s="7"/>
      <c r="AA261" s="7"/>
      <c r="AB261" s="7"/>
      <c r="AC261" s="7"/>
      <c r="AD261" s="7"/>
      <c r="AE261" s="7"/>
      <c r="AF261" s="7"/>
      <c r="AG261" s="7"/>
      <c r="AH261" s="7"/>
      <c r="AI261" s="7"/>
      <c r="AJ261" s="7"/>
      <c r="AK261" s="7"/>
      <c r="AL261" s="7"/>
    </row>
  </sheetData>
  <mergeCells count="13">
    <mergeCell ref="A3:E3"/>
    <mergeCell ref="F3:J3"/>
    <mergeCell ref="K3:O3"/>
    <mergeCell ref="AK2:AK4"/>
    <mergeCell ref="P1:AH1"/>
    <mergeCell ref="AI1:AK1"/>
    <mergeCell ref="D2:E2"/>
    <mergeCell ref="P2:R2"/>
    <mergeCell ref="S2:W2"/>
    <mergeCell ref="X2:AB2"/>
    <mergeCell ref="AC2:AH2"/>
    <mergeCell ref="AI2:AI4"/>
    <mergeCell ref="AJ2:AJ4"/>
  </mergeCells>
  <conditionalFormatting sqref="A5:AK260">
    <cfRule type="expression" dxfId="43" priority="1">
      <formula>$A5="padding"</formula>
    </cfRule>
    <cfRule type="expression" dxfId="42" priority="2">
      <formula>$A5="extension"</formula>
    </cfRule>
    <cfRule type="expression" dxfId="41" priority="9">
      <formula>$B5=""</formula>
    </cfRule>
  </conditionalFormatting>
  <conditionalFormatting sqref="G5:G260">
    <cfRule type="expression" dxfId="40" priority="8">
      <formula>($AI5:$AI68)+($AK5:$AK68)=1</formula>
    </cfRule>
  </conditionalFormatting>
  <pageMargins left="0.7" right="0.7" top="0.78740157499999996" bottom="0.78740157499999996" header="0.3" footer="0.3"/>
  <pageSetup paperSize="9" orientation="portrait" r:id="rId1"/>
</worksheet>
</file>

<file path=xl/worksheets/sheet1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2E5658E-D98C-4DF0-92F7-6DB47AA50C3E}">
  <dimension ref="A1:CJ261"/>
  <sheetViews>
    <sheetView topLeftCell="AF1" zoomScale="160" zoomScaleNormal="160" workbookViewId="0">
      <selection activeCell="AN11" sqref="AN11"/>
    </sheetView>
  </sheetViews>
  <sheetFormatPr defaultColWidth="11.42578125" defaultRowHeight="15" x14ac:dyDescent="0.25"/>
  <cols>
    <col min="1" max="1" width="9.5703125" bestFit="1" customWidth="1"/>
    <col min="2" max="3" width="4.7109375" customWidth="1"/>
    <col min="4" max="5" width="5.5703125" bestFit="1" customWidth="1"/>
    <col min="6" max="6" width="6.5703125" bestFit="1" customWidth="1"/>
    <col min="7" max="7" width="4.7109375" customWidth="1"/>
    <col min="8" max="8" width="5" bestFit="1" customWidth="1"/>
    <col min="9" max="13" width="4.5703125" customWidth="1"/>
    <col min="14" max="14" width="5" bestFit="1" customWidth="1"/>
    <col min="15" max="15" width="6.42578125" bestFit="1" customWidth="1"/>
    <col min="16" max="16" width="5" bestFit="1" customWidth="1"/>
    <col min="17" max="21" width="4.5703125" customWidth="1"/>
    <col min="22" max="26" width="4.42578125" customWidth="1"/>
    <col min="27" max="27" width="5.42578125" bestFit="1" customWidth="1"/>
    <col min="28" max="28" width="5" bestFit="1" customWidth="1"/>
    <col min="29" max="29" width="5.7109375" bestFit="1" customWidth="1"/>
    <col min="30" max="30" width="5.42578125" bestFit="1" customWidth="1"/>
    <col min="31" max="31" width="5" bestFit="1" customWidth="1"/>
    <col min="32" max="32" width="4.7109375" customWidth="1"/>
    <col min="33" max="35" width="4.42578125" bestFit="1" customWidth="1"/>
    <col min="36" max="36" width="3.5703125" customWidth="1"/>
    <col min="37" max="37" width="4" style="1" bestFit="1" customWidth="1"/>
    <col min="38" max="38" width="4.7109375" style="1" bestFit="1" customWidth="1"/>
    <col min="39" max="39" width="6.28515625" style="1" bestFit="1" customWidth="1"/>
    <col min="40" max="41" width="4.7109375" style="1" bestFit="1" customWidth="1"/>
    <col min="42" max="42" width="6.28515625" style="1" bestFit="1" customWidth="1"/>
    <col min="43" max="43" width="4.7109375" style="1" bestFit="1" customWidth="1"/>
    <col min="44" max="44" width="3.28515625" style="1" customWidth="1"/>
    <col min="45" max="45" width="4" style="1" bestFit="1" customWidth="1"/>
    <col min="46" max="46" width="4.42578125" style="1" bestFit="1" customWidth="1"/>
    <col min="47" max="50" width="4" style="1" bestFit="1" customWidth="1"/>
    <col min="51" max="51" width="4.42578125" style="1" bestFit="1" customWidth="1"/>
    <col min="52" max="55" width="4" style="1" bestFit="1" customWidth="1"/>
    <col min="56" max="56" width="3.28515625" style="1" customWidth="1"/>
    <col min="57" max="57" width="4" style="1" bestFit="1" customWidth="1"/>
    <col min="58" max="58" width="4.42578125" style="1" bestFit="1" customWidth="1"/>
    <col min="59" max="62" width="4" style="1" bestFit="1" customWidth="1"/>
    <col min="63" max="63" width="4.42578125" style="1" bestFit="1" customWidth="1"/>
    <col min="64" max="67" width="4" style="1" bestFit="1" customWidth="1"/>
    <col min="68" max="68" width="3.28515625" style="1" customWidth="1"/>
    <col min="69" max="70" width="4" style="1" bestFit="1" customWidth="1"/>
    <col min="71" max="71" width="4.28515625" style="1" bestFit="1" customWidth="1"/>
    <col min="72" max="72" width="5.5703125" style="5" bestFit="1" customWidth="1"/>
    <col min="73" max="73" width="4" style="5" bestFit="1" customWidth="1"/>
    <col min="74" max="74" width="6.5703125" style="1" bestFit="1" customWidth="1"/>
    <col min="75" max="75" width="6.7109375" style="1" bestFit="1" customWidth="1"/>
    <col min="76" max="76" width="3.28515625" style="1" customWidth="1"/>
    <col min="77" max="80" width="4" style="1" bestFit="1" customWidth="1"/>
    <col min="81" max="81" width="4.7109375" style="1" bestFit="1" customWidth="1"/>
    <col min="82" max="82" width="3.28515625" style="1" customWidth="1"/>
    <col min="83" max="84" width="3.7109375" bestFit="1" customWidth="1"/>
    <col min="85" max="85" width="4.28515625" bestFit="1" customWidth="1"/>
    <col min="86" max="86" width="3.7109375" bestFit="1" customWidth="1"/>
    <col min="87" max="87" width="3.7109375" customWidth="1"/>
    <col min="88" max="88" width="3.28515625" customWidth="1"/>
  </cols>
  <sheetData>
    <row r="1" spans="1:88" ht="14.65" customHeight="1" x14ac:dyDescent="0.25">
      <c r="A1" s="14"/>
      <c r="B1" s="14"/>
      <c r="C1" s="14"/>
      <c r="D1" s="22"/>
      <c r="E1" s="22"/>
      <c r="F1" s="22"/>
      <c r="G1" s="22"/>
      <c r="H1" s="22"/>
      <c r="I1" s="81"/>
      <c r="J1" s="82"/>
      <c r="K1" s="82"/>
      <c r="L1" s="82"/>
      <c r="M1" s="83"/>
      <c r="N1" s="426" t="s">
        <v>45</v>
      </c>
      <c r="O1" s="426"/>
      <c r="P1" s="426"/>
      <c r="Q1" s="426"/>
      <c r="R1" s="426"/>
      <c r="S1" s="426"/>
      <c r="T1" s="426"/>
      <c r="U1" s="426"/>
      <c r="V1" s="426"/>
      <c r="W1" s="426"/>
      <c r="X1" s="426"/>
      <c r="Y1" s="426"/>
      <c r="Z1" s="426"/>
      <c r="AA1" s="426"/>
      <c r="AB1" s="426"/>
      <c r="AC1" s="426"/>
      <c r="AD1" s="426"/>
      <c r="AE1" s="426"/>
      <c r="AF1" s="426"/>
      <c r="AG1" s="421" t="s">
        <v>23</v>
      </c>
      <c r="AH1" s="421"/>
      <c r="AI1" s="421"/>
      <c r="AJ1" s="7"/>
      <c r="AK1" s="421" t="s">
        <v>19</v>
      </c>
      <c r="AL1" s="421"/>
      <c r="AM1" s="421"/>
      <c r="AN1" s="421"/>
      <c r="AO1" s="421"/>
      <c r="AP1" s="421"/>
      <c r="AQ1" s="421"/>
      <c r="AR1" s="421"/>
      <c r="AS1" s="421"/>
      <c r="AT1" s="421"/>
      <c r="AU1" s="421"/>
      <c r="AV1" s="421"/>
      <c r="AW1" s="421"/>
      <c r="AX1" s="421"/>
      <c r="AY1" s="421"/>
      <c r="AZ1" s="421"/>
      <c r="BA1" s="421"/>
      <c r="BB1" s="421"/>
      <c r="BC1" s="421"/>
      <c r="BD1" s="421"/>
      <c r="BE1" s="421"/>
      <c r="BF1" s="421"/>
      <c r="BG1" s="421"/>
      <c r="BH1" s="421"/>
      <c r="BI1" s="421"/>
      <c r="BJ1" s="421"/>
      <c r="BK1" s="421"/>
      <c r="BL1" s="421"/>
      <c r="BM1" s="421"/>
      <c r="BN1" s="421"/>
      <c r="BO1" s="421"/>
      <c r="BP1" s="421"/>
      <c r="BQ1" s="421"/>
      <c r="BR1" s="421"/>
      <c r="BS1" s="421"/>
      <c r="BT1" s="421"/>
      <c r="BU1" s="421"/>
      <c r="BV1" s="421"/>
      <c r="BW1" s="421"/>
      <c r="BX1" s="421"/>
      <c r="BY1" s="421"/>
      <c r="BZ1" s="421"/>
      <c r="CA1" s="421"/>
      <c r="CB1" s="421"/>
      <c r="CC1" s="421"/>
      <c r="CD1" s="421"/>
      <c r="CE1" s="421"/>
      <c r="CF1" s="421"/>
      <c r="CG1" s="421"/>
      <c r="CH1" s="421"/>
      <c r="CI1" s="31"/>
      <c r="CJ1" s="7"/>
    </row>
    <row r="2" spans="1:88" ht="14.65" customHeight="1" x14ac:dyDescent="0.25">
      <c r="A2" s="14"/>
      <c r="B2" s="14"/>
      <c r="C2" s="14"/>
      <c r="D2" s="22"/>
      <c r="E2" s="22"/>
      <c r="F2" s="22"/>
      <c r="G2" s="22"/>
      <c r="H2" s="22"/>
      <c r="I2" s="84"/>
      <c r="J2" s="12"/>
      <c r="K2" s="12"/>
      <c r="L2" s="12"/>
      <c r="M2" s="85"/>
      <c r="N2" s="426" t="s">
        <v>37</v>
      </c>
      <c r="O2" s="426"/>
      <c r="P2" s="426"/>
      <c r="Q2" s="426" t="s">
        <v>40</v>
      </c>
      <c r="R2" s="426"/>
      <c r="S2" s="426"/>
      <c r="T2" s="426"/>
      <c r="U2" s="426"/>
      <c r="V2" s="426" t="s">
        <v>41</v>
      </c>
      <c r="W2" s="426"/>
      <c r="X2" s="426"/>
      <c r="Y2" s="426"/>
      <c r="Z2" s="426"/>
      <c r="AA2" s="426" t="s">
        <v>46</v>
      </c>
      <c r="AB2" s="426"/>
      <c r="AC2" s="426"/>
      <c r="AD2" s="426"/>
      <c r="AE2" s="426"/>
      <c r="AF2" s="426"/>
      <c r="AG2" s="474" t="s">
        <v>24</v>
      </c>
      <c r="AH2" s="474" t="s">
        <v>25</v>
      </c>
      <c r="AI2" s="474" t="s">
        <v>26</v>
      </c>
      <c r="AJ2" s="7"/>
      <c r="AK2" s="421" t="s">
        <v>20</v>
      </c>
      <c r="AL2" s="421"/>
      <c r="AM2" s="421"/>
      <c r="AN2" s="421"/>
      <c r="AO2" s="421"/>
      <c r="AP2" s="421"/>
      <c r="AQ2" s="421"/>
      <c r="AR2" s="24"/>
      <c r="AS2" s="421" t="s">
        <v>40</v>
      </c>
      <c r="AT2" s="421"/>
      <c r="AU2" s="421"/>
      <c r="AV2" s="421"/>
      <c r="AW2" s="421"/>
      <c r="AX2" s="421"/>
      <c r="AY2" s="421"/>
      <c r="AZ2" s="421"/>
      <c r="BA2" s="421"/>
      <c r="BB2" s="421"/>
      <c r="BC2" s="421"/>
      <c r="BD2" s="24"/>
      <c r="BE2" s="421" t="s">
        <v>41</v>
      </c>
      <c r="BF2" s="421"/>
      <c r="BG2" s="421"/>
      <c r="BH2" s="421"/>
      <c r="BI2" s="421"/>
      <c r="BJ2" s="421"/>
      <c r="BK2" s="421"/>
      <c r="BL2" s="421"/>
      <c r="BM2" s="421"/>
      <c r="BN2" s="421"/>
      <c r="BO2" s="421"/>
      <c r="BP2" s="24"/>
      <c r="BQ2" s="421" t="s">
        <v>99</v>
      </c>
      <c r="BR2" s="421"/>
      <c r="BS2" s="421"/>
      <c r="BT2" s="421"/>
      <c r="BU2" s="421"/>
      <c r="BV2" s="421"/>
      <c r="BW2" s="421"/>
      <c r="BX2" s="24"/>
      <c r="BY2" s="421" t="s">
        <v>101</v>
      </c>
      <c r="BZ2" s="421"/>
      <c r="CA2" s="421"/>
      <c r="CB2" s="421"/>
      <c r="CC2" s="421"/>
      <c r="CD2" s="24"/>
      <c r="CE2" s="421" t="s">
        <v>173</v>
      </c>
      <c r="CF2" s="421"/>
      <c r="CG2" s="421"/>
      <c r="CH2" s="421"/>
      <c r="CI2" s="476" t="s">
        <v>23</v>
      </c>
      <c r="CJ2" s="7"/>
    </row>
    <row r="3" spans="1:88" ht="15" customHeight="1" x14ac:dyDescent="0.25">
      <c r="A3" s="422" t="s">
        <v>33</v>
      </c>
      <c r="B3" s="422"/>
      <c r="C3" s="422"/>
      <c r="D3" s="415" t="s">
        <v>34</v>
      </c>
      <c r="E3" s="415"/>
      <c r="F3" s="415"/>
      <c r="G3" s="415"/>
      <c r="H3" s="415"/>
      <c r="I3" s="423" t="s">
        <v>74</v>
      </c>
      <c r="J3" s="424"/>
      <c r="K3" s="424"/>
      <c r="L3" s="424"/>
      <c r="M3" s="425"/>
      <c r="N3" s="11" t="s">
        <v>4</v>
      </c>
      <c r="O3" s="11" t="s">
        <v>28</v>
      </c>
      <c r="P3" s="11" t="s">
        <v>6</v>
      </c>
      <c r="Q3" s="11" t="s">
        <v>36</v>
      </c>
      <c r="R3" s="11" t="s">
        <v>8</v>
      </c>
      <c r="S3" s="11" t="s">
        <v>9</v>
      </c>
      <c r="T3" s="11" t="s">
        <v>10</v>
      </c>
      <c r="U3" s="11" t="s">
        <v>29</v>
      </c>
      <c r="V3" s="11" t="s">
        <v>36</v>
      </c>
      <c r="W3" s="11" t="s">
        <v>8</v>
      </c>
      <c r="X3" s="11" t="s">
        <v>9</v>
      </c>
      <c r="Y3" s="11" t="s">
        <v>10</v>
      </c>
      <c r="Z3" s="11" t="s">
        <v>29</v>
      </c>
      <c r="AA3" s="11"/>
      <c r="AB3" s="11"/>
      <c r="AC3" s="16"/>
      <c r="AD3" s="16"/>
      <c r="AE3" s="11"/>
      <c r="AF3" s="11"/>
      <c r="AG3" s="474"/>
      <c r="AH3" s="474"/>
      <c r="AI3" s="474"/>
      <c r="AJ3" s="7"/>
      <c r="AK3" s="475" t="s">
        <v>68</v>
      </c>
      <c r="AL3" s="421" t="s">
        <v>42</v>
      </c>
      <c r="AM3" s="421"/>
      <c r="AN3" s="421"/>
      <c r="AO3" s="421" t="s">
        <v>21</v>
      </c>
      <c r="AP3" s="421"/>
      <c r="AQ3" s="421"/>
      <c r="AR3" s="24"/>
      <c r="AS3" s="475" t="s">
        <v>68</v>
      </c>
      <c r="AT3" s="421" t="s">
        <v>42</v>
      </c>
      <c r="AU3" s="421"/>
      <c r="AV3" s="421"/>
      <c r="AW3" s="421"/>
      <c r="AX3" s="421"/>
      <c r="AY3" s="421" t="s">
        <v>21</v>
      </c>
      <c r="AZ3" s="421"/>
      <c r="BA3" s="421"/>
      <c r="BB3" s="421"/>
      <c r="BC3" s="421"/>
      <c r="BD3" s="24"/>
      <c r="BE3" s="475" t="s">
        <v>68</v>
      </c>
      <c r="BF3" s="421" t="s">
        <v>42</v>
      </c>
      <c r="BG3" s="421"/>
      <c r="BH3" s="421"/>
      <c r="BI3" s="421"/>
      <c r="BJ3" s="421"/>
      <c r="BK3" s="421" t="s">
        <v>21</v>
      </c>
      <c r="BL3" s="421"/>
      <c r="BM3" s="421"/>
      <c r="BN3" s="421"/>
      <c r="BO3" s="421"/>
      <c r="BP3" s="24"/>
      <c r="BQ3" s="421" t="s">
        <v>93</v>
      </c>
      <c r="BR3" s="421"/>
      <c r="BS3" s="421" t="s">
        <v>78</v>
      </c>
      <c r="BT3" s="421"/>
      <c r="BU3" s="421"/>
      <c r="BV3" s="421" t="s">
        <v>94</v>
      </c>
      <c r="BW3" s="421"/>
      <c r="BX3" s="24"/>
      <c r="BY3" s="421" t="s">
        <v>98</v>
      </c>
      <c r="BZ3" s="421"/>
      <c r="CA3" s="421"/>
      <c r="CB3" s="421"/>
      <c r="CC3" s="421"/>
      <c r="CD3" s="24"/>
      <c r="CE3" s="421" t="s">
        <v>171</v>
      </c>
      <c r="CF3" s="421"/>
      <c r="CG3" s="421"/>
      <c r="CH3" s="31" t="s">
        <v>172</v>
      </c>
      <c r="CI3" s="476"/>
      <c r="CJ3" s="7"/>
    </row>
    <row r="4" spans="1:88" ht="14.65" customHeight="1" x14ac:dyDescent="0.25">
      <c r="A4" s="15" t="s">
        <v>77</v>
      </c>
      <c r="B4" s="15" t="s">
        <v>121</v>
      </c>
      <c r="C4" s="15" t="s">
        <v>120</v>
      </c>
      <c r="D4" s="4" t="s">
        <v>8</v>
      </c>
      <c r="E4" s="4" t="s">
        <v>9</v>
      </c>
      <c r="F4" s="4" t="s">
        <v>10</v>
      </c>
      <c r="G4" s="4" t="s">
        <v>29</v>
      </c>
      <c r="H4" s="4" t="s">
        <v>16</v>
      </c>
      <c r="I4" s="86" t="s">
        <v>18</v>
      </c>
      <c r="J4" s="13" t="s">
        <v>58</v>
      </c>
      <c r="K4" s="13" t="s">
        <v>27</v>
      </c>
      <c r="L4" s="13" t="s">
        <v>12</v>
      </c>
      <c r="M4" s="85" t="s">
        <v>11</v>
      </c>
      <c r="N4" s="11">
        <v>0</v>
      </c>
      <c r="O4" s="11">
        <v>1</v>
      </c>
      <c r="P4" s="11">
        <v>2</v>
      </c>
      <c r="Q4" s="11">
        <v>0</v>
      </c>
      <c r="R4" s="11">
        <v>1</v>
      </c>
      <c r="S4" s="11">
        <v>2</v>
      </c>
      <c r="T4" s="11">
        <v>3</v>
      </c>
      <c r="U4" s="11">
        <v>4</v>
      </c>
      <c r="V4" s="11">
        <v>0</v>
      </c>
      <c r="W4" s="11">
        <v>1</v>
      </c>
      <c r="X4" s="11">
        <v>2</v>
      </c>
      <c r="Y4" s="11">
        <v>3</v>
      </c>
      <c r="Z4" s="11">
        <v>4</v>
      </c>
      <c r="AA4" s="11" t="s">
        <v>52</v>
      </c>
      <c r="AB4" s="11" t="s">
        <v>53</v>
      </c>
      <c r="AC4" s="11" t="s">
        <v>48</v>
      </c>
      <c r="AD4" s="11" t="s">
        <v>43</v>
      </c>
      <c r="AE4" s="11" t="s">
        <v>49</v>
      </c>
      <c r="AF4" s="11" t="s">
        <v>44</v>
      </c>
      <c r="AG4" s="474"/>
      <c r="AH4" s="474" t="s">
        <v>25</v>
      </c>
      <c r="AI4" s="474" t="s">
        <v>26</v>
      </c>
      <c r="AJ4" s="7"/>
      <c r="AK4" s="475"/>
      <c r="AL4" s="31" t="s">
        <v>4</v>
      </c>
      <c r="AM4" s="31" t="s">
        <v>28</v>
      </c>
      <c r="AN4" s="31" t="s">
        <v>6</v>
      </c>
      <c r="AO4" s="31" t="s">
        <v>4</v>
      </c>
      <c r="AP4" s="31" t="s">
        <v>28</v>
      </c>
      <c r="AQ4" s="31" t="s">
        <v>6</v>
      </c>
      <c r="AR4" s="24"/>
      <c r="AS4" s="475"/>
      <c r="AT4" s="31" t="s">
        <v>36</v>
      </c>
      <c r="AU4" s="31" t="s">
        <v>8</v>
      </c>
      <c r="AV4" s="31" t="s">
        <v>9</v>
      </c>
      <c r="AW4" s="31" t="s">
        <v>10</v>
      </c>
      <c r="AX4" s="31" t="s">
        <v>29</v>
      </c>
      <c r="AY4" s="31" t="s">
        <v>36</v>
      </c>
      <c r="AZ4" s="31" t="s">
        <v>8</v>
      </c>
      <c r="BA4" s="31" t="s">
        <v>9</v>
      </c>
      <c r="BB4" s="31" t="s">
        <v>10</v>
      </c>
      <c r="BC4" s="31" t="s">
        <v>29</v>
      </c>
      <c r="BD4" s="24"/>
      <c r="BE4" s="475"/>
      <c r="BF4" s="31" t="s">
        <v>36</v>
      </c>
      <c r="BG4" s="31" t="s">
        <v>8</v>
      </c>
      <c r="BH4" s="31" t="s">
        <v>9</v>
      </c>
      <c r="BI4" s="31" t="s">
        <v>10</v>
      </c>
      <c r="BJ4" s="31" t="s">
        <v>29</v>
      </c>
      <c r="BK4" s="31" t="s">
        <v>36</v>
      </c>
      <c r="BL4" s="31" t="s">
        <v>8</v>
      </c>
      <c r="BM4" s="31" t="s">
        <v>9</v>
      </c>
      <c r="BN4" s="31" t="s">
        <v>10</v>
      </c>
      <c r="BO4" s="31" t="s">
        <v>29</v>
      </c>
      <c r="BP4" s="24"/>
      <c r="BQ4" s="31" t="s">
        <v>27</v>
      </c>
      <c r="BR4" s="31" t="s">
        <v>12</v>
      </c>
      <c r="BS4" s="32" t="s">
        <v>48</v>
      </c>
      <c r="BT4" s="32" t="s">
        <v>43</v>
      </c>
      <c r="BU4" s="32" t="s">
        <v>49</v>
      </c>
      <c r="BV4" s="31" t="s">
        <v>95</v>
      </c>
      <c r="BW4" s="31" t="s">
        <v>96</v>
      </c>
      <c r="BX4" s="24"/>
      <c r="BY4" s="31" t="s">
        <v>8</v>
      </c>
      <c r="BZ4" s="31" t="s">
        <v>9</v>
      </c>
      <c r="CA4" s="32" t="s">
        <v>10</v>
      </c>
      <c r="CB4" s="32" t="s">
        <v>29</v>
      </c>
      <c r="CC4" s="31" t="s">
        <v>16</v>
      </c>
      <c r="CD4" s="24"/>
      <c r="CE4" s="31" t="s">
        <v>8</v>
      </c>
      <c r="CF4" s="31" t="s">
        <v>9</v>
      </c>
      <c r="CG4" s="31" t="s">
        <v>16</v>
      </c>
      <c r="CH4" s="31" t="s">
        <v>9</v>
      </c>
      <c r="CI4" s="477"/>
      <c r="CJ4" s="7"/>
    </row>
    <row r="5" spans="1:88" x14ac:dyDescent="0.25">
      <c r="A5" s="41" t="str">
        <f>IF(B5&lt;Input_Output!O$22,"disguised","")</f>
        <v>disguised</v>
      </c>
      <c r="B5" s="19">
        <v>0</v>
      </c>
      <c r="C5" s="19" cm="1">
        <f t="array" ref="C5:C68">EVAL_POINTS(Input_Output!$O$22,Omega)</f>
        <v>3</v>
      </c>
      <c r="D5" s="42" cm="1">
        <f t="array" aca="1" ref="D5:D68" ca="1">DOMAIN_SHIFT(_xlfn.ANCHORARRAY('Extended Trace'!F5))</f>
        <v>25</v>
      </c>
      <c r="E5" s="42" cm="1">
        <f t="array" aca="1" ref="E5:E68" ca="1">DOMAIN_SHIFT(_xlfn.ANCHORARRAY('Extended Trace'!G5))</f>
        <v>131</v>
      </c>
      <c r="F5" s="42" cm="1">
        <f t="array" aca="1" ref="F5:F68" ca="1">DOMAIN_SHIFT(_xlfn.ANCHORARRAY('Extended Trace'!H5))</f>
        <v>157</v>
      </c>
      <c r="G5" s="42" cm="1">
        <f t="array" aca="1" ref="G5:G68" ca="1">DOMAIN_SHIFT(_xlfn.ANCHORARRAY('Extended Trace'!I5))</f>
        <v>57</v>
      </c>
      <c r="H5" s="79" cm="1">
        <f t="array" aca="1" ref="H5:H68" ca="1">DOMAIN_SHIFT(_xlfn.ANCHORARRAY('Extended Trace'!J5))</f>
        <v>207</v>
      </c>
      <c r="I5" s="87" cm="1">
        <f t="array" aca="1" ref="I5:I68" ca="1">DOMAIN_SHIFT(_xlfn.ANCHORARRAY('Extended Trace'!K5))</f>
        <v>112</v>
      </c>
      <c r="J5" s="42" cm="1">
        <f t="array" aca="1" ref="J5:J68" ca="1">DOMAIN_SHIFT(_xlfn.ANCHORARRAY('Extended Trace'!L5))</f>
        <v>158</v>
      </c>
      <c r="K5" s="42" cm="1">
        <f t="array" aca="1" ref="K5:K68" ca="1">DOMAIN_SHIFT(_xlfn.ANCHORARRAY('Extended Trace'!M5))</f>
        <v>42</v>
      </c>
      <c r="L5" s="42" cm="1">
        <f t="array" aca="1" ref="L5:L68" ca="1">DOMAIN_SHIFT(_xlfn.ANCHORARRAY('Extended Trace'!N5))</f>
        <v>169</v>
      </c>
      <c r="M5" s="61" cm="1">
        <f t="array" aca="1" ref="M5:M68" ca="1">DOMAIN_SHIFT(_xlfn.ANCHORARRAY('Extended Trace'!O5))</f>
        <v>18</v>
      </c>
      <c r="N5" s="80" cm="1">
        <f t="array" aca="1" ref="N5:N68" ca="1">DOMAIN_SHIFT(_xlfn.ANCHORARRAY('Extended Trace'!P5))</f>
        <v>9</v>
      </c>
      <c r="O5" s="42" cm="1">
        <f t="array" aca="1" ref="O5:O68" ca="1">DOMAIN_SHIFT(_xlfn.ANCHORARRAY('Extended Trace'!Q5))</f>
        <v>194</v>
      </c>
      <c r="P5" s="42" cm="1">
        <f t="array" aca="1" ref="P5:P68" ca="1">DOMAIN_SHIFT(_xlfn.ANCHORARRAY('Extended Trace'!R5))</f>
        <v>182</v>
      </c>
      <c r="Q5" s="42" cm="1">
        <f t="array" aca="1" ref="Q5:Q68" ca="1">DOMAIN_SHIFT(_xlfn.ANCHORARRAY('Extended Trace'!S5))</f>
        <v>142</v>
      </c>
      <c r="R5" s="42" cm="1">
        <f t="array" aca="1" ref="R5:R68" ca="1">DOMAIN_SHIFT(_xlfn.ANCHORARRAY('Extended Trace'!T5))</f>
        <v>216</v>
      </c>
      <c r="S5" s="42" cm="1">
        <f t="array" aca="1" ref="S5:S68" ca="1">DOMAIN_SHIFT(_xlfn.ANCHORARRAY('Extended Trace'!U5))</f>
        <v>184</v>
      </c>
      <c r="T5" s="42" cm="1">
        <f t="array" aca="1" ref="T5:T68" ca="1">DOMAIN_SHIFT(_xlfn.ANCHORARRAY('Extended Trace'!V5))</f>
        <v>228</v>
      </c>
      <c r="U5" s="42" cm="1">
        <f t="array" aca="1" ref="U5:U68" ca="1">DOMAIN_SHIFT(_xlfn.ANCHORARRAY('Extended Trace'!W5))</f>
        <v>63</v>
      </c>
      <c r="V5" s="42" cm="1">
        <f t="array" aca="1" ref="V5:V68" ca="1">DOMAIN_SHIFT(_xlfn.ANCHORARRAY('Extended Trace'!X5))</f>
        <v>211</v>
      </c>
      <c r="W5" s="42" cm="1">
        <f t="array" aca="1" ref="W5:W68" ca="1">DOMAIN_SHIFT(_xlfn.ANCHORARRAY('Extended Trace'!Y5))</f>
        <v>182</v>
      </c>
      <c r="X5" s="42" cm="1">
        <f t="array" aca="1" ref="X5:X68" ca="1">DOMAIN_SHIFT(_xlfn.ANCHORARRAY('Extended Trace'!Z5))</f>
        <v>136</v>
      </c>
      <c r="Y5" s="42" cm="1">
        <f t="array" aca="1" ref="Y5:Y68" ca="1">DOMAIN_SHIFT(_xlfn.ANCHORARRAY('Extended Trace'!AA5))</f>
        <v>172</v>
      </c>
      <c r="Z5" s="42" cm="1">
        <f t="array" aca="1" ref="Z5:Z68" ca="1">DOMAIN_SHIFT(_xlfn.ANCHORARRAY('Extended Trace'!AB5))</f>
        <v>58</v>
      </c>
      <c r="AA5" s="42" cm="1">
        <f t="array" aca="1" ref="AA5:AA68" ca="1">DOMAIN_SHIFT(_xlfn.ANCHORARRAY('Extended Trace'!AC5))</f>
        <v>125</v>
      </c>
      <c r="AB5" s="42" cm="1">
        <f t="array" aca="1" ref="AB5:AB68" ca="1">DOMAIN_SHIFT(_xlfn.ANCHORARRAY('Extended Trace'!AD5))</f>
        <v>117</v>
      </c>
      <c r="AC5" s="42" cm="1">
        <f t="array" aca="1" ref="AC5:AC68" ca="1">DOMAIN_SHIFT(_xlfn.ANCHORARRAY('Extended Trace'!AE5))</f>
        <v>38</v>
      </c>
      <c r="AD5" s="42" cm="1">
        <f t="array" aca="1" ref="AD5:AD68" ca="1">DOMAIN_SHIFT(_xlfn.ANCHORARRAY('Extended Trace'!AF5))</f>
        <v>68</v>
      </c>
      <c r="AE5" s="42" cm="1">
        <f t="array" aca="1" ref="AE5:AE68" ca="1">DOMAIN_SHIFT(_xlfn.ANCHORARRAY('Extended Trace'!AG5))</f>
        <v>165</v>
      </c>
      <c r="AF5" s="42" cm="1">
        <f t="array" aca="1" ref="AF5:AF68" ca="1">DOMAIN_SHIFT(_xlfn.ANCHORARRAY('Extended Trace'!AH5))</f>
        <v>232</v>
      </c>
      <c r="AG5" s="19" cm="1">
        <f t="array" aca="1" ref="AG5:AG68" ca="1">DOMAIN_SHIFT(_xlfn.ANCHORARRAY('Extended Trace'!AI5))</f>
        <v>72</v>
      </c>
      <c r="AH5" s="19" cm="1">
        <f t="array" aca="1" ref="AH5:AH68" ca="1">DOMAIN_SHIFT(_xlfn.ANCHORARRAY('Extended Trace'!AJ5))</f>
        <v>136</v>
      </c>
      <c r="AI5" s="19" cm="1">
        <f t="array" aca="1" ref="AI5:AI68" ca="1">DOMAIN_SHIFT(_xlfn.ANCHORARRAY('Extended Trace'!AK5))</f>
        <v>183</v>
      </c>
      <c r="AJ5" s="7"/>
      <c r="AK5" s="43">
        <f ca="1">IF(A5="","",MOD((AG5+AH5)*(N5+O5+P5-1),Prime))</f>
        <v>202</v>
      </c>
      <c r="AL5" s="43">
        <f ca="1">IF(A5="","",MOD((AG5+AH5)*(N5*(1-N5)),Prime))</f>
        <v>187</v>
      </c>
      <c r="AM5" s="43">
        <f ca="1">IF(A5="","",MOD((AG5+AH5)*(O5*(1-O5)),Prime))</f>
        <v>192</v>
      </c>
      <c r="AN5" s="43">
        <f ca="1">IF(A5="","",MOD((AG5+AH5)*(P5*(1-P5)),Prime))</f>
        <v>198</v>
      </c>
      <c r="AO5" s="43">
        <f ca="1">IF(A5="","",MOD((AG5+AH5)*(N5*($I5-N$4)),Prime))</f>
        <v>209</v>
      </c>
      <c r="AP5" s="43">
        <f ca="1">IF(A5="","",MOD((AG5+AH5)*(O5*($I5-O$4)),Prime))</f>
        <v>76</v>
      </c>
      <c r="AQ5" s="43">
        <f ca="1">IF(A5="","",MOD((AG5+AH5)*(P5*($I5-P$4)),Prime))</f>
        <v>246</v>
      </c>
      <c r="AR5" s="24"/>
      <c r="AS5" s="43">
        <f ca="1">IF(A5="","",MOD((AG5+AH5)*(Q5+R5+S5+T5+U5-1),Prime))</f>
        <v>95</v>
      </c>
      <c r="AT5" s="43">
        <f ca="1">IF(A5="","",MOD((AG5+AH5)*(Q5*(1-Q5)),Prime))</f>
        <v>109</v>
      </c>
      <c r="AU5" s="43">
        <f ca="1">IF(A5="","",MOD((AG5+AH5)*(R5*(1-R5)),Prime))</f>
        <v>82</v>
      </c>
      <c r="AV5" s="43">
        <f ca="1">IF(A5="","",MOD((AG5+AH5)*(S5*(1-S5)),Prime))</f>
        <v>245</v>
      </c>
      <c r="AW5" s="43">
        <f ca="1">IF(A5="","",MOD((AG5+AH5)*(T5*(1-T5)),Prime))</f>
        <v>225</v>
      </c>
      <c r="AX5" s="43">
        <f ca="1">IF(A5="","",MOD((AG5+AH5)*(U5*(1-U5)),Prime))</f>
        <v>186</v>
      </c>
      <c r="AY5" s="43">
        <f ca="1">IF($A5="","",MOD(($AG5+$AH5)*(Q5*($K5-Q$4)),Prime))</f>
        <v>230</v>
      </c>
      <c r="AZ5" s="43">
        <f ca="1">IF($A5="","",MOD(($AG5+$AH5)*(R5*($K5-R$4)),Prime))</f>
        <v>129</v>
      </c>
      <c r="BA5" s="43">
        <f ca="1">IF($A5="","",MOD(($AG5+$AH5)*(S5*($K5-S$4)),Prime))</f>
        <v>188</v>
      </c>
      <c r="BB5" s="43">
        <f ca="1">IF($A5="","",MOD(($AG5+$AH5)*(T5*($K5-T$4)),Prime))</f>
        <v>164</v>
      </c>
      <c r="BC5" s="43">
        <f ca="1">IF($A5="","",MOD(($AG5+$AH5)*(U5*($K5-U$4)),Prime))</f>
        <v>143</v>
      </c>
      <c r="BD5" s="24"/>
      <c r="BE5" s="43">
        <f ca="1">IF(A5="","",MOD((AG5+AH5)*(V5+W5+X5+Y5+Z5-1),Prime))</f>
        <v>123</v>
      </c>
      <c r="BF5" s="43">
        <f ca="1">IF(A5="","",MOD((AG5+AH5)*(V5*(1-V5)),Prime))</f>
        <v>54</v>
      </c>
      <c r="BG5" s="43">
        <f ca="1">IF(A5="","",MOD((AG5+AH5)*(W5*(1-W5)),Prime))</f>
        <v>198</v>
      </c>
      <c r="BH5" s="43">
        <f ca="1">IF(A5="","",MOD((AG5+AH5)*(X5*(1-X5)),Prime))</f>
        <v>140</v>
      </c>
      <c r="BI5" s="43">
        <f ca="1">IF(A5="","",MOD((AG5+AH5)*(Y5*(1-Y5)),Prime))</f>
        <v>189</v>
      </c>
      <c r="BJ5" s="43">
        <f ca="1">IF(A5="","",MOD((AG5+AH5)*(Z5*(1-Z5)),Prime))</f>
        <v>84</v>
      </c>
      <c r="BK5" s="43">
        <f ca="1">IF($A5="","",MOD(($AG5+$AH5)*(V5*($L5-V$4)),Prime))</f>
        <v>52</v>
      </c>
      <c r="BL5" s="43">
        <f ca="1">IF($A5="","",MOD(($AG5+$AH5)*(W5*($L5-W$4)),Prime))</f>
        <v>86</v>
      </c>
      <c r="BM5" s="43">
        <f ca="1">IF($A5="","",MOD(($AG5+$AH5)*(X5*($L5-X$4)),Prime))</f>
        <v>179</v>
      </c>
      <c r="BN5" s="43">
        <f ca="1">IF($A5="","",MOD(($AG5+$AH5)*(Y5*($L5-Y$4)),Prime))</f>
        <v>60</v>
      </c>
      <c r="BO5" s="43">
        <f ca="1">IF($A5="","",MOD(($AG5+$AH5)*(Z5*($L5-Z$4)),Prime))</f>
        <v>95</v>
      </c>
      <c r="BP5" s="24"/>
      <c r="BQ5" s="43">
        <f ca="1">IF(A5="","",MOD((AG5+AH5)*(R5*D5+S5*E5+T5*F5+U5*G5-AA5),Prime))</f>
        <v>250</v>
      </c>
      <c r="BR5" s="43">
        <f ca="1">IF(A5="","",MOD((AG5+AH5)*(W5*D5+X5*E5+Y5*F5+Z5*G5-AB5),Prime))</f>
        <v>6</v>
      </c>
      <c r="BS5" s="43">
        <f ca="1">IF(A5="","",MOD((AG5+AH5)*(MOD(N5*AB5+O5*(AB5+M5)+P5*(AA5+AB5+M5),Prime)-AC5),Prime))</f>
        <v>245</v>
      </c>
      <c r="BT5" s="43">
        <f ca="1">IF(A5="","",MOD((AG5+AH5)*MOD(H5*(AA5+R5)+(1-H5)*AC5-AD5,Prime),Prime))</f>
        <v>62</v>
      </c>
      <c r="BU5" s="43">
        <f ca="1">IF(A5="","",MOD((AG5+AH5)*((J5*AD5+(1-J5)*AC5)-AE5),Prime))</f>
        <v>123</v>
      </c>
      <c r="BV5" s="43">
        <f ca="1">IF(A5="","",MOD((AG5+AH5)*H5*(1-H5),Prime))</f>
        <v>48</v>
      </c>
      <c r="BW5" s="43" cm="1">
        <f t="array" aca="1" ref="BW5" ca="1">IF(A5="","",MOD(AH5*MOD(MRef(AF$5,B5-Input_Output!$O$6,Input_Output!$O$22)*MRef(AC$5,B5-Input_Output!$O$6,Input_Output!$O$22)-(1-H5),Prime),Prime))</f>
        <v>4</v>
      </c>
      <c r="BX5" s="24"/>
      <c r="BY5" s="43" cm="1">
        <f t="array" aca="1" ref="BY5" ca="1">IF(A5="","",MOD($AH5*((1-MRef(R$5,$B5-Input_Output!$O$6,Input_Output!$O$22))*(MOD(MRef(D$5,$B5-Input_Output!$O$6,Input_Output!$O$22)+1,Prime))+MRef(R$5,$B5-Input_Output!$O$6,Input_Output!$O$22)*MRef($AE$5,$B5-Input_Output!$O$6,Input_Output!$O$22)-D5),Prime))</f>
        <v>121</v>
      </c>
      <c r="BZ5" s="43" cm="1">
        <f t="array" aca="1" ref="BZ5" ca="1">IF($A5="","",MOD($AH5*((1-MRef(S$5,$B5-Input_Output!$O$6,Input_Output!$O$22))*MRef(E$5,$B5-Input_Output!$O$6,Input_Output!$O$22)+MRef(S$5,$B5-Input_Output!$O$6,Input_Output!$O$22)*MRef($AE$5,$B5-Input_Output!$O$6,Input_Output!$O$22)-E5),Prime))</f>
        <v>191</v>
      </c>
      <c r="CA5" s="43" cm="1">
        <f t="array" aca="1" ref="CA5" ca="1">IF($A5="","",MOD($AH5*((1-MRef(T$5,$B5-Input_Output!$O$6,Input_Output!$O$22))*MRef(F$5,$B5-Input_Output!$O$6,Input_Output!$O$22)+MRef(T$5,$B5-Input_Output!$O$6,Input_Output!$O$22)*MRef($AE$5,$B5-Input_Output!$O$6,Input_Output!$O$22)-F5),Prime))</f>
        <v>16</v>
      </c>
      <c r="CB5" s="43" cm="1">
        <f t="array" aca="1" ref="CB5" ca="1">IF($A5="","",MOD($AH5*((1-MRef(U$5,$B5-Input_Output!$O$6,Input_Output!$O$22))*MRef(G$5,$B5-Input_Output!$O$6,Input_Output!$O$22)+MRef(U$5,$B5-Input_Output!$O$6,Input_Output!$O$22)*MRef($AE$5,$B5-Input_Output!$O$6,Input_Output!$O$22)-G5),Prime))</f>
        <v>113</v>
      </c>
      <c r="CC5" s="43" cm="1">
        <f t="array" aca="1" ref="CC5" ca="1">IF(A5="","",MOD(AH5*MRef(AC$5,B5-Input_Output!$O$6,Input_Output!$O$22)*H5,Prime))</f>
        <v>117</v>
      </c>
      <c r="CD5" s="24"/>
      <c r="CE5" s="43">
        <f ca="1">IF($A5="","",MOD(D5*$AG5,Prime))</f>
        <v>1</v>
      </c>
      <c r="CF5" s="43">
        <f ca="1">IF($A5="","",MOD((E5-INPUT)*$AG5,Prime))</f>
        <v>149</v>
      </c>
      <c r="CG5" s="43">
        <f ca="1">IF($A5="","",MOD(H5*$AG5,Prime))</f>
        <v>255</v>
      </c>
      <c r="CH5" s="43">
        <f ca="1">IF($A5="","",MOD((E5-OUT)*$AI5,Prime))</f>
        <v>154</v>
      </c>
      <c r="CI5" s="43" cm="1">
        <f t="array" aca="1" ref="CI5" ca="1">IF(A5="","",_xlfn.LET(_xlpm.r,B5-Input_Output!$O$6,_xlpm.l,Input_Output!$O$22,MOD(MRef(AG$5,_xlpm.r,_xlpm.l)+MRef(AH$5,_xlpm.r,_xlpm.l)-MRef(AI$5,_xlpm.r,_xlpm.l)-AH5,Prime)))</f>
        <v>0</v>
      </c>
      <c r="CJ5" s="7"/>
    </row>
    <row r="6" spans="1:88" x14ac:dyDescent="0.25">
      <c r="A6" s="41" t="str">
        <f>IF(B6&lt;Input_Output!O$22,"disguised","")</f>
        <v>disguised</v>
      </c>
      <c r="B6" s="19">
        <f>IF(B5="","",_xlfn.LET(_xlpm.next,B5+1,IF(_xlpm.next&lt;Input_Output!O$22,_xlpm.next,"")))</f>
        <v>1</v>
      </c>
      <c r="C6" s="19">
        <v>243</v>
      </c>
      <c r="D6" s="42">
        <f ca="1"/>
        <v>91</v>
      </c>
      <c r="E6" s="42">
        <f ca="1"/>
        <v>222</v>
      </c>
      <c r="F6" s="42">
        <f ca="1"/>
        <v>13</v>
      </c>
      <c r="G6" s="42">
        <f ca="1"/>
        <v>213</v>
      </c>
      <c r="H6" s="79">
        <f ca="1"/>
        <v>249</v>
      </c>
      <c r="I6" s="87">
        <f ca="1"/>
        <v>118</v>
      </c>
      <c r="J6" s="42">
        <f ca="1"/>
        <v>64</v>
      </c>
      <c r="K6" s="42">
        <f ca="1"/>
        <v>209</v>
      </c>
      <c r="L6" s="42">
        <f ca="1"/>
        <v>13</v>
      </c>
      <c r="M6" s="61">
        <f ca="1"/>
        <v>6</v>
      </c>
      <c r="N6" s="80">
        <f ca="1"/>
        <v>10</v>
      </c>
      <c r="O6" s="42">
        <f ca="1"/>
        <v>114</v>
      </c>
      <c r="P6" s="42">
        <f ca="1"/>
        <v>6</v>
      </c>
      <c r="Q6" s="42">
        <f ca="1"/>
        <v>3</v>
      </c>
      <c r="R6" s="42">
        <f ca="1"/>
        <v>137</v>
      </c>
      <c r="S6" s="42">
        <f ca="1"/>
        <v>154</v>
      </c>
      <c r="T6" s="42">
        <f ca="1"/>
        <v>193</v>
      </c>
      <c r="U6" s="42">
        <f ca="1"/>
        <v>91</v>
      </c>
      <c r="V6" s="42">
        <f ca="1"/>
        <v>128</v>
      </c>
      <c r="W6" s="42">
        <f ca="1"/>
        <v>158</v>
      </c>
      <c r="X6" s="42">
        <f ca="1"/>
        <v>19</v>
      </c>
      <c r="Y6" s="42">
        <f ca="1"/>
        <v>213</v>
      </c>
      <c r="Z6" s="42">
        <f ca="1"/>
        <v>76</v>
      </c>
      <c r="AA6" s="42">
        <f ca="1"/>
        <v>142</v>
      </c>
      <c r="AB6" s="42">
        <f ca="1"/>
        <v>121</v>
      </c>
      <c r="AC6" s="42">
        <f ca="1"/>
        <v>112</v>
      </c>
      <c r="AD6" s="42">
        <f ca="1"/>
        <v>165</v>
      </c>
      <c r="AE6" s="42">
        <f ca="1"/>
        <v>208</v>
      </c>
      <c r="AF6" s="42">
        <f ca="1"/>
        <v>146</v>
      </c>
      <c r="AG6" s="19">
        <f ca="1"/>
        <v>204</v>
      </c>
      <c r="AH6" s="19">
        <f ca="1"/>
        <v>222</v>
      </c>
      <c r="AI6" s="19">
        <f ca="1"/>
        <v>203</v>
      </c>
      <c r="AJ6" s="7"/>
      <c r="AK6" s="43">
        <f ca="1">IF(A6="","",MOD((AG6+AH6)*(N6+O6+P6-1),Prime))</f>
        <v>213</v>
      </c>
      <c r="AL6" s="43">
        <f ca="1">IF(A6="","",MOD((AG6+AH6)*(N6*(1-N6)),Prime))</f>
        <v>210</v>
      </c>
      <c r="AM6" s="43">
        <f ca="1">IF(A6="","",MOD((AG6+AH6)*(O6*(1-O6)),Prime))</f>
        <v>246</v>
      </c>
      <c r="AN6" s="43">
        <f ca="1">IF(A6="","",MOD((AG6+AH6)*(P6*(1-P6)),Prime))</f>
        <v>70</v>
      </c>
      <c r="AO6" s="43">
        <f ca="1">IF(A6="","",MOD((AG6+AH6)*(N6*($I6-N$4)),Prime))</f>
        <v>245</v>
      </c>
      <c r="AP6" s="43">
        <f ca="1">IF(A6="","",MOD((AG6+AH6)*(O6*($I6-O$4)),Prime))</f>
        <v>232</v>
      </c>
      <c r="AQ6" s="43">
        <f ca="1">IF(A6="","",MOD((AG6+AH6)*(P6*($I6-P$4)),Prime))</f>
        <v>175</v>
      </c>
      <c r="AR6" s="24"/>
      <c r="AS6" s="43">
        <f ca="1">IF(A6="","",MOD((AG6+AH6)*(Q6+R6+S6+T6+U6-1),Prime))</f>
        <v>110</v>
      </c>
      <c r="AT6" s="43">
        <f ca="1">IF(A6="","",MOD((AG6+AH6)*(Q6*(1-Q6)),Prime))</f>
        <v>14</v>
      </c>
      <c r="AU6" s="43">
        <f ca="1">IF(A6="","",MOD((AG6+AH6)*(R6*(1-R6)),Prime))</f>
        <v>213</v>
      </c>
      <c r="AV6" s="43">
        <f ca="1">IF(A6="","",MOD((AG6+AH6)*(S6*(1-S6)),Prime))</f>
        <v>237</v>
      </c>
      <c r="AW6" s="43">
        <f ca="1">IF(A6="","",MOD((AG6+AH6)*(T6*(1-T6)),Prime))</f>
        <v>112</v>
      </c>
      <c r="AX6" s="43">
        <f ca="1">IF(A6="","",MOD((AG6+AH6)*(U6*(1-U6)),Prime))</f>
        <v>92</v>
      </c>
      <c r="AY6" s="43">
        <f ca="1">IF($A6="","",MOD(($AG6+$AH6)*(Q6*($K6-Q$4)),Prime))</f>
        <v>79</v>
      </c>
      <c r="AZ6" s="43">
        <f ca="1">IF($A6="","",MOD(($AG6+$AH6)*(R6*($K6-R$4)),Prime))</f>
        <v>158</v>
      </c>
      <c r="BA6" s="43">
        <f ca="1">IF($A6="","",MOD(($AG6+$AH6)*(S6*($K6-S$4)),Prime))</f>
        <v>148</v>
      </c>
      <c r="BB6" s="43">
        <f ca="1">IF($A6="","",MOD(($AG6+$AH6)*(T6*($K6-T$4)),Prime))</f>
        <v>94</v>
      </c>
      <c r="BC6" s="43">
        <f ca="1">IF($A6="","",MOD(($AG6+$AH6)*(U6*($K6-U$4)),Prime))</f>
        <v>76</v>
      </c>
      <c r="BD6" s="24"/>
      <c r="BE6" s="43">
        <f ca="1">IF(A6="","",MOD((AG6+AH6)*(V6+W6+X6+Y6+Z6-1),Prime))</f>
        <v>244</v>
      </c>
      <c r="BF6" s="43">
        <f ca="1">IF(A6="","",MOD((AG6+AH6)*(V6*(1-V6)),Prime))</f>
        <v>66</v>
      </c>
      <c r="BG6" s="43">
        <f ca="1">IF(A6="","",MOD((AG6+AH6)*(W6*(1-W6)),Prime))</f>
        <v>227</v>
      </c>
      <c r="BH6" s="43">
        <f ca="1">IF(A6="","",MOD((AG6+AH6)*(X6*(1-X6)),Prime))</f>
        <v>27</v>
      </c>
      <c r="BI6" s="43">
        <f ca="1">IF(A6="","",MOD((AG6+AH6)*(Y6*(1-Y6)),Prime))</f>
        <v>251</v>
      </c>
      <c r="BJ6" s="43">
        <f ca="1">IF(A6="","",MOD((AG6+AH6)*(Z6*(1-Z6)),Prime))</f>
        <v>193</v>
      </c>
      <c r="BK6" s="43">
        <f ca="1">IF($A6="","",MOD(($AG6+$AH6)*(V6*($L6-V$4)),Prime))</f>
        <v>58</v>
      </c>
      <c r="BL6" s="43">
        <f ca="1">IF($A6="","",MOD(($AG6+$AH6)*(W6*($L6-W$4)),Prime))</f>
        <v>202</v>
      </c>
      <c r="BM6" s="43">
        <f ca="1">IF($A6="","",MOD(($AG6+$AH6)*(X6*($L6-X$4)),Prime))</f>
        <v>112</v>
      </c>
      <c r="BN6" s="43">
        <f ca="1">IF($A6="","",MOD(($AG6+$AH6)*(Y6*($L6-Y$4)),Prime))</f>
        <v>170</v>
      </c>
      <c r="BO6" s="43">
        <f ca="1">IF($A6="","",MOD(($AG6+$AH6)*(Z6*($L6-Z$4)),Prime))</f>
        <v>203</v>
      </c>
      <c r="BP6" s="24"/>
      <c r="BQ6" s="43">
        <f ca="1">IF(A6="","",MOD((AG6+AH6)*(R6*D6+S6*E6+T6*F6+U6*G6-AA6),Prime))</f>
        <v>71</v>
      </c>
      <c r="BR6" s="43">
        <f ca="1">IF(A6="","",MOD((AG6+AH6)*(W6*D6+X6*E6+Y6*F6+Z6*G6-AB6),Prime))</f>
        <v>210</v>
      </c>
      <c r="BS6" s="43">
        <f ca="1">IF(A6="","",MOD((AG6+AH6)*(MOD(N6*AB6+O6*(AB6+M6)+P6*(AA6+AB6+M6),Prime)-AC6),Prime))</f>
        <v>239</v>
      </c>
      <c r="BT6" s="43">
        <f ca="1">IF(A6="","",MOD((AG6+AH6)*MOD(H6*(AA6+R6)+(1-H6)*AC6-AD6,Prime),Prime))</f>
        <v>157</v>
      </c>
      <c r="BU6" s="43">
        <f ca="1">IF(A6="","",MOD((AG6+AH6)*((J6*AD6+(1-J6)*AC6)-AE6),Prime))</f>
        <v>105</v>
      </c>
      <c r="BV6" s="43">
        <f ca="1">IF(A6="","",MOD((AG6+AH6)*H6*(1-H6),Prime))</f>
        <v>168</v>
      </c>
      <c r="BW6" s="43" cm="1">
        <f t="array" aca="1" ref="BW6" ca="1">IF(A6="","",MOD(AH6*MOD(MRef(AF$5,B6-Input_Output!$O$6,Input_Output!$O$22)*MRef(AC$5,B6-Input_Output!$O$6,Input_Output!$O$22)-(1-H6),Prime),Prime))</f>
        <v>235</v>
      </c>
      <c r="BX6" s="24"/>
      <c r="BY6" s="43" cm="1">
        <f t="array" aca="1" ref="BY6" ca="1">IF(A6="","",MOD($AH6*((1-MRef(R$5,$B6-Input_Output!$O$6,Input_Output!$O$22))*(MOD(MRef(D$5,$B6-Input_Output!$O$6,Input_Output!$O$22)+1,Prime))+MRef(R$5,$B6-Input_Output!$O$6,Input_Output!$O$22)*MRef($AE$5,$B6-Input_Output!$O$6,Input_Output!$O$22)-D6),Prime))</f>
        <v>138</v>
      </c>
      <c r="BZ6" s="43" cm="1">
        <f t="array" aca="1" ref="BZ6" ca="1">IF($A6="","",MOD($AH6*((1-MRef(S$5,$B6-Input_Output!$O$6,Input_Output!$O$22))*MRef(E$5,$B6-Input_Output!$O$6,Input_Output!$O$22)+MRef(S$5,$B6-Input_Output!$O$6,Input_Output!$O$22)*MRef($AE$5,$B6-Input_Output!$O$6,Input_Output!$O$22)-E6),Prime))</f>
        <v>111</v>
      </c>
      <c r="CA6" s="43" cm="1">
        <f t="array" aca="1" ref="CA6" ca="1">IF($A6="","",MOD($AH6*((1-MRef(T$5,$B6-Input_Output!$O$6,Input_Output!$O$22))*MRef(F$5,$B6-Input_Output!$O$6,Input_Output!$O$22)+MRef(T$5,$B6-Input_Output!$O$6,Input_Output!$O$22)*MRef($AE$5,$B6-Input_Output!$O$6,Input_Output!$O$22)-F6),Prime))</f>
        <v>153</v>
      </c>
      <c r="CB6" s="43" cm="1">
        <f t="array" aca="1" ref="CB6" ca="1">IF($A6="","",MOD($AH6*((1-MRef(U$5,$B6-Input_Output!$O$6,Input_Output!$O$22))*MRef(G$5,$B6-Input_Output!$O$6,Input_Output!$O$22)+MRef(U$5,$B6-Input_Output!$O$6,Input_Output!$O$22)*MRef($AE$5,$B6-Input_Output!$O$6,Input_Output!$O$22)-G6),Prime))</f>
        <v>64</v>
      </c>
      <c r="CC6" s="43" cm="1">
        <f t="array" aca="1" ref="CC6" ca="1">IF(A6="","",MOD(AH6*MRef(AC$5,B6-Input_Output!$O$6,Input_Output!$O$22)*H6,Prime))</f>
        <v>59</v>
      </c>
      <c r="CD6" s="24"/>
      <c r="CE6" s="43">
        <f ca="1">IF($A6="","",MOD(D6*$AG6,Prime))</f>
        <v>60</v>
      </c>
      <c r="CF6" s="43">
        <f ca="1">IF($A6="","",MOD((E6-INPUT)*$AG6,Prime))</f>
        <v>11</v>
      </c>
      <c r="CG6" s="43">
        <f ca="1">IF($A6="","",MOD(H6*$AG6,Prime))</f>
        <v>167</v>
      </c>
      <c r="CH6" s="43">
        <f ca="1">IF($A6="","",MOD((E6-OUT)*$AI6,Prime))</f>
        <v>130</v>
      </c>
      <c r="CI6" s="43" cm="1">
        <f t="array" aca="1" ref="CI6" ca="1">IF(A6="","",_xlfn.LET(_xlpm.r,B6-Input_Output!$O$6,_xlpm.l,Input_Output!$O$22,MOD(MRef(AG$5,_xlpm.r,_xlpm.l)+MRef(AH$5,_xlpm.r,_xlpm.l)-MRef(AI$5,_xlpm.r,_xlpm.l)-AH6,Prime)))</f>
        <v>0</v>
      </c>
      <c r="CJ6" s="7"/>
    </row>
    <row r="7" spans="1:88" x14ac:dyDescent="0.25">
      <c r="A7" s="41" t="str">
        <f>IF(B7&lt;Input_Output!O$22,"disguised","")</f>
        <v>disguised</v>
      </c>
      <c r="B7" s="19">
        <f>IF(B6="","",_xlfn.LET(_xlpm.next,B6+1,IF(_xlpm.next&lt;Input_Output!O$22,_xlpm.next,"")))</f>
        <v>2</v>
      </c>
      <c r="C7" s="19">
        <v>151</v>
      </c>
      <c r="D7" s="42">
        <f ca="1"/>
        <v>84</v>
      </c>
      <c r="E7" s="42">
        <f ca="1"/>
        <v>47</v>
      </c>
      <c r="F7" s="42">
        <f ca="1"/>
        <v>177</v>
      </c>
      <c r="G7" s="42">
        <f ca="1"/>
        <v>219</v>
      </c>
      <c r="H7" s="79">
        <f ca="1"/>
        <v>192</v>
      </c>
      <c r="I7" s="87">
        <f ca="1"/>
        <v>182</v>
      </c>
      <c r="J7" s="42">
        <f ca="1"/>
        <v>67</v>
      </c>
      <c r="K7" s="42">
        <f ca="1"/>
        <v>253</v>
      </c>
      <c r="L7" s="42">
        <f ca="1"/>
        <v>115</v>
      </c>
      <c r="M7" s="61">
        <f ca="1"/>
        <v>36</v>
      </c>
      <c r="N7" s="80">
        <f ca="1"/>
        <v>19</v>
      </c>
      <c r="O7" s="42">
        <f ca="1"/>
        <v>215</v>
      </c>
      <c r="P7" s="42">
        <f ca="1"/>
        <v>249</v>
      </c>
      <c r="Q7" s="42">
        <f ca="1"/>
        <v>55</v>
      </c>
      <c r="R7" s="42">
        <f ca="1"/>
        <v>131</v>
      </c>
      <c r="S7" s="42">
        <f ca="1"/>
        <v>169</v>
      </c>
      <c r="T7" s="42">
        <f ca="1"/>
        <v>194</v>
      </c>
      <c r="U7" s="42">
        <f ca="1"/>
        <v>136</v>
      </c>
      <c r="V7" s="42">
        <f ca="1"/>
        <v>111</v>
      </c>
      <c r="W7" s="42">
        <f ca="1"/>
        <v>178</v>
      </c>
      <c r="X7" s="42">
        <f ca="1"/>
        <v>243</v>
      </c>
      <c r="Y7" s="42">
        <f ca="1"/>
        <v>221</v>
      </c>
      <c r="Z7" s="42">
        <f ca="1"/>
        <v>50</v>
      </c>
      <c r="AA7" s="42">
        <f ca="1"/>
        <v>152</v>
      </c>
      <c r="AB7" s="42">
        <f ca="1"/>
        <v>200</v>
      </c>
      <c r="AC7" s="42">
        <f ca="1"/>
        <v>221</v>
      </c>
      <c r="AD7" s="42">
        <f ca="1"/>
        <v>216</v>
      </c>
      <c r="AE7" s="42">
        <f ca="1"/>
        <v>224</v>
      </c>
      <c r="AF7" s="42">
        <f ca="1"/>
        <v>201</v>
      </c>
      <c r="AG7" s="19">
        <f ca="1"/>
        <v>198</v>
      </c>
      <c r="AH7" s="19">
        <f ca="1"/>
        <v>29</v>
      </c>
      <c r="AI7" s="19">
        <f ca="1"/>
        <v>161</v>
      </c>
      <c r="AJ7" s="7"/>
      <c r="AK7" s="43">
        <f ca="1">IF(A7="","",MOD((AG7+AH7)*(N7+O7+P7-1),Prime))</f>
        <v>189</v>
      </c>
      <c r="AL7" s="43">
        <f ca="1">IF(A7="","",MOD((AG7+AH7)*(N7*(1-N7)),Prime))</f>
        <v>237</v>
      </c>
      <c r="AM7" s="43">
        <f ca="1">IF(A7="","",MOD((AG7+AH7)*(O7*(1-O7)),Prime))</f>
        <v>210</v>
      </c>
      <c r="AN7" s="43">
        <f ca="1">IF(A7="","",MOD((AG7+AH7)*(P7*(1-P7)),Prime))</f>
        <v>104</v>
      </c>
      <c r="AO7" s="43">
        <f ca="1">IF(A7="","",MOD((AG7+AH7)*(N7*($I7-N$4)),Prime))</f>
        <v>88</v>
      </c>
      <c r="AP7" s="43">
        <f ca="1">IF(A7="","",MOD((AG7+AH7)*(O7*($I7-O$4)),Prime))</f>
        <v>101</v>
      </c>
      <c r="AQ7" s="43">
        <f ca="1">IF(A7="","",MOD((AG7+AH7)*(P7*($I7-P$4)),Prime))</f>
        <v>24</v>
      </c>
      <c r="AR7" s="24"/>
      <c r="AS7" s="43">
        <f ca="1">IF(A7="","",MOD((AG7+AH7)*(Q7+R7+S7+T7+U7-1),Prime))</f>
        <v>40</v>
      </c>
      <c r="AT7" s="43">
        <f ca="1">IF(A7="","",MOD((AG7+AH7)*(Q7*(1-Q7)),Prime))</f>
        <v>178</v>
      </c>
      <c r="AU7" s="43">
        <f ca="1">IF(A7="","",MOD((AG7+AH7)*(R7*(1-R7)),Prime))</f>
        <v>241</v>
      </c>
      <c r="AV7" s="43">
        <f ca="1">IF(A7="","",MOD((AG7+AH7)*(S7*(1-S7)),Prime))</f>
        <v>62</v>
      </c>
      <c r="AW7" s="43">
        <f ca="1">IF(A7="","",MOD((AG7+AH7)*(T7*(1-T7)),Prime))</f>
        <v>170</v>
      </c>
      <c r="AX7" s="43">
        <f ca="1">IF(A7="","",MOD((AG7+AH7)*(U7*(1-U7)),Prime))</f>
        <v>49</v>
      </c>
      <c r="AY7" s="43">
        <f ca="1">IF($A7="","",MOD(($AG7+$AH7)*(Q7*($K7-Q$4)),Prime))</f>
        <v>175</v>
      </c>
      <c r="AZ7" s="43">
        <f ca="1">IF($A7="","",MOD(($AG7+$AH7)*(R7*($K7-R$4)),Prime))</f>
        <v>118</v>
      </c>
      <c r="BA7" s="43">
        <f ca="1">IF($A7="","",MOD(($AG7+$AH7)*(S7*($K7-S$4)),Prime))</f>
        <v>94</v>
      </c>
      <c r="BB7" s="43">
        <f ca="1">IF($A7="","",MOD(($AG7+$AH7)*(T7*($K7-T$4)),Prime))</f>
        <v>134</v>
      </c>
      <c r="BC7" s="43">
        <f ca="1">IF($A7="","",MOD(($AG7+$AH7)*(U7*($K7-U$4)),Prime))</f>
        <v>1</v>
      </c>
      <c r="BD7" s="24"/>
      <c r="BE7" s="43">
        <f ca="1">IF(A7="","",MOD((AG7+AH7)*(V7+W7+X7+Y7+Z7-1),Prime))</f>
        <v>98</v>
      </c>
      <c r="BF7" s="43">
        <f ca="1">IF(A7="","",MOD((AG7+AH7)*(V7*(1-V7)),Prime))</f>
        <v>75</v>
      </c>
      <c r="BG7" s="43">
        <f ca="1">IF(A7="","",MOD((AG7+AH7)*(W7*(1-W7)),Prime))</f>
        <v>191</v>
      </c>
      <c r="BH7" s="43">
        <f ca="1">IF(A7="","",MOD((AG7+AH7)*(X7*(1-X7)),Prime))</f>
        <v>132</v>
      </c>
      <c r="BI7" s="43">
        <f ca="1">IF(A7="","",MOD((AG7+AH7)*(Y7*(1-Y7)),Prime))</f>
        <v>125</v>
      </c>
      <c r="BJ7" s="43">
        <f ca="1">IF(A7="","",MOD((AG7+AH7)*(Z7*(1-Z7)),Prime))</f>
        <v>255</v>
      </c>
      <c r="BK7" s="43">
        <f ca="1">IF($A7="","",MOD(($AG7+$AH7)*(V7*($L7-V$4)),Prime))</f>
        <v>237</v>
      </c>
      <c r="BL7" s="43">
        <f ca="1">IF($A7="","",MOD(($AG7+$AH7)*(W7*($L7-W$4)),Prime))</f>
        <v>73</v>
      </c>
      <c r="BM7" s="43">
        <f ca="1">IF($A7="","",MOD(($AG7+$AH7)*(X7*($L7-X$4)),Prime))</f>
        <v>172</v>
      </c>
      <c r="BN7" s="43">
        <f ca="1">IF($A7="","",MOD(($AG7+$AH7)*(Y7*($L7-Y$4)),Prime))</f>
        <v>170</v>
      </c>
      <c r="BO7" s="43">
        <f ca="1">IF($A7="","",MOD(($AG7+$AH7)*(Z7*($L7-Z$4)),Prime))</f>
        <v>36</v>
      </c>
      <c r="BP7" s="24"/>
      <c r="BQ7" s="43">
        <f ca="1">IF(A7="","",MOD((AG7+AH7)*(R7*D7+S7*E7+T7*F7+U7*G7-AA7),Prime))</f>
        <v>250</v>
      </c>
      <c r="BR7" s="43">
        <f ca="1">IF(A7="","",MOD((AG7+AH7)*(W7*D7+X7*E7+Y7*F7+Z7*G7-AB7),Prime))</f>
        <v>100</v>
      </c>
      <c r="BS7" s="43">
        <f ca="1">IF(A7="","",MOD((AG7+AH7)*(MOD(N7*AB7+O7*(AB7+M7)+P7*(AA7+AB7+M7),Prime)-AC7),Prime))</f>
        <v>153</v>
      </c>
      <c r="BT7" s="43">
        <f ca="1">IF(A7="","",MOD((AG7+AH7)*MOD(H7*(AA7+R7)+(1-H7)*AC7-AD7,Prime),Prime))</f>
        <v>217</v>
      </c>
      <c r="BU7" s="43">
        <f ca="1">IF(A7="","",MOD((AG7+AH7)*((J7*AD7+(1-J7)*AC7)-AE7),Prime))</f>
        <v>117</v>
      </c>
      <c r="BV7" s="43">
        <f ca="1">IF(A7="","",MOD((AG7+AH7)*H7*(1-H7),Prime))</f>
        <v>200</v>
      </c>
      <c r="BW7" s="43" cm="1">
        <f t="array" aca="1" ref="BW7" ca="1">IF(A7="","",MOD(AH7*MOD(MRef(AF$5,B7-Input_Output!$O$6,Input_Output!$O$22)*MRef(AC$5,B7-Input_Output!$O$6,Input_Output!$O$22)-(1-H7),Prime),Prime))</f>
        <v>44</v>
      </c>
      <c r="BX7" s="24"/>
      <c r="BY7" s="43" cm="1">
        <f t="array" aca="1" ref="BY7" ca="1">IF(A7="","",MOD($AH7*((1-MRef(R$5,$B7-Input_Output!$O$6,Input_Output!$O$22))*(MOD(MRef(D$5,$B7-Input_Output!$O$6,Input_Output!$O$22)+1,Prime))+MRef(R$5,$B7-Input_Output!$O$6,Input_Output!$O$22)*MRef($AE$5,$B7-Input_Output!$O$6,Input_Output!$O$22)-D7),Prime))</f>
        <v>130</v>
      </c>
      <c r="BZ7" s="43" cm="1">
        <f t="array" aca="1" ref="BZ7" ca="1">IF($A7="","",MOD($AH7*((1-MRef(S$5,$B7-Input_Output!$O$6,Input_Output!$O$22))*MRef(E$5,$B7-Input_Output!$O$6,Input_Output!$O$22)+MRef(S$5,$B7-Input_Output!$O$6,Input_Output!$O$22)*MRef($AE$5,$B7-Input_Output!$O$6,Input_Output!$O$22)-E7),Prime))</f>
        <v>30</v>
      </c>
      <c r="CA7" s="43" cm="1">
        <f t="array" aca="1" ref="CA7" ca="1">IF($A7="","",MOD($AH7*((1-MRef(T$5,$B7-Input_Output!$O$6,Input_Output!$O$22))*MRef(F$5,$B7-Input_Output!$O$6,Input_Output!$O$22)+MRef(T$5,$B7-Input_Output!$O$6,Input_Output!$O$22)*MRef($AE$5,$B7-Input_Output!$O$6,Input_Output!$O$22)-F7),Prime))</f>
        <v>10</v>
      </c>
      <c r="CB7" s="43" cm="1">
        <f t="array" aca="1" ref="CB7" ca="1">IF($A7="","",MOD($AH7*((1-MRef(U$5,$B7-Input_Output!$O$6,Input_Output!$O$22))*MRef(G$5,$B7-Input_Output!$O$6,Input_Output!$O$22)+MRef(U$5,$B7-Input_Output!$O$6,Input_Output!$O$22)*MRef($AE$5,$B7-Input_Output!$O$6,Input_Output!$O$22)-G7),Prime))</f>
        <v>158</v>
      </c>
      <c r="CC7" s="43" cm="1">
        <f t="array" aca="1" ref="CC7" ca="1">IF(A7="","",MOD(AH7*MRef(AC$5,B7-Input_Output!$O$6,Input_Output!$O$22)*H7,Prime))</f>
        <v>221</v>
      </c>
      <c r="CD7" s="24"/>
      <c r="CE7" s="43">
        <f ca="1">IF($A7="","",MOD(D7*$AG7,Prime))</f>
        <v>184</v>
      </c>
      <c r="CF7" s="43">
        <f ca="1">IF($A7="","",MOD((E7-INPUT)*$AG7,Prime))</f>
        <v>33</v>
      </c>
      <c r="CG7" s="43">
        <f ca="1">IF($A7="","",MOD(H7*$AG7,Prime))</f>
        <v>237</v>
      </c>
      <c r="CH7" s="43">
        <f ca="1">IF($A7="","",MOD((E7-OUT)*$AI7,Prime))</f>
        <v>12</v>
      </c>
      <c r="CI7" s="43" cm="1">
        <f t="array" aca="1" ref="CI7" ca="1">IF(A7="","",_xlfn.LET(_xlpm.r,B7-Input_Output!$O$6,_xlpm.l,Input_Output!$O$22,MOD(MRef(AG$5,_xlpm.r,_xlpm.l)+MRef(AH$5,_xlpm.r,_xlpm.l)-MRef(AI$5,_xlpm.r,_xlpm.l)-AH7,Prime)))</f>
        <v>0</v>
      </c>
      <c r="CJ7" s="7"/>
    </row>
    <row r="8" spans="1:88" x14ac:dyDescent="0.25">
      <c r="A8" s="41" t="str">
        <f>IF(B8&lt;Input_Output!O$22,"disguised","")</f>
        <v>disguised</v>
      </c>
      <c r="B8" s="19">
        <f>IF(B7="","",_xlfn.LET(_xlpm.next,B7+1,IF(_xlpm.next&lt;Input_Output!O$22,_xlpm.next,"")))</f>
        <v>3</v>
      </c>
      <c r="C8" s="19">
        <v>152</v>
      </c>
      <c r="D8" s="42">
        <f ca="1"/>
        <v>74</v>
      </c>
      <c r="E8" s="42">
        <f ca="1"/>
        <v>243</v>
      </c>
      <c r="F8" s="42">
        <f ca="1"/>
        <v>2</v>
      </c>
      <c r="G8" s="42">
        <f ca="1"/>
        <v>60</v>
      </c>
      <c r="H8" s="79">
        <f ca="1"/>
        <v>247</v>
      </c>
      <c r="I8" s="87">
        <f ca="1"/>
        <v>48</v>
      </c>
      <c r="J8" s="42">
        <f ca="1"/>
        <v>80</v>
      </c>
      <c r="K8" s="42">
        <f ca="1"/>
        <v>51</v>
      </c>
      <c r="L8" s="42">
        <f ca="1"/>
        <v>232</v>
      </c>
      <c r="M8" s="61">
        <f ca="1"/>
        <v>11</v>
      </c>
      <c r="N8" s="80">
        <f ca="1"/>
        <v>186</v>
      </c>
      <c r="O8" s="42">
        <f ca="1"/>
        <v>245</v>
      </c>
      <c r="P8" s="42">
        <f ca="1"/>
        <v>224</v>
      </c>
      <c r="Q8" s="42">
        <f ca="1"/>
        <v>230</v>
      </c>
      <c r="R8" s="42">
        <f ca="1"/>
        <v>171</v>
      </c>
      <c r="S8" s="42">
        <f ca="1"/>
        <v>104</v>
      </c>
      <c r="T8" s="42">
        <f ca="1"/>
        <v>232</v>
      </c>
      <c r="U8" s="42">
        <f ca="1"/>
        <v>138</v>
      </c>
      <c r="V8" s="42">
        <f ca="1"/>
        <v>256</v>
      </c>
      <c r="W8" s="42">
        <f ca="1"/>
        <v>172</v>
      </c>
      <c r="X8" s="42">
        <f ca="1"/>
        <v>58</v>
      </c>
      <c r="Y8" s="42">
        <f ca="1"/>
        <v>35</v>
      </c>
      <c r="Z8" s="42">
        <f ca="1"/>
        <v>165</v>
      </c>
      <c r="AA8" s="42">
        <f ca="1"/>
        <v>176</v>
      </c>
      <c r="AB8" s="42">
        <f ca="1"/>
        <v>105</v>
      </c>
      <c r="AC8" s="42">
        <f ca="1"/>
        <v>40</v>
      </c>
      <c r="AD8" s="42">
        <f ca="1"/>
        <v>156</v>
      </c>
      <c r="AE8" s="42">
        <f ca="1"/>
        <v>177</v>
      </c>
      <c r="AF8" s="42">
        <f ca="1"/>
        <v>140</v>
      </c>
      <c r="AG8" s="19">
        <f ca="1"/>
        <v>126</v>
      </c>
      <c r="AH8" s="19">
        <f ca="1"/>
        <v>22</v>
      </c>
      <c r="AI8" s="19">
        <f ca="1"/>
        <v>246</v>
      </c>
      <c r="AJ8" s="7"/>
      <c r="AK8" s="43">
        <f ca="1">IF(A8="","",MOD((AG8+AH8)*(N8+O8+P8-1),Prime))</f>
        <v>160</v>
      </c>
      <c r="AL8" s="43">
        <f ca="1">IF(A8="","",MOD((AG8+AH8)*(N8*(1-N8)),Prime))</f>
        <v>32</v>
      </c>
      <c r="AM8" s="43">
        <f ca="1">IF(A8="","",MOD((AG8+AH8)*(O8*(1-O8)),Prime))</f>
        <v>42</v>
      </c>
      <c r="AN8" s="43">
        <f ca="1">IF(A8="","",MOD((AG8+AH8)*(P8*(1-P8)),Prime))</f>
        <v>223</v>
      </c>
      <c r="AO8" s="43">
        <f ca="1">IF(A8="","",MOD((AG8+AH8)*(N8*($I8-N$4)),Prime))</f>
        <v>107</v>
      </c>
      <c r="AP8" s="43">
        <f ca="1">IF(A8="","",MOD((AG8+AH8)*(O8*($I8-O$4)),Prime))</f>
        <v>53</v>
      </c>
      <c r="AQ8" s="43">
        <f ca="1">IF(A8="","",MOD((AG8+AH8)*(P8*($I8-P$4)),Prime))</f>
        <v>211</v>
      </c>
      <c r="AR8" s="24"/>
      <c r="AS8" s="43">
        <f ca="1">IF(A8="","",MOD((AG8+AH8)*(Q8+R8+S8+T8+U8-1),Prime))</f>
        <v>81</v>
      </c>
      <c r="AT8" s="43">
        <f ca="1">IF(A8="","",MOD((AG8+AH8)*(Q8*(1-Q8)),Prime))</f>
        <v>164</v>
      </c>
      <c r="AU8" s="43">
        <f ca="1">IF(A8="","",MOD((AG8+AH8)*(R8*(1-R8)),Prime))</f>
        <v>77</v>
      </c>
      <c r="AV8" s="43">
        <f ca="1">IF(A8="","",MOD((AG8+AH8)*(S8*(1-S8)),Prime))</f>
        <v>57</v>
      </c>
      <c r="AW8" s="43">
        <f ca="1">IF(A8="","",MOD((AG8+AH8)*(T8*(1-T8)),Prime))</f>
        <v>175</v>
      </c>
      <c r="AX8" s="43">
        <f ca="1">IF(A8="","",MOD((AG8+AH8)*(U8*(1-U8)),Prime))</f>
        <v>128</v>
      </c>
      <c r="AY8" s="43">
        <f ca="1">IF($A8="","",MOD(($AG8+$AH8)*(Q8*($K8-Q$4)),Prime))</f>
        <v>5</v>
      </c>
      <c r="AZ8" s="43">
        <f ca="1">IF($A8="","",MOD(($AG8+$AH8)*(R8*($K8-R$4)),Prime))</f>
        <v>189</v>
      </c>
      <c r="BA8" s="43">
        <f ca="1">IF($A8="","",MOD(($AG8+$AH8)*(S8*($K8-S$4)),Prime))</f>
        <v>170</v>
      </c>
      <c r="BB8" s="43">
        <f ca="1">IF($A8="","",MOD(($AG8+$AH8)*(T8*($K8-T$4)),Prime))</f>
        <v>244</v>
      </c>
      <c r="BC8" s="43">
        <f ca="1">IF($A8="","",MOD(($AG8+$AH8)*(U8*($K8-U$4)),Prime))</f>
        <v>33</v>
      </c>
      <c r="BD8" s="24"/>
      <c r="BE8" s="43">
        <f ca="1">IF(A8="","",MOD((AG8+AH8)*(V8+W8+X8+Y8+Z8-1),Prime))</f>
        <v>122</v>
      </c>
      <c r="BF8" s="43">
        <f ca="1">IF(A8="","",MOD((AG8+AH8)*(V8*(1-V8)),Prime))</f>
        <v>218</v>
      </c>
      <c r="BG8" s="43">
        <f ca="1">IF(A8="","",MOD((AG8+AH8)*(W8*(1-W8)),Prime))</f>
        <v>90</v>
      </c>
      <c r="BH8" s="43">
        <f ca="1">IF(A8="","",MOD((AG8+AH8)*(X8*(1-X8)),Prime))</f>
        <v>40</v>
      </c>
      <c r="BI8" s="43">
        <f ca="1">IF(A8="","",MOD((AG8+AH8)*(Y8*(1-Y8)),Prime))</f>
        <v>182</v>
      </c>
      <c r="BJ8" s="43">
        <f ca="1">IF(A8="","",MOD((AG8+AH8)*(Z8*(1-Z8)),Prime))</f>
        <v>208</v>
      </c>
      <c r="BK8" s="43">
        <f ca="1">IF($A8="","",MOD(($AG8+$AH8)*(V8*($L8-V$4)),Prime))</f>
        <v>102</v>
      </c>
      <c r="BL8" s="43">
        <f ca="1">IF($A8="","",MOD(($AG8+$AH8)*(W8*($L8-W$4)),Prime))</f>
        <v>176</v>
      </c>
      <c r="BM8" s="43">
        <f ca="1">IF($A8="","",MOD(($AG8+$AH8)*(X8*($L8-X$4)),Prime))</f>
        <v>46</v>
      </c>
      <c r="BN8" s="43">
        <f ca="1">IF($A8="","",MOD(($AG8+$AH8)*(Y8*($L8-Y$4)),Prime))</f>
        <v>165</v>
      </c>
      <c r="BO8" s="43">
        <f ca="1">IF($A8="","",MOD(($AG8+$AH8)*(Z8*($L8-Z$4)),Prime))</f>
        <v>112</v>
      </c>
      <c r="BP8" s="24"/>
      <c r="BQ8" s="43">
        <f ca="1">IF(A8="","",MOD((AG8+AH8)*(R8*D8+S8*E8+T8*F8+U8*G8-AA8),Prime))</f>
        <v>194</v>
      </c>
      <c r="BR8" s="43">
        <f ca="1">IF(A8="","",MOD((AG8+AH8)*(W8*D8+X8*E8+Y8*F8+Z8*G8-AB8),Prime))</f>
        <v>37</v>
      </c>
      <c r="BS8" s="43">
        <f ca="1">IF(A8="","",MOD((AG8+AH8)*(MOD(N8*AB8+O8*(AB8+M8)+P8*(AA8+AB8+M8),Prime)-AC8),Prime))</f>
        <v>15</v>
      </c>
      <c r="BT8" s="43">
        <f ca="1">IF(A8="","",MOD((AG8+AH8)*MOD(H8*(AA8+R8)+(1-H8)*AC8-AD8,Prime),Prime))</f>
        <v>67</v>
      </c>
      <c r="BU8" s="43">
        <f ca="1">IF(A8="","",MOD((AG8+AH8)*((J8*AD8+(1-J8)*AC8)-AE8),Prime))</f>
        <v>59</v>
      </c>
      <c r="BV8" s="43">
        <f ca="1">IF(A8="","",MOD((AG8+AH8)*H8*(1-H8),Prime))</f>
        <v>168</v>
      </c>
      <c r="BW8" s="43" cm="1">
        <f t="array" aca="1" ref="BW8" ca="1">IF(A8="","",MOD(AH8*MOD(MRef(AF$5,B8-Input_Output!$O$6,Input_Output!$O$22)*MRef(AC$5,B8-Input_Output!$O$6,Input_Output!$O$22)-(1-H8),Prime),Prime))</f>
        <v>54</v>
      </c>
      <c r="BX8" s="24"/>
      <c r="BY8" s="43" cm="1">
        <f t="array" aca="1" ref="BY8" ca="1">IF(A8="","",MOD($AH8*((1-MRef(R$5,$B8-Input_Output!$O$6,Input_Output!$O$22))*(MOD(MRef(D$5,$B8-Input_Output!$O$6,Input_Output!$O$22)+1,Prime))+MRef(R$5,$B8-Input_Output!$O$6,Input_Output!$O$22)*MRef($AE$5,$B8-Input_Output!$O$6,Input_Output!$O$22)-D8),Prime))</f>
        <v>232</v>
      </c>
      <c r="BZ8" s="43" cm="1">
        <f t="array" aca="1" ref="BZ8" ca="1">IF($A8="","",MOD($AH8*((1-MRef(S$5,$B8-Input_Output!$O$6,Input_Output!$O$22))*MRef(E$5,$B8-Input_Output!$O$6,Input_Output!$O$22)+MRef(S$5,$B8-Input_Output!$O$6,Input_Output!$O$22)*MRef($AE$5,$B8-Input_Output!$O$6,Input_Output!$O$22)-E8),Prime))</f>
        <v>129</v>
      </c>
      <c r="CA8" s="43" cm="1">
        <f t="array" aca="1" ref="CA8" ca="1">IF($A8="","",MOD($AH8*((1-MRef(T$5,$B8-Input_Output!$O$6,Input_Output!$O$22))*MRef(F$5,$B8-Input_Output!$O$6,Input_Output!$O$22)+MRef(T$5,$B8-Input_Output!$O$6,Input_Output!$O$22)*MRef($AE$5,$B8-Input_Output!$O$6,Input_Output!$O$22)-F8),Prime))</f>
        <v>110</v>
      </c>
      <c r="CB8" s="43" cm="1">
        <f t="array" aca="1" ref="CB8" ca="1">IF($A8="","",MOD($AH8*((1-MRef(U$5,$B8-Input_Output!$O$6,Input_Output!$O$22))*MRef(G$5,$B8-Input_Output!$O$6,Input_Output!$O$22)+MRef(U$5,$B8-Input_Output!$O$6,Input_Output!$O$22)*MRef($AE$5,$B8-Input_Output!$O$6,Input_Output!$O$22)-G8),Prime))</f>
        <v>81</v>
      </c>
      <c r="CC8" s="43" cm="1">
        <f t="array" aca="1" ref="CC8" ca="1">IF(A8="","",MOD(AH8*MRef(AC$5,B8-Input_Output!$O$6,Input_Output!$O$22)*H8,Prime))</f>
        <v>53</v>
      </c>
      <c r="CD8" s="24"/>
      <c r="CE8" s="43">
        <f ca="1">IF($A8="","",MOD(D8*$AG8,Prime))</f>
        <v>72</v>
      </c>
      <c r="CF8" s="43">
        <f ca="1">IF($A8="","",MOD((E8-INPUT)*$AG8,Prime))</f>
        <v>45</v>
      </c>
      <c r="CG8" s="43">
        <f ca="1">IF($A8="","",MOD(H8*$AG8,Prime))</f>
        <v>25</v>
      </c>
      <c r="CH8" s="43">
        <f ca="1">IF($A8="","",MOD((E8-OUT)*$AI8,Prime))</f>
        <v>62</v>
      </c>
      <c r="CI8" s="43" cm="1">
        <f t="array" aca="1" ref="CI8" ca="1">IF(A8="","",_xlfn.LET(_xlpm.r,B8-Input_Output!$O$6,_xlpm.l,Input_Output!$O$22,MOD(MRef(AG$5,_xlpm.r,_xlpm.l)+MRef(AH$5,_xlpm.r,_xlpm.l)-MRef(AI$5,_xlpm.r,_xlpm.l)-AH8,Prime)))</f>
        <v>0</v>
      </c>
      <c r="CJ8" s="7"/>
    </row>
    <row r="9" spans="1:88" x14ac:dyDescent="0.25">
      <c r="A9" s="41" t="str">
        <f>IF(B9&lt;Input_Output!O$22,"disguised","")</f>
        <v>disguised</v>
      </c>
      <c r="B9" s="19">
        <f>IF(B8="","",_xlfn.LET(_xlpm.next,B8+1,IF(_xlpm.next&lt;Input_Output!O$22,_xlpm.next,"")))</f>
        <v>4</v>
      </c>
      <c r="C9" s="19">
        <v>233</v>
      </c>
      <c r="D9" s="42">
        <f ca="1"/>
        <v>94</v>
      </c>
      <c r="E9" s="42">
        <f ca="1"/>
        <v>72</v>
      </c>
      <c r="F9" s="42">
        <f ca="1"/>
        <v>87</v>
      </c>
      <c r="G9" s="42">
        <f ca="1"/>
        <v>233</v>
      </c>
      <c r="H9" s="79">
        <f ca="1"/>
        <v>130</v>
      </c>
      <c r="I9" s="87">
        <f ca="1"/>
        <v>134</v>
      </c>
      <c r="J9" s="42">
        <f ca="1"/>
        <v>108</v>
      </c>
      <c r="K9" s="42">
        <f ca="1"/>
        <v>166</v>
      </c>
      <c r="L9" s="42">
        <f ca="1"/>
        <v>199</v>
      </c>
      <c r="M9" s="61">
        <f ca="1"/>
        <v>119</v>
      </c>
      <c r="N9" s="80">
        <f ca="1"/>
        <v>73</v>
      </c>
      <c r="O9" s="42">
        <f ca="1"/>
        <v>139</v>
      </c>
      <c r="P9" s="42">
        <f ca="1"/>
        <v>141</v>
      </c>
      <c r="Q9" s="42">
        <f ca="1"/>
        <v>176</v>
      </c>
      <c r="R9" s="42">
        <f ca="1"/>
        <v>53</v>
      </c>
      <c r="S9" s="42">
        <f ca="1"/>
        <v>63</v>
      </c>
      <c r="T9" s="42">
        <f ca="1"/>
        <v>168</v>
      </c>
      <c r="U9" s="42">
        <f ca="1"/>
        <v>1</v>
      </c>
      <c r="V9" s="42">
        <f ca="1"/>
        <v>125</v>
      </c>
      <c r="W9" s="42">
        <f ca="1"/>
        <v>157</v>
      </c>
      <c r="X9" s="42">
        <f ca="1"/>
        <v>239</v>
      </c>
      <c r="Y9" s="42">
        <f ca="1"/>
        <v>170</v>
      </c>
      <c r="Z9" s="42">
        <f ca="1"/>
        <v>224</v>
      </c>
      <c r="AA9" s="42">
        <f ca="1"/>
        <v>127</v>
      </c>
      <c r="AB9" s="42">
        <f ca="1"/>
        <v>221</v>
      </c>
      <c r="AC9" s="42">
        <f ca="1"/>
        <v>83</v>
      </c>
      <c r="AD9" s="42">
        <f ca="1"/>
        <v>94</v>
      </c>
      <c r="AE9" s="42">
        <f ca="1"/>
        <v>155</v>
      </c>
      <c r="AF9" s="42">
        <f ca="1"/>
        <v>217</v>
      </c>
      <c r="AG9" s="19">
        <f ca="1"/>
        <v>169</v>
      </c>
      <c r="AH9" s="19">
        <f ca="1"/>
        <v>25</v>
      </c>
      <c r="AI9" s="19">
        <f ca="1"/>
        <v>60</v>
      </c>
      <c r="AJ9" s="7"/>
      <c r="AK9" s="43">
        <f ca="1">IF(A9="","",MOD((AG9+AH9)*(N9+O9+P9-1),Prime))</f>
        <v>183</v>
      </c>
      <c r="AL9" s="43">
        <f ca="1">IF(A9="","",MOD((AG9+AH9)*(N9*(1-N9)),Prime))</f>
        <v>112</v>
      </c>
      <c r="AM9" s="43">
        <f ca="1">IF(A9="","",MOD((AG9+AH9)*(O9*(1-O9)),Prime))</f>
        <v>52</v>
      </c>
      <c r="AN9" s="43">
        <f ca="1">IF(A9="","",MOD((AG9+AH9)*(P9*(1-P9)),Prime))</f>
        <v>254</v>
      </c>
      <c r="AO9" s="43">
        <f ca="1">IF(A9="","",MOD((AG9+AH9)*(N9*($I9-N$4)),Prime))</f>
        <v>20</v>
      </c>
      <c r="AP9" s="43">
        <f ca="1">IF(A9="","",MOD((AG9+AH9)*(O9*($I9-O$4)),Prime))</f>
        <v>43</v>
      </c>
      <c r="AQ9" s="43">
        <f ca="1">IF(A9="","",MOD((AG9+AH9)*(P9*($I9-P$4)),Prime))</f>
        <v>135</v>
      </c>
      <c r="AR9" s="24"/>
      <c r="AS9" s="43">
        <f ca="1">IF(A9="","",MOD((AG9+AH9)*(Q9+R9+S9+T9+U9-1),Prime))</f>
        <v>61</v>
      </c>
      <c r="AT9" s="43">
        <f ca="1">IF(A9="","",MOD((AG9+AH9)*(Q9*(1-Q9)),Prime))</f>
        <v>50</v>
      </c>
      <c r="AU9" s="43">
        <f ca="1">IF(A9="","",MOD((AG9+AH9)*(R9*(1-R9)),Prime))</f>
        <v>153</v>
      </c>
      <c r="AV9" s="43">
        <f ca="1">IF(A9="","",MOD((AG9+AH9)*(S9*(1-S9)),Prime))</f>
        <v>129</v>
      </c>
      <c r="AW9" s="43">
        <f ca="1">IF(A9="","",MOD((AG9+AH9)*(T9*(1-T9)),Prime))</f>
        <v>139</v>
      </c>
      <c r="AX9" s="43">
        <f ca="1">IF(A9="","",MOD((AG9+AH9)*(U9*(1-U9)),Prime))</f>
        <v>0</v>
      </c>
      <c r="AY9" s="43">
        <f ca="1">IF($A9="","",MOD(($AG9+$AH9)*(Q9*($K9-Q$4)),Prime))</f>
        <v>26</v>
      </c>
      <c r="AZ9" s="43">
        <f ca="1">IF($A9="","",MOD(($AG9+$AH9)*(R9*($K9-R$4)),Prime))</f>
        <v>73</v>
      </c>
      <c r="BA9" s="43">
        <f ca="1">IF($A9="","",MOD(($AG9+$AH9)*(S9*($K9-S$4)),Prime))</f>
        <v>65</v>
      </c>
      <c r="BB9" s="43">
        <f ca="1">IF($A9="","",MOD(($AG9+$AH9)*(T9*($K9-T$4)),Prime))</f>
        <v>49</v>
      </c>
      <c r="BC9" s="43">
        <f ca="1">IF($A9="","",MOD(($AG9+$AH9)*(U9*($K9-U$4)),Prime))</f>
        <v>74</v>
      </c>
      <c r="BD9" s="24"/>
      <c r="BE9" s="43">
        <f ca="1">IF(A9="","",MOD((AG9+AH9)*(V9+W9+X9+Y9+Z9-1),Prime))</f>
        <v>243</v>
      </c>
      <c r="BF9" s="43">
        <f ca="1">IF(A9="","",MOD((AG9+AH9)*(V9*(1-V9)),Prime))</f>
        <v>157</v>
      </c>
      <c r="BG9" s="43">
        <f ca="1">IF(A9="","",MOD((AG9+AH9)*(W9*(1-W9)),Prime))</f>
        <v>225</v>
      </c>
      <c r="BH9" s="43">
        <f ca="1">IF(A9="","",MOD((AG9+AH9)*(X9*(1-X9)),Prime))</f>
        <v>215</v>
      </c>
      <c r="BI9" s="43">
        <f ca="1">IF(A9="","",MOD((AG9+AH9)*(Y9*(1-Y9)),Prime))</f>
        <v>196</v>
      </c>
      <c r="BJ9" s="43">
        <f ca="1">IF(A9="","",MOD((AG9+AH9)*(Z9*(1-Z9)),Prime))</f>
        <v>11</v>
      </c>
      <c r="BK9" s="43">
        <f ca="1">IF($A9="","",MOD(($AG9+$AH9)*(V9*($L9-V$4)),Prime))</f>
        <v>61</v>
      </c>
      <c r="BL9" s="43">
        <f ca="1">IF($A9="","",MOD(($AG9+$AH9)*(W9*($L9-W$4)),Prime))</f>
        <v>179</v>
      </c>
      <c r="BM9" s="43">
        <f ca="1">IF($A9="","",MOD(($AG9+$AH9)*(X9*($L9-X$4)),Prime))</f>
        <v>65</v>
      </c>
      <c r="BN9" s="43">
        <f ca="1">IF($A9="","",MOD(($AG9+$AH9)*(Y9*($L9-Y$4)),Prime))</f>
        <v>16</v>
      </c>
      <c r="BO9" s="43">
        <f ca="1">IF($A9="","",MOD(($AG9+$AH9)*(Z9*($L9-Z$4)),Prime))</f>
        <v>116</v>
      </c>
      <c r="BP9" s="24"/>
      <c r="BQ9" s="43">
        <f ca="1">IF(A9="","",MOD((AG9+AH9)*(R9*D9+S9*E9+T9*F9+U9*G9-AA9),Prime))</f>
        <v>231</v>
      </c>
      <c r="BR9" s="43">
        <f ca="1">IF(A9="","",MOD((AG9+AH9)*(W9*D9+X9*E9+Y9*F9+Z9*G9-AB9),Prime))</f>
        <v>113</v>
      </c>
      <c r="BS9" s="43">
        <f ca="1">IF(A9="","",MOD((AG9+AH9)*(MOD(N9*AB9+O9*(AB9+M9)+P9*(AA9+AB9+M9),Prime)-AC9),Prime))</f>
        <v>243</v>
      </c>
      <c r="BT9" s="43">
        <f ca="1">IF(A9="","",MOD((AG9+AH9)*MOD(H9*(AA9+R9)+(1-H9)*AC9-AD9,Prime),Prime))</f>
        <v>136</v>
      </c>
      <c r="BU9" s="43">
        <f ca="1">IF(A9="","",MOD((AG9+AH9)*((J9*AD9+(1-J9)*AC9)-AE9),Prime))</f>
        <v>110</v>
      </c>
      <c r="BV9" s="43">
        <f ca="1">IF(A9="","",MOD((AG9+AH9)*H9*(1-H9),Prime))</f>
        <v>240</v>
      </c>
      <c r="BW9" s="43" cm="1">
        <f t="array" aca="1" ref="BW9" ca="1">IF(A9="","",MOD(AH9*MOD(MRef(AF$5,B9-Input_Output!$O$6,Input_Output!$O$22)*MRef(AC$5,B9-Input_Output!$O$6,Input_Output!$O$22)-(1-H9),Prime),Prime))</f>
        <v>35</v>
      </c>
      <c r="BX9" s="24"/>
      <c r="BY9" s="43" cm="1">
        <f t="array" aca="1" ref="BY9" ca="1">IF(A9="","",MOD($AH9*((1-MRef(R$5,$B9-Input_Output!$O$6,Input_Output!$O$22))*(MOD(MRef(D$5,$B9-Input_Output!$O$6,Input_Output!$O$22)+1,Prime))+MRef(R$5,$B9-Input_Output!$O$6,Input_Output!$O$22)*MRef($AE$5,$B9-Input_Output!$O$6,Input_Output!$O$22)-D9),Prime))</f>
        <v>2</v>
      </c>
      <c r="BZ9" s="43" cm="1">
        <f t="array" aca="1" ref="BZ9" ca="1">IF($A9="","",MOD($AH9*((1-MRef(S$5,$B9-Input_Output!$O$6,Input_Output!$O$22))*MRef(E$5,$B9-Input_Output!$O$6,Input_Output!$O$22)+MRef(S$5,$B9-Input_Output!$O$6,Input_Output!$O$22)*MRef($AE$5,$B9-Input_Output!$O$6,Input_Output!$O$22)-E9),Prime))</f>
        <v>77</v>
      </c>
      <c r="CA9" s="43" cm="1">
        <f t="array" aca="1" ref="CA9" ca="1">IF($A9="","",MOD($AH9*((1-MRef(T$5,$B9-Input_Output!$O$6,Input_Output!$O$22))*MRef(F$5,$B9-Input_Output!$O$6,Input_Output!$O$22)+MRef(T$5,$B9-Input_Output!$O$6,Input_Output!$O$22)*MRef($AE$5,$B9-Input_Output!$O$6,Input_Output!$O$22)-F9),Prime))</f>
        <v>62</v>
      </c>
      <c r="CB9" s="43" cm="1">
        <f t="array" aca="1" ref="CB9" ca="1">IF($A9="","",MOD($AH9*((1-MRef(U$5,$B9-Input_Output!$O$6,Input_Output!$O$22))*MRef(G$5,$B9-Input_Output!$O$6,Input_Output!$O$22)+MRef(U$5,$B9-Input_Output!$O$6,Input_Output!$O$22)*MRef($AE$5,$B9-Input_Output!$O$6,Input_Output!$O$22)-G9),Prime))</f>
        <v>192</v>
      </c>
      <c r="CC9" s="43" cm="1">
        <f t="array" aca="1" ref="CC9" ca="1">IF(A9="","",MOD(AH9*MRef(AC$5,B9-Input_Output!$O$6,Input_Output!$O$22)*H9,Prime))</f>
        <v>140</v>
      </c>
      <c r="CD9" s="24"/>
      <c r="CE9" s="43">
        <f ca="1">IF($A9="","",MOD(D9*$AG9,Prime))</f>
        <v>209</v>
      </c>
      <c r="CF9" s="43">
        <f ca="1">IF($A9="","",MOD((E9-INPUT)*$AG9,Prime))</f>
        <v>184</v>
      </c>
      <c r="CG9" s="43">
        <f ca="1">IF($A9="","",MOD(H9*$AG9,Prime))</f>
        <v>125</v>
      </c>
      <c r="CH9" s="43">
        <f ca="1">IF($A9="","",MOD((E9-OUT)*$AI9,Prime))</f>
        <v>79</v>
      </c>
      <c r="CI9" s="43" cm="1">
        <f t="array" aca="1" ref="CI9" ca="1">IF(A9="","",_xlfn.LET(_xlpm.r,B9-Input_Output!$O$6,_xlpm.l,Input_Output!$O$22,MOD(MRef(AG$5,_xlpm.r,_xlpm.l)+MRef(AH$5,_xlpm.r,_xlpm.l)-MRef(AI$5,_xlpm.r,_xlpm.l)-AH9,Prime)))</f>
        <v>0</v>
      </c>
      <c r="CJ9" s="7"/>
    </row>
    <row r="10" spans="1:88" x14ac:dyDescent="0.25">
      <c r="A10" s="41" t="str">
        <f>IF(B10&lt;Input_Output!O$22,"disguised","")</f>
        <v>disguised</v>
      </c>
      <c r="B10" s="19">
        <f>IF(B9="","",_xlfn.LET(_xlpm.next,B9+1,IF(_xlpm.next&lt;Input_Output!O$22,_xlpm.next,"")))</f>
        <v>5</v>
      </c>
      <c r="C10" s="19">
        <v>112</v>
      </c>
      <c r="D10" s="42">
        <f ca="1"/>
        <v>136</v>
      </c>
      <c r="E10" s="42">
        <f ca="1"/>
        <v>173</v>
      </c>
      <c r="F10" s="42">
        <f ca="1"/>
        <v>90</v>
      </c>
      <c r="G10" s="42">
        <f ca="1"/>
        <v>42</v>
      </c>
      <c r="H10" s="79">
        <f ca="1"/>
        <v>138</v>
      </c>
      <c r="I10" s="87">
        <f ca="1"/>
        <v>70</v>
      </c>
      <c r="J10" s="42">
        <f ca="1"/>
        <v>137</v>
      </c>
      <c r="K10" s="42">
        <f ca="1"/>
        <v>7</v>
      </c>
      <c r="L10" s="42">
        <f ca="1"/>
        <v>156</v>
      </c>
      <c r="M10" s="61">
        <f ca="1"/>
        <v>236</v>
      </c>
      <c r="N10" s="80">
        <f ca="1"/>
        <v>117</v>
      </c>
      <c r="O10" s="42">
        <f ca="1"/>
        <v>114</v>
      </c>
      <c r="P10" s="42">
        <f ca="1"/>
        <v>89</v>
      </c>
      <c r="Q10" s="42">
        <f ca="1"/>
        <v>181</v>
      </c>
      <c r="R10" s="42">
        <f ca="1"/>
        <v>30</v>
      </c>
      <c r="S10" s="42">
        <f ca="1"/>
        <v>216</v>
      </c>
      <c r="T10" s="42">
        <f ca="1"/>
        <v>251</v>
      </c>
      <c r="U10" s="42">
        <f ca="1"/>
        <v>202</v>
      </c>
      <c r="V10" s="42">
        <f ca="1"/>
        <v>128</v>
      </c>
      <c r="W10" s="42">
        <f ca="1"/>
        <v>232</v>
      </c>
      <c r="X10" s="42">
        <f ca="1"/>
        <v>55</v>
      </c>
      <c r="Y10" s="42">
        <f ca="1"/>
        <v>158</v>
      </c>
      <c r="Z10" s="42">
        <f ca="1"/>
        <v>37</v>
      </c>
      <c r="AA10" s="42">
        <f ca="1"/>
        <v>230</v>
      </c>
      <c r="AB10" s="42">
        <f ca="1"/>
        <v>83</v>
      </c>
      <c r="AC10" s="42">
        <f ca="1"/>
        <v>14</v>
      </c>
      <c r="AD10" s="42">
        <f ca="1"/>
        <v>53</v>
      </c>
      <c r="AE10" s="42">
        <f ca="1"/>
        <v>46</v>
      </c>
      <c r="AF10" s="42">
        <f ca="1"/>
        <v>23</v>
      </c>
      <c r="AG10" s="19">
        <f ca="1"/>
        <v>28</v>
      </c>
      <c r="AH10" s="19">
        <f ca="1"/>
        <v>223</v>
      </c>
      <c r="AI10" s="19">
        <f ca="1"/>
        <v>90</v>
      </c>
      <c r="AJ10" s="7"/>
      <c r="AK10" s="43">
        <f ca="1">IF(A10="","",MOD((AG10+AH10)*(N10+O10+P10-1),Prime))</f>
        <v>142</v>
      </c>
      <c r="AL10" s="43">
        <f ca="1">IF(A10="","",MOD((AG10+AH10)*(N10*(1-N10)),Prime))</f>
        <v>220</v>
      </c>
      <c r="AM10" s="43">
        <f ca="1">IF(A10="","",MOD((AG10+AH10)*(O10*(1-O10)),Prime))</f>
        <v>192</v>
      </c>
      <c r="AN10" s="43">
        <f ca="1">IF(A10="","",MOD((AG10+AH10)*(P10*(1-P10)),Prime))</f>
        <v>218</v>
      </c>
      <c r="AO10" s="43">
        <f ca="1">IF(A10="","",MOD((AG10+AH10)*(N10*($I10-N$4)),Prime))</f>
        <v>204</v>
      </c>
      <c r="AP10" s="43">
        <f ca="1">IF(A10="","",MOD((AG10+AH10)*(O10*($I10-O$4)),Prime))</f>
        <v>92</v>
      </c>
      <c r="AQ10" s="43">
        <f ca="1">IF(A10="","",MOD((AG10+AH10)*(P10*($I10-P$4)),Prime))</f>
        <v>182</v>
      </c>
      <c r="AR10" s="24"/>
      <c r="AS10" s="43">
        <f ca="1">IF(A10="","",MOD((AG10+AH10)*(Q10+R10+S10+T10+U10-1),Prime))</f>
        <v>123</v>
      </c>
      <c r="AT10" s="43">
        <f ca="1">IF(A10="","",MOD((AG10+AH10)*(Q10*(1-Q10)),Prime))</f>
        <v>160</v>
      </c>
      <c r="AU10" s="43">
        <f ca="1">IF(A10="","",MOD((AG10+AH10)*(R10*(1-R10)),Prime))</f>
        <v>80</v>
      </c>
      <c r="AV10" s="43">
        <f ca="1">IF(A10="","",MOD((AG10+AH10)*(S10*(1-S10)),Prime))</f>
        <v>52</v>
      </c>
      <c r="AW10" s="43">
        <f ca="1">IF(A10="","",MOD((AG10+AH10)*(T10*(1-T10)),Prime))</f>
        <v>252</v>
      </c>
      <c r="AX10" s="43">
        <f ca="1">IF(A10="","",MOD((AG10+AH10)*(U10*(1-U10)),Prime))</f>
        <v>233</v>
      </c>
      <c r="AY10" s="43">
        <f ca="1">IF($A10="","",MOD(($AG10+$AH10)*(Q10*($K10-Q$4)),Prime))</f>
        <v>108</v>
      </c>
      <c r="AZ10" s="43">
        <f ca="1">IF($A10="","",MOD(($AG10+$AH10)*(R10*($K10-R$4)),Prime))</f>
        <v>205</v>
      </c>
      <c r="BA10" s="43">
        <f ca="1">IF($A10="","",MOD(($AG10+$AH10)*(S10*($K10-S$4)),Prime))</f>
        <v>202</v>
      </c>
      <c r="BB10" s="43">
        <f ca="1">IF($A10="","",MOD(($AG10+$AH10)*(T10*($K10-T$4)),Prime))</f>
        <v>144</v>
      </c>
      <c r="BC10" s="43">
        <f ca="1">IF($A10="","",MOD(($AG10+$AH10)*(U10*($K10-U$4)),Prime))</f>
        <v>219</v>
      </c>
      <c r="BD10" s="24"/>
      <c r="BE10" s="43">
        <f ca="1">IF(A10="","",MOD((AG10+AH10)*(V10+W10+X10+Y10+Z10-1),Prime))</f>
        <v>201</v>
      </c>
      <c r="BF10" s="43">
        <f ca="1">IF(A10="","",MOD((AG10+AH10)*(V10*(1-V10)),Prime))</f>
        <v>133</v>
      </c>
      <c r="BG10" s="43">
        <f ca="1">IF(A10="","",MOD((AG10+AH10)*(W10*(1-W10)),Prime))</f>
        <v>45</v>
      </c>
      <c r="BH10" s="43">
        <f ca="1">IF(A10="","",MOD((AG10+AH10)*(X10*(1-X10)),Prime))</f>
        <v>87</v>
      </c>
      <c r="BI10" s="43">
        <f ca="1">IF(A10="","",MOD((AG10+AH10)*(Y10*(1-Y10)),Prime))</f>
        <v>33</v>
      </c>
      <c r="BJ10" s="43">
        <f ca="1">IF(A10="","",MOD((AG10+AH10)*(Z10*(1-Z10)),Prime))</f>
        <v>25</v>
      </c>
      <c r="BK10" s="43">
        <f ca="1">IF($A10="","",MOD(($AG10+$AH10)*(V10*($L10-V$4)),Prime))</f>
        <v>211</v>
      </c>
      <c r="BL10" s="43">
        <f ca="1">IF($A10="","",MOD(($AG10+$AH10)*(W10*($L10-W$4)),Prime))</f>
        <v>120</v>
      </c>
      <c r="BM10" s="43">
        <f ca="1">IF($A10="","",MOD(($AG10+$AH10)*(X10*($L10-X$4)),Prime))</f>
        <v>66</v>
      </c>
      <c r="BN10" s="43">
        <f ca="1">IF($A10="","",MOD(($AG10+$AH10)*(Y10*($L10-Y$4)),Prime))</f>
        <v>161</v>
      </c>
      <c r="BO10" s="43">
        <f ca="1">IF($A10="","",MOD(($AG10+$AH10)*(Z10*($L10-Z$4)),Prime))</f>
        <v>180</v>
      </c>
      <c r="BP10" s="24"/>
      <c r="BQ10" s="43">
        <f ca="1">IF(A10="","",MOD((AG10+AH10)*(R10*D10+S10*E10+T10*F10+U10*G10-AA10),Prime))</f>
        <v>64</v>
      </c>
      <c r="BR10" s="43">
        <f ca="1">IF(A10="","",MOD((AG10+AH10)*(W10*D10+X10*E10+Y10*F10+Z10*G10-AB10),Prime))</f>
        <v>234</v>
      </c>
      <c r="BS10" s="43">
        <f ca="1">IF(A10="","",MOD((AG10+AH10)*(MOD(N10*AB10+O10*(AB10+M10)+P10*(AA10+AB10+M10),Prime)-AC10),Prime))</f>
        <v>225</v>
      </c>
      <c r="BT10" s="43">
        <f ca="1">IF(A10="","",MOD((AG10+AH10)*MOD(H10*(AA10+R10)+(1-H10)*AC10-AD10,Prime),Prime))</f>
        <v>90</v>
      </c>
      <c r="BU10" s="43">
        <f ca="1">IF(A10="","",MOD((AG10+AH10)*((J10*AD10+(1-J10)*AC10)-AE10),Prime))</f>
        <v>2</v>
      </c>
      <c r="BV10" s="43">
        <f ca="1">IF(A10="","",MOD((AG10+AH10)*H10*(1-H10),Prime))</f>
        <v>99</v>
      </c>
      <c r="BW10" s="43" cm="1">
        <f t="array" aca="1" ref="BW10" ca="1">IF(A10="","",MOD(AH10*MOD(MRef(AF$5,B10-Input_Output!$O$6,Input_Output!$O$22)*MRef(AC$5,B10-Input_Output!$O$6,Input_Output!$O$22)-(1-H10),Prime),Prime))</f>
        <v>148</v>
      </c>
      <c r="BX10" s="24"/>
      <c r="BY10" s="43" cm="1">
        <f t="array" aca="1" ref="BY10" ca="1">IF(A10="","",MOD($AH10*((1-MRef(R$5,$B10-Input_Output!$O$6,Input_Output!$O$22))*(MOD(MRef(D$5,$B10-Input_Output!$O$6,Input_Output!$O$22)+1,Prime))+MRef(R$5,$B10-Input_Output!$O$6,Input_Output!$O$22)*MRef($AE$5,$B10-Input_Output!$O$6,Input_Output!$O$22)-D10),Prime))</f>
        <v>97</v>
      </c>
      <c r="BZ10" s="43" cm="1">
        <f t="array" aca="1" ref="BZ10" ca="1">IF($A10="","",MOD($AH10*((1-MRef(S$5,$B10-Input_Output!$O$6,Input_Output!$O$22))*MRef(E$5,$B10-Input_Output!$O$6,Input_Output!$O$22)+MRef(S$5,$B10-Input_Output!$O$6,Input_Output!$O$22)*MRef($AE$5,$B10-Input_Output!$O$6,Input_Output!$O$22)-E10),Prime))</f>
        <v>192</v>
      </c>
      <c r="CA10" s="43" cm="1">
        <f t="array" aca="1" ref="CA10" ca="1">IF($A10="","",MOD($AH10*((1-MRef(T$5,$B10-Input_Output!$O$6,Input_Output!$O$22))*MRef(F$5,$B10-Input_Output!$O$6,Input_Output!$O$22)+MRef(T$5,$B10-Input_Output!$O$6,Input_Output!$O$22)*MRef($AE$5,$B10-Input_Output!$O$6,Input_Output!$O$22)-F10),Prime))</f>
        <v>61</v>
      </c>
      <c r="CB10" s="43" cm="1">
        <f t="array" aca="1" ref="CB10" ca="1">IF($A10="","",MOD($AH10*((1-MRef(U$5,$B10-Input_Output!$O$6,Input_Output!$O$22))*MRef(G$5,$B10-Input_Output!$O$6,Input_Output!$O$22)+MRef(U$5,$B10-Input_Output!$O$6,Input_Output!$O$22)*MRef($AE$5,$B10-Input_Output!$O$6,Input_Output!$O$22)-G10),Prime))</f>
        <v>147</v>
      </c>
      <c r="CC10" s="43" cm="1">
        <f t="array" aca="1" ref="CC10" ca="1">IF(A10="","",MOD(AH10*MRef(AC$5,B10-Input_Output!$O$6,Input_Output!$O$22)*H10,Prime))</f>
        <v>61</v>
      </c>
      <c r="CD10" s="24"/>
      <c r="CE10" s="43">
        <f ca="1">IF($A10="","",MOD(D10*$AG10,Prime))</f>
        <v>210</v>
      </c>
      <c r="CF10" s="43">
        <f ca="1">IF($A10="","",MOD((E10-INPUT)*$AG10,Prime))</f>
        <v>106</v>
      </c>
      <c r="CG10" s="43">
        <f ca="1">IF($A10="","",MOD(H10*$AG10,Prime))</f>
        <v>9</v>
      </c>
      <c r="CH10" s="43">
        <f ca="1">IF($A10="","",MOD((E10-OUT)*$AI10,Prime))</f>
        <v>85</v>
      </c>
      <c r="CI10" s="43" cm="1">
        <f t="array" aca="1" ref="CI10" ca="1">IF(A10="","",_xlfn.LET(_xlpm.r,B10-Input_Output!$O$6,_xlpm.l,Input_Output!$O$22,MOD(MRef(AG$5,_xlpm.r,_xlpm.l)+MRef(AH$5,_xlpm.r,_xlpm.l)-MRef(AI$5,_xlpm.r,_xlpm.l)-AH10,Prime)))</f>
        <v>0</v>
      </c>
      <c r="CJ10" s="7"/>
    </row>
    <row r="11" spans="1:88" x14ac:dyDescent="0.25">
      <c r="A11" s="41" t="str">
        <f>IF(B11&lt;Input_Output!O$22,"disguised","")</f>
        <v>disguised</v>
      </c>
      <c r="B11" s="19">
        <f>IF(B10="","",_xlfn.LET(_xlpm.next,B10+1,IF(_xlpm.next&lt;Input_Output!O$22,_xlpm.next,"")))</f>
        <v>6</v>
      </c>
      <c r="C11" s="19">
        <v>77</v>
      </c>
      <c r="D11" s="42">
        <f ca="1"/>
        <v>17</v>
      </c>
      <c r="E11" s="42">
        <f ca="1"/>
        <v>136</v>
      </c>
      <c r="F11" s="42">
        <f ca="1"/>
        <v>99</v>
      </c>
      <c r="G11" s="42">
        <f ca="1"/>
        <v>64</v>
      </c>
      <c r="H11" s="79">
        <f ca="1"/>
        <v>254</v>
      </c>
      <c r="I11" s="87">
        <f ca="1"/>
        <v>233</v>
      </c>
      <c r="J11" s="42">
        <f ca="1"/>
        <v>176</v>
      </c>
      <c r="K11" s="42">
        <f ca="1"/>
        <v>41</v>
      </c>
      <c r="L11" s="42">
        <f ca="1"/>
        <v>140</v>
      </c>
      <c r="M11" s="61">
        <f ca="1"/>
        <v>18</v>
      </c>
      <c r="N11" s="80">
        <f ca="1"/>
        <v>67</v>
      </c>
      <c r="O11" s="42">
        <f ca="1"/>
        <v>179</v>
      </c>
      <c r="P11" s="42">
        <f ca="1"/>
        <v>205</v>
      </c>
      <c r="Q11" s="42">
        <f ca="1"/>
        <v>67</v>
      </c>
      <c r="R11" s="42">
        <f ca="1"/>
        <v>181</v>
      </c>
      <c r="S11" s="42">
        <f ca="1"/>
        <v>184</v>
      </c>
      <c r="T11" s="42">
        <f ca="1"/>
        <v>243</v>
      </c>
      <c r="U11" s="42">
        <f ca="1"/>
        <v>56</v>
      </c>
      <c r="V11" s="42">
        <f ca="1"/>
        <v>118</v>
      </c>
      <c r="W11" s="42">
        <f ca="1"/>
        <v>228</v>
      </c>
      <c r="X11" s="42">
        <f ca="1"/>
        <v>185</v>
      </c>
      <c r="Y11" s="42">
        <f ca="1"/>
        <v>96</v>
      </c>
      <c r="Z11" s="42">
        <f ca="1"/>
        <v>63</v>
      </c>
      <c r="AA11" s="42">
        <f ca="1"/>
        <v>100</v>
      </c>
      <c r="AB11" s="42">
        <f ca="1"/>
        <v>65</v>
      </c>
      <c r="AC11" s="42">
        <f ca="1"/>
        <v>146</v>
      </c>
      <c r="AD11" s="42">
        <f ca="1"/>
        <v>26</v>
      </c>
      <c r="AE11" s="42">
        <f ca="1"/>
        <v>196</v>
      </c>
      <c r="AF11" s="42">
        <f ca="1"/>
        <v>27</v>
      </c>
      <c r="AG11" s="19">
        <f ca="1"/>
        <v>242</v>
      </c>
      <c r="AH11" s="19">
        <f ca="1"/>
        <v>66</v>
      </c>
      <c r="AI11" s="19">
        <f ca="1"/>
        <v>179</v>
      </c>
      <c r="AJ11" s="7"/>
      <c r="AK11" s="43">
        <f ca="1">IF(A11="","",MOD((AG11+AH11)*(N11+O11+P11-1),Prime))</f>
        <v>77</v>
      </c>
      <c r="AL11" s="43">
        <f ca="1">IF(A11="","",MOD((AG11+AH11)*(N11*(1-N11)),Prime))</f>
        <v>124</v>
      </c>
      <c r="AM11" s="43">
        <f ca="1">IF(A11="","",MOD((AG11+AH11)*(O11*(1-O11)),Prime))</f>
        <v>49</v>
      </c>
      <c r="AN11" s="43">
        <f ca="1">IF(A11="","",MOD((AG11+AH11)*(P11*(1-P11)),Prime))</f>
        <v>23</v>
      </c>
      <c r="AO11" s="43">
        <f ca="1">IF(A11="","",MOD((AG11+AH11)*(N11*($I11-N$4)),Prime))</f>
        <v>232</v>
      </c>
      <c r="AP11" s="43">
        <f ca="1">IF(A11="","",MOD((AG11+AH11)*(O11*($I11-O$4)),Prime))</f>
        <v>248</v>
      </c>
      <c r="AQ11" s="43">
        <f ca="1">IF(A11="","",MOD((AG11+AH11)*(P11*($I11-P$4)),Prime))</f>
        <v>76</v>
      </c>
      <c r="AR11" s="24"/>
      <c r="AS11" s="43">
        <f ca="1">IF(A11="","",MOD((AG11+AH11)*(Q11+R11+S11+T11+U11-1),Prime))</f>
        <v>222</v>
      </c>
      <c r="AT11" s="43">
        <f ca="1">IF(A11="","",MOD((AG11+AH11)*(Q11*(1-Q11)),Prime))</f>
        <v>124</v>
      </c>
      <c r="AU11" s="43">
        <f ca="1">IF(A11="","",MOD((AG11+AH11)*(R11*(1-R11)),Prime))</f>
        <v>182</v>
      </c>
      <c r="AV11" s="43">
        <f ca="1">IF(A11="","",MOD((AG11+AH11)*(S11*(1-S11)),Prime))</f>
        <v>2</v>
      </c>
      <c r="AW11" s="43">
        <f ca="1">IF(A11="","",MOD((AG11+AH11)*(T11*(1-T11)),Prime))</f>
        <v>84</v>
      </c>
      <c r="AX11" s="43">
        <f ca="1">IF(A11="","",MOD((AG11+AH11)*(U11*(1-U11)),Prime))</f>
        <v>204</v>
      </c>
      <c r="AY11" s="43">
        <f ca="1">IF($A11="","",MOD(($AG11+$AH11)*(Q11*($K11-Q$4)),Prime))</f>
        <v>32</v>
      </c>
      <c r="AZ11" s="43">
        <f ca="1">IF($A11="","",MOD(($AG11+$AH11)*(R11*($K11-R$4)),Prime))</f>
        <v>188</v>
      </c>
      <c r="BA11" s="43">
        <f ca="1">IF($A11="","",MOD(($AG11+$AH11)*(S11*($K11-S$4)),Prime))</f>
        <v>8</v>
      </c>
      <c r="BB11" s="43">
        <f ca="1">IF($A11="","",MOD(($AG11+$AH11)*(T11*($K11-T$4)),Prime))</f>
        <v>110</v>
      </c>
      <c r="BC11" s="43">
        <f ca="1">IF($A11="","",MOD(($AG11+$AH11)*(U11*($K11-U$4)),Prime))</f>
        <v>45</v>
      </c>
      <c r="BD11" s="24"/>
      <c r="BE11" s="43">
        <f ca="1">IF(A11="","",MOD((AG11+AH11)*(V11+W11+X11+Y11+Z11-1),Prime))</f>
        <v>187</v>
      </c>
      <c r="BF11" s="43">
        <f ca="1">IF(A11="","",MOD((AG11+AH11)*(V11*(1-V11)),Prime))</f>
        <v>74</v>
      </c>
      <c r="BG11" s="43">
        <f ca="1">IF(A11="","",MOD((AG11+AH11)*(W11*(1-W11)),Prime))</f>
        <v>91</v>
      </c>
      <c r="BH11" s="43">
        <f ca="1">IF(A11="","",MOD((AG11+AH11)*(X11*(1-X11)),Prime))</f>
        <v>252</v>
      </c>
      <c r="BI11" s="43">
        <f ca="1">IF(A11="","",MOD((AG11+AH11)*(Y11*(1-Y11)),Prime))</f>
        <v>50</v>
      </c>
      <c r="BJ11" s="43">
        <f ca="1">IF(A11="","",MOD((AG11+AH11)*(Z11*(1-Z11)),Prime))</f>
        <v>226</v>
      </c>
      <c r="BK11" s="43">
        <f ca="1">IF($A11="","",MOD(($AG11+$AH11)*(V11*($L11-V$4)),Prime))</f>
        <v>74</v>
      </c>
      <c r="BL11" s="43">
        <f ca="1">IF($A11="","",MOD(($AG11+$AH11)*(W11*($L11-W$4)),Prime))</f>
        <v>19</v>
      </c>
      <c r="BM11" s="43">
        <f ca="1">IF($A11="","",MOD(($AG11+$AH11)*(X11*($L11-X$4)),Prime))</f>
        <v>68</v>
      </c>
      <c r="BN11" s="43">
        <f ca="1">IF($A11="","",MOD(($AG11+$AH11)*(Y11*($L11-Y$4)),Prime))</f>
        <v>239</v>
      </c>
      <c r="BO11" s="43">
        <f ca="1">IF($A11="","",MOD(($AG11+$AH11)*(Z11*($L11-Z$4)),Prime))</f>
        <v>68</v>
      </c>
      <c r="BP11" s="24"/>
      <c r="BQ11" s="43">
        <f ca="1">IF(A11="","",MOD((AG11+AH11)*(R11*D11+S11*E11+T11*F11+U11*G11-AA11),Prime))</f>
        <v>205</v>
      </c>
      <c r="BR11" s="43">
        <f ca="1">IF(A11="","",MOD((AG11+AH11)*(W11*D11+X11*E11+Y11*F11+Z11*G11-AB11),Prime))</f>
        <v>62</v>
      </c>
      <c r="BS11" s="43">
        <f ca="1">IF(A11="","",MOD((AG11+AH11)*(MOD(N11*AB11+O11*(AB11+M11)+P11*(AA11+AB11+M11),Prime)-AC11),Prime))</f>
        <v>35</v>
      </c>
      <c r="BT11" s="43">
        <f ca="1">IF(A11="","",MOD((AG11+AH11)*MOD(H11*(AA11+R11)+(1-H11)*AC11-AD11,Prime),Prime))</f>
        <v>114</v>
      </c>
      <c r="BU11" s="43">
        <f ca="1">IF(A11="","",MOD((AG11+AH11)*((J11*AD11+(1-J11)*AC11)-AE11),Prime))</f>
        <v>244</v>
      </c>
      <c r="BV11" s="43">
        <f ca="1">IF(A11="","",MOD((AG11+AH11)*H11*(1-H11),Prime))</f>
        <v>159</v>
      </c>
      <c r="BW11" s="43" cm="1">
        <f t="array" aca="1" ref="BW11" ca="1">IF(A11="","",MOD(AH11*MOD(MRef(AF$5,B11-Input_Output!$O$6,Input_Output!$O$22)*MRef(AC$5,B11-Input_Output!$O$6,Input_Output!$O$22)-(1-H11),Prime),Prime))</f>
        <v>180</v>
      </c>
      <c r="BX11" s="24"/>
      <c r="BY11" s="43" cm="1">
        <f t="array" aca="1" ref="BY11" ca="1">IF(A11="","",MOD($AH11*((1-MRef(R$5,$B11-Input_Output!$O$6,Input_Output!$O$22))*(MOD(MRef(D$5,$B11-Input_Output!$O$6,Input_Output!$O$22)+1,Prime))+MRef(R$5,$B11-Input_Output!$O$6,Input_Output!$O$22)*MRef($AE$5,$B11-Input_Output!$O$6,Input_Output!$O$22)-D11),Prime))</f>
        <v>181</v>
      </c>
      <c r="BZ11" s="43" cm="1">
        <f t="array" aca="1" ref="BZ11" ca="1">IF($A11="","",MOD($AH11*((1-MRef(S$5,$B11-Input_Output!$O$6,Input_Output!$O$22))*MRef(E$5,$B11-Input_Output!$O$6,Input_Output!$O$22)+MRef(S$5,$B11-Input_Output!$O$6,Input_Output!$O$22)*MRef($AE$5,$B11-Input_Output!$O$6,Input_Output!$O$22)-E11),Prime))</f>
        <v>21</v>
      </c>
      <c r="CA11" s="43" cm="1">
        <f t="array" aca="1" ref="CA11" ca="1">IF($A11="","",MOD($AH11*((1-MRef(T$5,$B11-Input_Output!$O$6,Input_Output!$O$22))*MRef(F$5,$B11-Input_Output!$O$6,Input_Output!$O$22)+MRef(T$5,$B11-Input_Output!$O$6,Input_Output!$O$22)*MRef($AE$5,$B11-Input_Output!$O$6,Input_Output!$O$22)-F11),Prime))</f>
        <v>159</v>
      </c>
      <c r="CB11" s="43" cm="1">
        <f t="array" aca="1" ref="CB11" ca="1">IF($A11="","",MOD($AH11*((1-MRef(U$5,$B11-Input_Output!$O$6,Input_Output!$O$22))*MRef(G$5,$B11-Input_Output!$O$6,Input_Output!$O$22)+MRef(U$5,$B11-Input_Output!$O$6,Input_Output!$O$22)*MRef($AE$5,$B11-Input_Output!$O$6,Input_Output!$O$22)-G11),Prime))</f>
        <v>112</v>
      </c>
      <c r="CC11" s="43" cm="1">
        <f t="array" aca="1" ref="CC11" ca="1">IF(A11="","",MOD(AH11*MRef(AC$5,B11-Input_Output!$O$6,Input_Output!$O$22)*H11,Prime))</f>
        <v>189</v>
      </c>
      <c r="CD11" s="24"/>
      <c r="CE11" s="43">
        <f ca="1">IF($A11="","",MOD(D11*$AG11,Prime))</f>
        <v>2</v>
      </c>
      <c r="CF11" s="43">
        <f ca="1">IF($A11="","",MOD((E11-INPUT)*$AG11,Prime))</f>
        <v>76</v>
      </c>
      <c r="CG11" s="43">
        <f ca="1">IF($A11="","",MOD(H11*$AG11,Prime))</f>
        <v>45</v>
      </c>
      <c r="CH11" s="43">
        <f ca="1">IF($A11="","",MOD((E11-OUT)*$AI11,Prime))</f>
        <v>71</v>
      </c>
      <c r="CI11" s="43" cm="1">
        <f t="array" aca="1" ref="CI11" ca="1">IF(A11="","",_xlfn.LET(_xlpm.r,B11-Input_Output!$O$6,_xlpm.l,Input_Output!$O$22,MOD(MRef(AG$5,_xlpm.r,_xlpm.l)+MRef(AH$5,_xlpm.r,_xlpm.l)-MRef(AI$5,_xlpm.r,_xlpm.l)-AH11,Prime)))</f>
        <v>0</v>
      </c>
      <c r="CJ11" s="7"/>
    </row>
    <row r="12" spans="1:88" x14ac:dyDescent="0.25">
      <c r="A12" s="41" t="str">
        <f>IF(B12&lt;Input_Output!O$22,"disguised","")</f>
        <v>disguised</v>
      </c>
      <c r="B12" s="19">
        <f>IF(B11="","",_xlfn.LET(_xlpm.next,B11+1,IF(_xlpm.next&lt;Input_Output!O$22,_xlpm.next,"")))</f>
        <v>7</v>
      </c>
      <c r="C12" s="19">
        <v>69</v>
      </c>
      <c r="D12" s="42">
        <f ca="1"/>
        <v>115</v>
      </c>
      <c r="E12" s="42">
        <f ca="1"/>
        <v>172</v>
      </c>
      <c r="F12" s="42">
        <f ca="1"/>
        <v>132</v>
      </c>
      <c r="G12" s="42">
        <f ca="1"/>
        <v>129</v>
      </c>
      <c r="H12" s="79">
        <f ca="1"/>
        <v>146</v>
      </c>
      <c r="I12" s="87">
        <f ca="1"/>
        <v>97</v>
      </c>
      <c r="J12" s="42">
        <f ca="1"/>
        <v>127</v>
      </c>
      <c r="K12" s="42">
        <f ca="1"/>
        <v>6</v>
      </c>
      <c r="L12" s="42">
        <f ca="1"/>
        <v>152</v>
      </c>
      <c r="M12" s="61">
        <f ca="1"/>
        <v>180</v>
      </c>
      <c r="N12" s="80">
        <f ca="1"/>
        <v>193</v>
      </c>
      <c r="O12" s="42">
        <f ca="1"/>
        <v>70</v>
      </c>
      <c r="P12" s="42">
        <f ca="1"/>
        <v>233</v>
      </c>
      <c r="Q12" s="42">
        <f ca="1"/>
        <v>63</v>
      </c>
      <c r="R12" s="42">
        <f ca="1"/>
        <v>146</v>
      </c>
      <c r="S12" s="42">
        <f ca="1"/>
        <v>34</v>
      </c>
      <c r="T12" s="42">
        <f ca="1"/>
        <v>43</v>
      </c>
      <c r="U12" s="42">
        <f ca="1"/>
        <v>237</v>
      </c>
      <c r="V12" s="42">
        <f ca="1"/>
        <v>70</v>
      </c>
      <c r="W12" s="42">
        <f ca="1"/>
        <v>231</v>
      </c>
      <c r="X12" s="42">
        <f ca="1"/>
        <v>143</v>
      </c>
      <c r="Y12" s="42">
        <f ca="1"/>
        <v>11</v>
      </c>
      <c r="Z12" s="42">
        <f ca="1"/>
        <v>121</v>
      </c>
      <c r="AA12" s="42">
        <f ca="1"/>
        <v>240</v>
      </c>
      <c r="AB12" s="42">
        <f ca="1"/>
        <v>203</v>
      </c>
      <c r="AC12" s="42">
        <f ca="1"/>
        <v>97</v>
      </c>
      <c r="AD12" s="42">
        <f ca="1"/>
        <v>102</v>
      </c>
      <c r="AE12" s="42">
        <f ca="1"/>
        <v>21</v>
      </c>
      <c r="AF12" s="42">
        <f ca="1"/>
        <v>174</v>
      </c>
      <c r="AG12" s="19">
        <f ca="1"/>
        <v>242</v>
      </c>
      <c r="AH12" s="19">
        <f ca="1"/>
        <v>159</v>
      </c>
      <c r="AI12" s="19">
        <f ca="1"/>
        <v>137</v>
      </c>
      <c r="AJ12" s="7"/>
      <c r="AK12" s="43">
        <f ca="1">IF(A12="","",MOD((AG12+AH12)*(N12+O12+P12-1),Prime))</f>
        <v>91</v>
      </c>
      <c r="AL12" s="43">
        <f ca="1">IF(A12="","",MOD((AG12+AH12)*(N12*(1-N12)),Prime))</f>
        <v>27</v>
      </c>
      <c r="AM12" s="43">
        <f ca="1">IF(A12="","",MOD((AG12+AH12)*(O12*(1-O12)),Prime))</f>
        <v>179</v>
      </c>
      <c r="AN12" s="43">
        <f ca="1">IF(A12="","",MOD((AG12+AH12)*(P12*(1-P12)),Prime))</f>
        <v>209</v>
      </c>
      <c r="AO12" s="43">
        <f ca="1">IF(A12="","",MOD((AG12+AH12)*(N12*($I12-N$4)),Prime))</f>
        <v>151</v>
      </c>
      <c r="AP12" s="43">
        <f ca="1">IF(A12="","",MOD((AG12+AH12)*(O12*($I12-O$4)),Prime))</f>
        <v>75</v>
      </c>
      <c r="AQ12" s="43">
        <f ca="1">IF(A12="","",MOD((AG12+AH12)*(P12*($I12-P$4)),Prime))</f>
        <v>126</v>
      </c>
      <c r="AR12" s="24"/>
      <c r="AS12" s="43">
        <f ca="1">IF(A12="","",MOD((AG12+AH12)*(Q12+R12+S12+T12+U12-1),Prime))</f>
        <v>124</v>
      </c>
      <c r="AT12" s="43">
        <f ca="1">IF(A12="","",MOD((AG12+AH12)*(Q12*(1-Q12)),Prime))</f>
        <v>109</v>
      </c>
      <c r="AU12" s="43">
        <f ca="1">IF(A12="","",MOD((AG12+AH12)*(R12*(1-R12)),Prime))</f>
        <v>54</v>
      </c>
      <c r="AV12" s="43">
        <f ca="1">IF(A12="","",MOD((AG12+AH12)*(S12*(1-S12)),Prime))</f>
        <v>85</v>
      </c>
      <c r="AW12" s="43">
        <f ca="1">IF(A12="","",MOD((AG12+AH12)*(T12*(1-T12)),Prime))</f>
        <v>20</v>
      </c>
      <c r="AX12" s="43">
        <f ca="1">IF(A12="","",MOD((AG12+AH12)*(U12*(1-U12)),Prime))</f>
        <v>172</v>
      </c>
      <c r="AY12" s="43">
        <f ca="1">IF($A12="","",MOD(($AG12+$AH12)*(Q12*($K12-Q$4)),Prime))</f>
        <v>205</v>
      </c>
      <c r="AZ12" s="43">
        <f ca="1">IF($A12="","",MOD(($AG12+$AH12)*(R12*($K12-R$4)),Prime))</f>
        <v>7</v>
      </c>
      <c r="BA12" s="43">
        <f ca="1">IF($A12="","",MOD(($AG12+$AH12)*(S12*($K12-S$4)),Prime))</f>
        <v>52</v>
      </c>
      <c r="BB12" s="43">
        <f ca="1">IF($A12="","",MOD(($AG12+$AH12)*(T12*($K12-T$4)),Prime))</f>
        <v>72</v>
      </c>
      <c r="BC12" s="43">
        <f ca="1">IF($A12="","",MOD(($AG12+$AH12)*(U12*($K12-U$4)),Prime))</f>
        <v>151</v>
      </c>
      <c r="BD12" s="24"/>
      <c r="BE12" s="43">
        <f ca="1">IF(A12="","",MOD((AG12+AH12)*(V12+W12+X12+Y12+Z12-1),Prime))</f>
        <v>46</v>
      </c>
      <c r="BF12" s="43">
        <f ca="1">IF(A12="","",MOD((AG12+AH12)*(V12*(1-V12)),Prime))</f>
        <v>179</v>
      </c>
      <c r="BG12" s="43">
        <f ca="1">IF(A12="","",MOD((AG12+AH12)*(W12*(1-W12)),Prime))</f>
        <v>170</v>
      </c>
      <c r="BH12" s="43">
        <f ca="1">IF(A12="","",MOD((AG12+AH12)*(X12*(1-X12)),Prime))</f>
        <v>82</v>
      </c>
      <c r="BI12" s="43">
        <f ca="1">IF(A12="","",MOD((AG12+AH12)*(Y12*(1-Y12)),Prime))</f>
        <v>94</v>
      </c>
      <c r="BJ12" s="43">
        <f ca="1">IF(A12="","",MOD((AG12+AH12)*(Z12*(1-Z12)),Prime))</f>
        <v>72</v>
      </c>
      <c r="BK12" s="43">
        <f ca="1">IF($A12="","",MOD(($AG12+$AH12)*(V12*($L12-V$4)),Prime))</f>
        <v>183</v>
      </c>
      <c r="BL12" s="43">
        <f ca="1">IF($A12="","",MOD(($AG12+$AH12)*(W12*($L12-W$4)),Prime))</f>
        <v>56</v>
      </c>
      <c r="BM12" s="43">
        <f ca="1">IF($A12="","",MOD(($AG12+$AH12)*(X12*($L12-X$4)),Prime))</f>
        <v>174</v>
      </c>
      <c r="BN12" s="43">
        <f ca="1">IF($A12="","",MOD(($AG12+$AH12)*(Y12*($L12-Y$4)),Prime))</f>
        <v>90</v>
      </c>
      <c r="BO12" s="43">
        <f ca="1">IF($A12="","",MOD(($AG12+$AH12)*(Z12*($L12-Z$4)),Prime))</f>
        <v>14</v>
      </c>
      <c r="BP12" s="24"/>
      <c r="BQ12" s="43">
        <f ca="1">IF(A12="","",MOD((AG12+AH12)*(R12*D12+S12*E12+T12*F12+U12*G12-AA12),Prime))</f>
        <v>148</v>
      </c>
      <c r="BR12" s="43">
        <f ca="1">IF(A12="","",MOD((AG12+AH12)*(W12*D12+X12*E12+Y12*F12+Z12*G12-AB12),Prime))</f>
        <v>209</v>
      </c>
      <c r="BS12" s="43">
        <f ca="1">IF(A12="","",MOD((AG12+AH12)*(MOD(N12*AB12+O12*(AB12+M12)+P12*(AA12+AB12+M12),Prime)-AC12),Prime))</f>
        <v>66</v>
      </c>
      <c r="BT12" s="43">
        <f ca="1">IF(A12="","",MOD((AG12+AH12)*MOD(H12*(AA12+R12)+(1-H12)*AC12-AD12,Prime),Prime))</f>
        <v>250</v>
      </c>
      <c r="BU12" s="43">
        <f ca="1">IF(A12="","",MOD((AG12+AH12)*((J12*AD12+(1-J12)*AC12)-AE12),Prime))</f>
        <v>98</v>
      </c>
      <c r="BV12" s="43">
        <f ca="1">IF(A12="","",MOD((AG12+AH12)*H12*(1-H12),Prime))</f>
        <v>54</v>
      </c>
      <c r="BW12" s="43" cm="1">
        <f t="array" aca="1" ref="BW12" ca="1">IF(A12="","",MOD(AH12*MOD(MRef(AF$5,B12-Input_Output!$O$6,Input_Output!$O$22)*MRef(AC$5,B12-Input_Output!$O$6,Input_Output!$O$22)-(1-H12),Prime),Prime))</f>
        <v>77</v>
      </c>
      <c r="BX12" s="24"/>
      <c r="BY12" s="43" cm="1">
        <f t="array" aca="1" ref="BY12" ca="1">IF(A12="","",MOD($AH12*((1-MRef(R$5,$B12-Input_Output!$O$6,Input_Output!$O$22))*(MOD(MRef(D$5,$B12-Input_Output!$O$6,Input_Output!$O$22)+1,Prime))+MRef(R$5,$B12-Input_Output!$O$6,Input_Output!$O$22)*MRef($AE$5,$B12-Input_Output!$O$6,Input_Output!$O$22)-D12),Prime))</f>
        <v>56</v>
      </c>
      <c r="BZ12" s="43" cm="1">
        <f t="array" aca="1" ref="BZ12" ca="1">IF($A12="","",MOD($AH12*((1-MRef(S$5,$B12-Input_Output!$O$6,Input_Output!$O$22))*MRef(E$5,$B12-Input_Output!$O$6,Input_Output!$O$22)+MRef(S$5,$B12-Input_Output!$O$6,Input_Output!$O$22)*MRef($AE$5,$B12-Input_Output!$O$6,Input_Output!$O$22)-E12),Prime))</f>
        <v>84</v>
      </c>
      <c r="CA12" s="43" cm="1">
        <f t="array" aca="1" ref="CA12" ca="1">IF($A12="","",MOD($AH12*((1-MRef(T$5,$B12-Input_Output!$O$6,Input_Output!$O$22))*MRef(F$5,$B12-Input_Output!$O$6,Input_Output!$O$22)+MRef(T$5,$B12-Input_Output!$O$6,Input_Output!$O$22)*MRef($AE$5,$B12-Input_Output!$O$6,Input_Output!$O$22)-F12),Prime))</f>
        <v>221</v>
      </c>
      <c r="CB12" s="43" cm="1">
        <f t="array" aca="1" ref="CB12" ca="1">IF($A12="","",MOD($AH12*((1-MRef(U$5,$B12-Input_Output!$O$6,Input_Output!$O$22))*MRef(G$5,$B12-Input_Output!$O$6,Input_Output!$O$22)+MRef(U$5,$B12-Input_Output!$O$6,Input_Output!$O$22)*MRef($AE$5,$B12-Input_Output!$O$6,Input_Output!$O$22)-G12),Prime))</f>
        <v>121</v>
      </c>
      <c r="CC12" s="43" cm="1">
        <f t="array" aca="1" ref="CC12" ca="1">IF(A12="","",MOD(AH12*MRef(AC$5,B12-Input_Output!$O$6,Input_Output!$O$22)*H12,Prime))</f>
        <v>19</v>
      </c>
      <c r="CD12" s="24"/>
      <c r="CE12" s="43">
        <f ca="1">IF($A12="","",MOD(D12*$AG12,Prime))</f>
        <v>74</v>
      </c>
      <c r="CF12" s="43">
        <f ca="1">IF($A12="","",MOD((E12-INPUT)*$AG12,Prime))</f>
        <v>50</v>
      </c>
      <c r="CG12" s="43">
        <f ca="1">IF($A12="","",MOD(H12*$AG12,Prime))</f>
        <v>123</v>
      </c>
      <c r="CH12" s="43">
        <f ca="1">IF($A12="","",MOD((E12-OUT)*$AI12,Prime))</f>
        <v>178</v>
      </c>
      <c r="CI12" s="43" cm="1">
        <f t="array" aca="1" ref="CI12" ca="1">IF(A12="","",_xlfn.LET(_xlpm.r,B12-Input_Output!$O$6,_xlpm.l,Input_Output!$O$22,MOD(MRef(AG$5,_xlpm.r,_xlpm.l)+MRef(AH$5,_xlpm.r,_xlpm.l)-MRef(AI$5,_xlpm.r,_xlpm.l)-AH12,Prime)))</f>
        <v>0</v>
      </c>
      <c r="CJ12" s="7"/>
    </row>
    <row r="13" spans="1:88" x14ac:dyDescent="0.25">
      <c r="A13" s="41" t="str">
        <f>IF(B13&lt;Input_Output!O$22,"disguised","")</f>
        <v>disguised</v>
      </c>
      <c r="B13" s="19">
        <f>IF(B12="","",_xlfn.LET(_xlpm.next,B12+1,IF(_xlpm.next&lt;Input_Output!O$22,_xlpm.next,"")))</f>
        <v>8</v>
      </c>
      <c r="C13" s="19">
        <v>192</v>
      </c>
      <c r="D13" s="42">
        <f ca="1"/>
        <v>130</v>
      </c>
      <c r="E13" s="42">
        <f ca="1"/>
        <v>146</v>
      </c>
      <c r="F13" s="42">
        <f ca="1"/>
        <v>210</v>
      </c>
      <c r="G13" s="42">
        <f ca="1"/>
        <v>255</v>
      </c>
      <c r="H13" s="79">
        <f ca="1"/>
        <v>19</v>
      </c>
      <c r="I13" s="87">
        <f ca="1"/>
        <v>184</v>
      </c>
      <c r="J13" s="42">
        <f ca="1"/>
        <v>76</v>
      </c>
      <c r="K13" s="42">
        <f ca="1"/>
        <v>7</v>
      </c>
      <c r="L13" s="42">
        <f ca="1"/>
        <v>237</v>
      </c>
      <c r="M13" s="61">
        <f ca="1"/>
        <v>169</v>
      </c>
      <c r="N13" s="80">
        <f ca="1"/>
        <v>17</v>
      </c>
      <c r="O13" s="42">
        <f ca="1"/>
        <v>55</v>
      </c>
      <c r="P13" s="42">
        <f ca="1"/>
        <v>247</v>
      </c>
      <c r="Q13" s="42">
        <f ca="1"/>
        <v>251</v>
      </c>
      <c r="R13" s="42">
        <f ca="1"/>
        <v>218</v>
      </c>
      <c r="S13" s="42">
        <f ca="1"/>
        <v>95</v>
      </c>
      <c r="T13" s="42">
        <f ca="1"/>
        <v>142</v>
      </c>
      <c r="U13" s="42">
        <f ca="1"/>
        <v>231</v>
      </c>
      <c r="V13" s="42">
        <f ca="1"/>
        <v>196</v>
      </c>
      <c r="W13" s="42">
        <f ca="1"/>
        <v>22</v>
      </c>
      <c r="X13" s="42">
        <f ca="1"/>
        <v>118</v>
      </c>
      <c r="Y13" s="42">
        <f ca="1"/>
        <v>163</v>
      </c>
      <c r="Z13" s="42">
        <f ca="1"/>
        <v>8</v>
      </c>
      <c r="AA13" s="42">
        <f ca="1"/>
        <v>239</v>
      </c>
      <c r="AB13" s="42">
        <f ca="1"/>
        <v>85</v>
      </c>
      <c r="AC13" s="42">
        <f ca="1"/>
        <v>212</v>
      </c>
      <c r="AD13" s="42">
        <f ca="1"/>
        <v>174</v>
      </c>
      <c r="AE13" s="42">
        <f ca="1"/>
        <v>113</v>
      </c>
      <c r="AF13" s="42">
        <f ca="1"/>
        <v>29</v>
      </c>
      <c r="AG13" s="19">
        <f ca="1"/>
        <v>138</v>
      </c>
      <c r="AH13" s="19">
        <f ca="1"/>
        <v>134</v>
      </c>
      <c r="AI13" s="19">
        <f ca="1"/>
        <v>148</v>
      </c>
      <c r="AJ13" s="7"/>
      <c r="AK13" s="43">
        <f ca="1">IF(A13="","",MOD((AG13+AH13)*(N13+O13+P13-1),Prime))</f>
        <v>144</v>
      </c>
      <c r="AL13" s="43">
        <f ca="1">IF(A13="","",MOD((AG13+AH13)*(N13*(1-N13)),Prime))</f>
        <v>32</v>
      </c>
      <c r="AM13" s="43">
        <f ca="1">IF(A13="","",MOD((AG13+AH13)*(O13*(1-O13)),Prime))</f>
        <v>168</v>
      </c>
      <c r="AN13" s="43">
        <f ca="1">IF(A13="","",MOD((AG13+AH13)*(P13*(1-P13)),Prime))</f>
        <v>149</v>
      </c>
      <c r="AO13" s="43">
        <f ca="1">IF(A13="","",MOD((AG13+AH13)*(N13*($I13-N$4)),Prime))</f>
        <v>146</v>
      </c>
      <c r="AP13" s="43">
        <f ca="1">IF(A13="","",MOD((AG13+AH13)*(O13*($I13-O$4)),Prime))</f>
        <v>116</v>
      </c>
      <c r="AQ13" s="43">
        <f ca="1">IF(A13="","",MOD((AG13+AH13)*(P13*($I13-P$4)),Prime))</f>
        <v>199</v>
      </c>
      <c r="AR13" s="24"/>
      <c r="AS13" s="43">
        <f ca="1">IF(A13="","",MOD((AG13+AH13)*(Q13+R13+S13+T13+U13-1),Prime))</f>
        <v>162</v>
      </c>
      <c r="AT13" s="43">
        <f ca="1">IF(A13="","",MOD((AG13+AH13)*(Q13*(1-Q13)),Prime))</f>
        <v>141</v>
      </c>
      <c r="AU13" s="43">
        <f ca="1">IF(A13="","",MOD((AG13+AH13)*(R13*(1-R13)),Prime))</f>
        <v>244</v>
      </c>
      <c r="AV13" s="43">
        <f ca="1">IF(A13="","",MOD((AG13+AH13)*(S13*(1-S13)),Prime))</f>
        <v>204</v>
      </c>
      <c r="AW13" s="43">
        <f ca="1">IF(A13="","",MOD((AG13+AH13)*(T13*(1-T13)),Prime))</f>
        <v>103</v>
      </c>
      <c r="AX13" s="43">
        <f ca="1">IF(A13="","",MOD((AG13+AH13)*(U13*(1-U13)),Prime))</f>
        <v>7</v>
      </c>
      <c r="AY13" s="43">
        <f ca="1">IF($A13="","",MOD(($AG13+$AH13)*(Q13*($K13-Q$4)),Prime))</f>
        <v>141</v>
      </c>
      <c r="AZ13" s="43">
        <f ca="1">IF($A13="","",MOD(($AG13+$AH13)*(R13*($K13-R$4)),Prime))</f>
        <v>88</v>
      </c>
      <c r="BA13" s="43">
        <f ca="1">IF($A13="","",MOD(($AG13+$AH13)*(S13*($K13-S$4)),Prime))</f>
        <v>186</v>
      </c>
      <c r="BB13" s="43">
        <f ca="1">IF($A13="","",MOD(($AG13+$AH13)*(T13*($K13-T$4)),Prime))</f>
        <v>39</v>
      </c>
      <c r="BC13" s="43">
        <f ca="1">IF($A13="","",MOD(($AG13+$AH13)*(U13*($K13-U$4)),Prime))</f>
        <v>115</v>
      </c>
      <c r="BD13" s="24"/>
      <c r="BE13" s="43">
        <f ca="1">IF(A13="","",MOD((AG13+AH13)*(V13+W13+X13+Y13+Z13-1),Prime))</f>
        <v>137</v>
      </c>
      <c r="BF13" s="43">
        <f ca="1">IF(A13="","",MOD((AG13+AH13)*(V13*(1-V13)),Prime))</f>
        <v>67</v>
      </c>
      <c r="BG13" s="43">
        <f ca="1">IF(A13="","",MOD((AG13+AH13)*(W13*(1-W13)),Prime))</f>
        <v>9</v>
      </c>
      <c r="BH13" s="43">
        <f ca="1">IF(A13="","",MOD((AG13+AH13)*(X13*(1-X13)),Prime))</f>
        <v>52</v>
      </c>
      <c r="BI13" s="43">
        <f ca="1">IF(A13="","",MOD((AG13+AH13)*(Y13*(1-Y13)),Prime))</f>
        <v>204</v>
      </c>
      <c r="BJ13" s="43">
        <f ca="1">IF(A13="","",MOD((AG13+AH13)*(Z13*(1-Z13)),Prime))</f>
        <v>188</v>
      </c>
      <c r="BK13" s="43">
        <f ca="1">IF($A13="","",MOD(($AG13+$AH13)*(V13*($L13-V$4)),Prime))</f>
        <v>53</v>
      </c>
      <c r="BL13" s="43">
        <f ca="1">IF($A13="","",MOD(($AG13+$AH13)*(W13*($L13-W$4)),Prime))</f>
        <v>9</v>
      </c>
      <c r="BM13" s="43">
        <f ca="1">IF($A13="","",MOD(($AG13+$AH13)*(X13*($L13-X$4)),Prime))</f>
        <v>124</v>
      </c>
      <c r="BN13" s="43">
        <f ca="1">IF($A13="","",MOD(($AG13+$AH13)*(Y13*($L13-Y$4)),Prime))</f>
        <v>48</v>
      </c>
      <c r="BO13" s="43">
        <f ca="1">IF($A13="","",MOD(($AG13+$AH13)*(Z13*($L13-Z$4)),Prime))</f>
        <v>204</v>
      </c>
      <c r="BP13" s="24"/>
      <c r="BQ13" s="43">
        <f ca="1">IF(A13="","",MOD((AG13+AH13)*(R13*D13+S13*E13+T13*F13+U13*G13-AA13),Prime))</f>
        <v>44</v>
      </c>
      <c r="BR13" s="43">
        <f ca="1">IF(A13="","",MOD((AG13+AH13)*(W13*D13+X13*E13+Y13*F13+Z13*G13-AB13),Prime))</f>
        <v>107</v>
      </c>
      <c r="BS13" s="43">
        <f ca="1">IF(A13="","",MOD((AG13+AH13)*(MOD(N13*AB13+O13*(AB13+M13)+P13*(AA13+AB13+M13),Prime)-AC13),Prime))</f>
        <v>152</v>
      </c>
      <c r="BT13" s="43">
        <f ca="1">IF(A13="","",MOD((AG13+AH13)*MOD(H13*(AA13+R13)+(1-H13)*AC13-AD13,Prime),Prime))</f>
        <v>234</v>
      </c>
      <c r="BU13" s="43">
        <f ca="1">IF(A13="","",MOD((AG13+AH13)*((J13*AD13+(1-J13)*AC13)-AE13),Prime))</f>
        <v>56</v>
      </c>
      <c r="BV13" s="43">
        <f ca="1">IF(A13="","",MOD((AG13+AH13)*H13*(1-H13),Prime))</f>
        <v>10</v>
      </c>
      <c r="BW13" s="43" cm="1">
        <f t="array" aca="1" ref="BW13" ca="1">IF(A13="","",MOD(AH13*MOD(MRef(AF$5,B13-Input_Output!$O$6,Input_Output!$O$22)*MRef(AC$5,B13-Input_Output!$O$6,Input_Output!$O$22)-(1-H13),Prime),Prime))</f>
        <v>86</v>
      </c>
      <c r="BX13" s="24"/>
      <c r="BY13" s="43" cm="1">
        <f t="array" aca="1" ref="BY13" ca="1">IF(A13="","",MOD($AH13*((1-MRef(R$5,$B13-Input_Output!$O$6,Input_Output!$O$22))*(MOD(MRef(D$5,$B13-Input_Output!$O$6,Input_Output!$O$22)+1,Prime))+MRef(R$5,$B13-Input_Output!$O$6,Input_Output!$O$22)*MRef($AE$5,$B13-Input_Output!$O$6,Input_Output!$O$22)-D13),Prime))</f>
        <v>207</v>
      </c>
      <c r="BZ13" s="43" cm="1">
        <f t="array" aca="1" ref="BZ13" ca="1">IF($A13="","",MOD($AH13*((1-MRef(S$5,$B13-Input_Output!$O$6,Input_Output!$O$22))*MRef(E$5,$B13-Input_Output!$O$6,Input_Output!$O$22)+MRef(S$5,$B13-Input_Output!$O$6,Input_Output!$O$22)*MRef($AE$5,$B13-Input_Output!$O$6,Input_Output!$O$22)-E13),Prime))</f>
        <v>211</v>
      </c>
      <c r="CA13" s="43" cm="1">
        <f t="array" aca="1" ref="CA13" ca="1">IF($A13="","",MOD($AH13*((1-MRef(T$5,$B13-Input_Output!$O$6,Input_Output!$O$22))*MRef(F$5,$B13-Input_Output!$O$6,Input_Output!$O$22)+MRef(T$5,$B13-Input_Output!$O$6,Input_Output!$O$22)*MRef($AE$5,$B13-Input_Output!$O$6,Input_Output!$O$22)-F13),Prime))</f>
        <v>90</v>
      </c>
      <c r="CB13" s="43" cm="1">
        <f t="array" aca="1" ref="CB13" ca="1">IF($A13="","",MOD($AH13*((1-MRef(U$5,$B13-Input_Output!$O$6,Input_Output!$O$22))*MRef(G$5,$B13-Input_Output!$O$6,Input_Output!$O$22)+MRef(U$5,$B13-Input_Output!$O$6,Input_Output!$O$22)*MRef($AE$5,$B13-Input_Output!$O$6,Input_Output!$O$22)-G13),Prime))</f>
        <v>221</v>
      </c>
      <c r="CC13" s="43" cm="1">
        <f t="array" aca="1" ref="CC13" ca="1">IF(A13="","",MOD(AH13*MRef(AC$5,B13-Input_Output!$O$6,Input_Output!$O$22)*H13,Prime))</f>
        <v>64</v>
      </c>
      <c r="CD13" s="24"/>
      <c r="CE13" s="43">
        <f ca="1">IF($A13="","",MOD(D13*$AG13,Prime))</f>
        <v>207</v>
      </c>
      <c r="CF13" s="43">
        <f ca="1">IF($A13="","",MOD((E13-INPUT)*$AG13,Prime))</f>
        <v>64</v>
      </c>
      <c r="CG13" s="43">
        <f ca="1">IF($A13="","",MOD(H13*$AG13,Prime))</f>
        <v>52</v>
      </c>
      <c r="CH13" s="43">
        <f ca="1">IF($A13="","",MOD((E13-OUT)*$AI13,Prime))</f>
        <v>113</v>
      </c>
      <c r="CI13" s="43" cm="1">
        <f t="array" aca="1" ref="CI13" ca="1">IF(A13="","",_xlfn.LET(_xlpm.r,B13-Input_Output!$O$6,_xlpm.l,Input_Output!$O$22,MOD(MRef(AG$5,_xlpm.r,_xlpm.l)+MRef(AH$5,_xlpm.r,_xlpm.l)-MRef(AI$5,_xlpm.r,_xlpm.l)-AH13,Prime)))</f>
        <v>0</v>
      </c>
      <c r="CJ13" s="7"/>
    </row>
    <row r="14" spans="1:88" x14ac:dyDescent="0.25">
      <c r="A14" s="41" t="str">
        <f>IF(B14&lt;Input_Output!O$22,"disguised","")</f>
        <v>disguised</v>
      </c>
      <c r="B14" s="19">
        <f>IF(B13="","",_xlfn.LET(_xlpm.next,B13+1,IF(_xlpm.next&lt;Input_Output!O$22,_xlpm.next,"")))</f>
        <v>9</v>
      </c>
      <c r="C14" s="19">
        <v>132</v>
      </c>
      <c r="D14" s="42">
        <f ca="1"/>
        <v>248</v>
      </c>
      <c r="E14" s="42">
        <f ca="1"/>
        <v>132</v>
      </c>
      <c r="F14" s="42">
        <f ca="1"/>
        <v>139</v>
      </c>
      <c r="G14" s="42">
        <f ca="1"/>
        <v>111</v>
      </c>
      <c r="H14" s="79">
        <f ca="1"/>
        <v>4</v>
      </c>
      <c r="I14" s="87">
        <f ca="1"/>
        <v>117</v>
      </c>
      <c r="J14" s="42">
        <f ca="1"/>
        <v>187</v>
      </c>
      <c r="K14" s="42">
        <f ca="1"/>
        <v>209</v>
      </c>
      <c r="L14" s="42">
        <f ca="1"/>
        <v>151</v>
      </c>
      <c r="M14" s="61">
        <f ca="1"/>
        <v>180</v>
      </c>
      <c r="N14" s="80">
        <f ca="1"/>
        <v>104</v>
      </c>
      <c r="O14" s="42">
        <f ca="1"/>
        <v>246</v>
      </c>
      <c r="P14" s="42">
        <f ca="1"/>
        <v>191</v>
      </c>
      <c r="Q14" s="42">
        <f ca="1"/>
        <v>129</v>
      </c>
      <c r="R14" s="42">
        <f ca="1"/>
        <v>225</v>
      </c>
      <c r="S14" s="42">
        <f ca="1"/>
        <v>89</v>
      </c>
      <c r="T14" s="42">
        <f ca="1"/>
        <v>75</v>
      </c>
      <c r="U14" s="42">
        <f ca="1"/>
        <v>245</v>
      </c>
      <c r="V14" s="42">
        <f ca="1"/>
        <v>10</v>
      </c>
      <c r="W14" s="42">
        <f ca="1"/>
        <v>141</v>
      </c>
      <c r="X14" s="42">
        <f ca="1"/>
        <v>51</v>
      </c>
      <c r="Y14" s="42">
        <f ca="1"/>
        <v>194</v>
      </c>
      <c r="Z14" s="42">
        <f ca="1"/>
        <v>122</v>
      </c>
      <c r="AA14" s="42">
        <f ca="1"/>
        <v>80</v>
      </c>
      <c r="AB14" s="42">
        <f ca="1"/>
        <v>70</v>
      </c>
      <c r="AC14" s="42">
        <f ca="1"/>
        <v>191</v>
      </c>
      <c r="AD14" s="42">
        <f ca="1"/>
        <v>211</v>
      </c>
      <c r="AE14" s="42">
        <f ca="1"/>
        <v>53</v>
      </c>
      <c r="AF14" s="42">
        <f ca="1"/>
        <v>34</v>
      </c>
      <c r="AG14" s="19">
        <f ca="1"/>
        <v>61</v>
      </c>
      <c r="AH14" s="19">
        <f ca="1"/>
        <v>161</v>
      </c>
      <c r="AI14" s="19">
        <f ca="1"/>
        <v>4</v>
      </c>
      <c r="AJ14" s="7"/>
      <c r="AK14" s="43">
        <f ca="1">IF(A14="","",MOD((AG14+AH14)*(N14+O14+P14-1),Prime))</f>
        <v>118</v>
      </c>
      <c r="AL14" s="43">
        <f ca="1">IF(A14="","",MOD((AG14+AH14)*(N14*(1-N14)),Prime))</f>
        <v>214</v>
      </c>
      <c r="AM14" s="43">
        <f ca="1">IF(A14="","",MOD((AG14+AH14)*(O14*(1-O14)),Prime))</f>
        <v>251</v>
      </c>
      <c r="AN14" s="43">
        <f ca="1">IF(A14="","",MOD((AG14+AH14)*(P14*(1-P14)),Prime))</f>
        <v>56</v>
      </c>
      <c r="AO14" s="43">
        <f ca="1">IF(A14="","",MOD((AG14+AH14)*(N14*($I14-N$4)),Prime))</f>
        <v>226</v>
      </c>
      <c r="AP14" s="43">
        <f ca="1">IF(A14="","",MOD((AG14+AH14)*(O14*($I14-O$4)),Prime))</f>
        <v>199</v>
      </c>
      <c r="AQ14" s="43">
        <f ca="1">IF(A14="","",MOD((AG14+AH14)*(P14*($I14-P$4)),Prime))</f>
        <v>169</v>
      </c>
      <c r="AR14" s="24"/>
      <c r="AS14" s="43">
        <f ca="1">IF(A14="","",MOD((AG14+AH14)*(Q14+R14+S14+T14+U14-1),Prime))</f>
        <v>58</v>
      </c>
      <c r="AT14" s="43">
        <f ca="1">IF(A14="","",MOD((AG14+AH14)*(Q14*(1-Q14)),Prime))</f>
        <v>184</v>
      </c>
      <c r="AU14" s="43">
        <f ca="1">IF(A14="","",MOD((AG14+AH14)*(R14*(1-R14)),Prime))</f>
        <v>209</v>
      </c>
      <c r="AV14" s="43">
        <f ca="1">IF(A14="","",MOD((AG14+AH14)*(S14*(1-S14)),Prime))</f>
        <v>158</v>
      </c>
      <c r="AW14" s="43">
        <f ca="1">IF(A14="","",MOD((AG14+AH14)*(T14*(1-T14)),Prime))</f>
        <v>215</v>
      </c>
      <c r="AX14" s="43">
        <f ca="1">IF(A14="","",MOD((AG14+AH14)*(U14*(1-U14)),Prime))</f>
        <v>63</v>
      </c>
      <c r="AY14" s="43">
        <f ca="1">IF($A14="","",MOD(($AG14+$AH14)*(Q14*($K14-Q$4)),Prime))</f>
        <v>69</v>
      </c>
      <c r="AZ14" s="43">
        <f ca="1">IF($A14="","",MOD(($AG14+$AH14)*(R14*($K14-R$4)),Prime))</f>
        <v>118</v>
      </c>
      <c r="BA14" s="43">
        <f ca="1">IF($A14="","",MOD(($AG14+$AH14)*(S14*($K14-S$4)),Prime))</f>
        <v>8</v>
      </c>
      <c r="BB14" s="43">
        <f ca="1">IF($A14="","",MOD(($AG14+$AH14)*(T14*($K14-T$4)),Prime))</f>
        <v>235</v>
      </c>
      <c r="BC14" s="43">
        <f ca="1">IF($A14="","",MOD(($AG14+$AH14)*(U14*($K14-U$4)),Prime))</f>
        <v>5</v>
      </c>
      <c r="BD14" s="24"/>
      <c r="BE14" s="43">
        <f ca="1">IF(A14="","",MOD((AG14+AH14)*(V14+W14+X14+Y14+Z14-1),Prime))</f>
        <v>152</v>
      </c>
      <c r="BF14" s="43">
        <f ca="1">IF(A14="","",MOD((AG14+AH14)*(V14*(1-V14)),Prime))</f>
        <v>66</v>
      </c>
      <c r="BG14" s="43">
        <f ca="1">IF(A14="","",MOD((AG14+AH14)*(W14*(1-W14)),Prime))</f>
        <v>84</v>
      </c>
      <c r="BH14" s="43">
        <f ca="1">IF(A14="","",MOD((AG14+AH14)*(X14*(1-X14)),Prime))</f>
        <v>71</v>
      </c>
      <c r="BI14" s="43">
        <f ca="1">IF(A14="","",MOD((AG14+AH14)*(Y14*(1-Y14)),Prime))</f>
        <v>27</v>
      </c>
      <c r="BJ14" s="43">
        <f ca="1">IF(A14="","",MOD((AG14+AH14)*(Z14*(1-Z14)),Prime))</f>
        <v>100</v>
      </c>
      <c r="BK14" s="43">
        <f ca="1">IF($A14="","",MOD(($AG14+$AH14)*(V14*($L14-V$4)),Prime))</f>
        <v>92</v>
      </c>
      <c r="BL14" s="43">
        <f ca="1">IF($A14="","",MOD(($AG14+$AH14)*(W14*($L14-W$4)),Prime))</f>
        <v>167</v>
      </c>
      <c r="BM14" s="43">
        <f ca="1">IF($A14="","",MOD(($AG14+$AH14)*(X14*($L14-X$4)),Prime))</f>
        <v>30</v>
      </c>
      <c r="BN14" s="43">
        <f ca="1">IF($A14="","",MOD(($AG14+$AH14)*(Y14*($L14-Y$4)),Prime))</f>
        <v>207</v>
      </c>
      <c r="BO14" s="43">
        <f ca="1">IF($A14="","",MOD(($AG14+$AH14)*(Z14*($L14-Z$4)),Prime))</f>
        <v>161</v>
      </c>
      <c r="BP14" s="24"/>
      <c r="BQ14" s="43">
        <f ca="1">IF(A14="","",MOD((AG14+AH14)*(R14*D14+S14*E14+T14*F14+U14*G14-AA14),Prime))</f>
        <v>104</v>
      </c>
      <c r="BR14" s="43">
        <f ca="1">IF(A14="","",MOD((AG14+AH14)*(W14*D14+X14*E14+Y14*F14+Z14*G14-AB14),Prime))</f>
        <v>229</v>
      </c>
      <c r="BS14" s="43">
        <f ca="1">IF(A14="","",MOD((AG14+AH14)*(MOD(N14*AB14+O14*(AB14+M14)+P14*(AA14+AB14+M14),Prime)-AC14),Prime))</f>
        <v>60</v>
      </c>
      <c r="BT14" s="43">
        <f ca="1">IF(A14="","",MOD((AG14+AH14)*MOD(H14*(AA14+R14)+(1-H14)*AC14-AD14,Prime),Prime))</f>
        <v>160</v>
      </c>
      <c r="BU14" s="43">
        <f ca="1">IF(A14="","",MOD((AG14+AH14)*((J14*AD14+(1-J14)*AC14)-AE14),Prime))</f>
        <v>223</v>
      </c>
      <c r="BV14" s="43">
        <f ca="1">IF(A14="","",MOD((AG14+AH14)*H14*(1-H14),Prime))</f>
        <v>163</v>
      </c>
      <c r="BW14" s="43" cm="1">
        <f t="array" aca="1" ref="BW14" ca="1">IF(A14="","",MOD(AH14*MOD(MRef(AF$5,B14-Input_Output!$O$6,Input_Output!$O$22)*MRef(AC$5,B14-Input_Output!$O$6,Input_Output!$O$22)-(1-H14),Prime),Prime))</f>
        <v>154</v>
      </c>
      <c r="BX14" s="24"/>
      <c r="BY14" s="43" cm="1">
        <f t="array" aca="1" ref="BY14" ca="1">IF(A14="","",MOD($AH14*((1-MRef(R$5,$B14-Input_Output!$O$6,Input_Output!$O$22))*(MOD(MRef(D$5,$B14-Input_Output!$O$6,Input_Output!$O$22)+1,Prime))+MRef(R$5,$B14-Input_Output!$O$6,Input_Output!$O$22)*MRef($AE$5,$B14-Input_Output!$O$6,Input_Output!$O$22)-D14),Prime))</f>
        <v>59</v>
      </c>
      <c r="BZ14" s="43" cm="1">
        <f t="array" aca="1" ref="BZ14" ca="1">IF($A14="","",MOD($AH14*((1-MRef(S$5,$B14-Input_Output!$O$6,Input_Output!$O$22))*MRef(E$5,$B14-Input_Output!$O$6,Input_Output!$O$22)+MRef(S$5,$B14-Input_Output!$O$6,Input_Output!$O$22)*MRef($AE$5,$B14-Input_Output!$O$6,Input_Output!$O$22)-E14),Prime))</f>
        <v>169</v>
      </c>
      <c r="CA14" s="43" cm="1">
        <f t="array" aca="1" ref="CA14" ca="1">IF($A14="","",MOD($AH14*((1-MRef(T$5,$B14-Input_Output!$O$6,Input_Output!$O$22))*MRef(F$5,$B14-Input_Output!$O$6,Input_Output!$O$22)+MRef(T$5,$B14-Input_Output!$O$6,Input_Output!$O$22)*MRef($AE$5,$B14-Input_Output!$O$6,Input_Output!$O$22)-F14),Prime))</f>
        <v>177</v>
      </c>
      <c r="CB14" s="43" cm="1">
        <f t="array" aca="1" ref="CB14" ca="1">IF($A14="","",MOD($AH14*((1-MRef(U$5,$B14-Input_Output!$O$6,Input_Output!$O$22))*MRef(G$5,$B14-Input_Output!$O$6,Input_Output!$O$22)+MRef(U$5,$B14-Input_Output!$O$6,Input_Output!$O$22)*MRef($AE$5,$B14-Input_Output!$O$6,Input_Output!$O$22)-G14),Prime))</f>
        <v>245</v>
      </c>
      <c r="CC14" s="43" cm="1">
        <f t="array" aca="1" ref="CC14" ca="1">IF(A14="","",MOD(AH14*MRef(AC$5,B14-Input_Output!$O$6,Input_Output!$O$22)*H14,Prime))</f>
        <v>21</v>
      </c>
      <c r="CD14" s="24"/>
      <c r="CE14" s="43">
        <f ca="1">IF($A14="","",MOD(D14*$AG14,Prime))</f>
        <v>222</v>
      </c>
      <c r="CF14" s="43">
        <f ca="1">IF($A14="","",MOD((E14-INPUT)*$AG14,Prime))</f>
        <v>98</v>
      </c>
      <c r="CG14" s="43">
        <f ca="1">IF($A14="","",MOD(H14*$AG14,Prime))</f>
        <v>244</v>
      </c>
      <c r="CH14" s="43">
        <f ca="1">IF($A14="","",MOD((E14-OUT)*$AI14,Prime))</f>
        <v>211</v>
      </c>
      <c r="CI14" s="43" cm="1">
        <f t="array" aca="1" ref="CI14" ca="1">IF(A14="","",_xlfn.LET(_xlpm.r,B14-Input_Output!$O$6,_xlpm.l,Input_Output!$O$22,MOD(MRef(AG$5,_xlpm.r,_xlpm.l)+MRef(AH$5,_xlpm.r,_xlpm.l)-MRef(AI$5,_xlpm.r,_xlpm.l)-AH14,Prime)))</f>
        <v>0</v>
      </c>
      <c r="CJ14" s="7"/>
    </row>
    <row r="15" spans="1:88" x14ac:dyDescent="0.25">
      <c r="A15" s="41" t="str">
        <f>IF(B15&lt;Input_Output!O$22,"disguised","")</f>
        <v>disguised</v>
      </c>
      <c r="B15" s="19">
        <f>IF(B14="","",_xlfn.LET(_xlpm.next,B14+1,IF(_xlpm.next&lt;Input_Output!O$22,_xlpm.next,"")))</f>
        <v>10</v>
      </c>
      <c r="C15" s="19">
        <v>155</v>
      </c>
      <c r="D15" s="42">
        <f ca="1"/>
        <v>126</v>
      </c>
      <c r="E15" s="42">
        <f ca="1"/>
        <v>200</v>
      </c>
      <c r="F15" s="42">
        <f ca="1"/>
        <v>156</v>
      </c>
      <c r="G15" s="42">
        <f ca="1"/>
        <v>235</v>
      </c>
      <c r="H15" s="79">
        <f ca="1"/>
        <v>55</v>
      </c>
      <c r="I15" s="87">
        <f ca="1"/>
        <v>212</v>
      </c>
      <c r="J15" s="42">
        <f ca="1"/>
        <v>254</v>
      </c>
      <c r="K15" s="42">
        <f ca="1"/>
        <v>78</v>
      </c>
      <c r="L15" s="42">
        <f ca="1"/>
        <v>184</v>
      </c>
      <c r="M15" s="61">
        <f ca="1"/>
        <v>229</v>
      </c>
      <c r="N15" s="80">
        <f ca="1"/>
        <v>240</v>
      </c>
      <c r="O15" s="42">
        <f ca="1"/>
        <v>23</v>
      </c>
      <c r="P15" s="42">
        <f ca="1"/>
        <v>105</v>
      </c>
      <c r="Q15" s="42">
        <f ca="1"/>
        <v>136</v>
      </c>
      <c r="R15" s="42">
        <f ca="1"/>
        <v>49</v>
      </c>
      <c r="S15" s="42">
        <f ca="1"/>
        <v>214</v>
      </c>
      <c r="T15" s="42">
        <f ca="1"/>
        <v>31</v>
      </c>
      <c r="U15" s="42">
        <f ca="1"/>
        <v>170</v>
      </c>
      <c r="V15" s="42">
        <f ca="1"/>
        <v>28</v>
      </c>
      <c r="W15" s="42">
        <f ca="1"/>
        <v>105</v>
      </c>
      <c r="X15" s="42">
        <f ca="1"/>
        <v>157</v>
      </c>
      <c r="Y15" s="42">
        <f ca="1"/>
        <v>35</v>
      </c>
      <c r="Z15" s="42">
        <f ca="1"/>
        <v>139</v>
      </c>
      <c r="AA15" s="42">
        <f ca="1"/>
        <v>236</v>
      </c>
      <c r="AB15" s="42">
        <f ca="1"/>
        <v>108</v>
      </c>
      <c r="AC15" s="42">
        <f ca="1"/>
        <v>7</v>
      </c>
      <c r="AD15" s="42">
        <f ca="1"/>
        <v>98</v>
      </c>
      <c r="AE15" s="42">
        <f ca="1"/>
        <v>78</v>
      </c>
      <c r="AF15" s="42">
        <f ca="1"/>
        <v>47</v>
      </c>
      <c r="AG15" s="19">
        <f ca="1"/>
        <v>46</v>
      </c>
      <c r="AH15" s="19">
        <f ca="1"/>
        <v>129</v>
      </c>
      <c r="AI15" s="19">
        <f ca="1"/>
        <v>156</v>
      </c>
      <c r="AJ15" s="7"/>
      <c r="AK15" s="43">
        <f ca="1">IF(A15="","",MOD((AG15+AH15)*(N15+O15+P15-1),Prime))</f>
        <v>232</v>
      </c>
      <c r="AL15" s="43">
        <f ca="1">IF(A15="","",MOD((AG15+AH15)*(N15*(1-N15)),Prime))</f>
        <v>163</v>
      </c>
      <c r="AM15" s="43">
        <f ca="1">IF(A15="","",MOD((AG15+AH15)*(O15*(1-O15)),Prime))</f>
        <v>115</v>
      </c>
      <c r="AN15" s="43">
        <f ca="1">IF(A15="","",MOD((AG15+AH15)*(P15*(1-P15)),Prime))</f>
        <v>52</v>
      </c>
      <c r="AO15" s="43">
        <f ca="1">IF(A15="","",MOD((AG15+AH15)*(N15*($I15-N$4)),Prime))</f>
        <v>235</v>
      </c>
      <c r="AP15" s="43">
        <f ca="1">IF(A15="","",MOD((AG15+AH15)*(O15*($I15-O$4)),Prime))</f>
        <v>147</v>
      </c>
      <c r="AQ15" s="43">
        <f ca="1">IF(A15="","",MOD((AG15+AH15)*(P15*($I15-P$4)),Prime))</f>
        <v>152</v>
      </c>
      <c r="AR15" s="24"/>
      <c r="AS15" s="43">
        <f ca="1">IF(A15="","",MOD((AG15+AH15)*(Q15+R15+S15+T15+U15-1),Prime))</f>
        <v>226</v>
      </c>
      <c r="AT15" s="43">
        <f ca="1">IF(A15="","",MOD((AG15+AH15)*(Q15*(1-Q15)),Prime))</f>
        <v>14</v>
      </c>
      <c r="AU15" s="43">
        <f ca="1">IF(A15="","",MOD((AG15+AH15)*(R15*(1-R15)),Prime))</f>
        <v>114</v>
      </c>
      <c r="AV15" s="43">
        <f ca="1">IF(A15="","",MOD((AG15+AH15)*(S15*(1-S15)),Prime))</f>
        <v>173</v>
      </c>
      <c r="AW15" s="43">
        <f ca="1">IF(A15="","",MOD((AG15+AH15)*(T15*(1-T15)),Prime))</f>
        <v>188</v>
      </c>
      <c r="AX15" s="43">
        <f ca="1">IF(A15="","",MOD((AG15+AH15)*(U15*(1-U15)),Prime))</f>
        <v>198</v>
      </c>
      <c r="AY15" s="43">
        <f ca="1">IF($A15="","",MOD(($AG15+$AH15)*(Q15*($K15-Q$4)),Prime))</f>
        <v>89</v>
      </c>
      <c r="AZ15" s="43">
        <f ca="1">IF($A15="","",MOD(($AG15+$AH15)*(R15*($K15-R$4)),Prime))</f>
        <v>42</v>
      </c>
      <c r="BA15" s="43">
        <f ca="1">IF($A15="","",MOD(($AG15+$AH15)*(S15*($K15-S$4)),Prime))</f>
        <v>182</v>
      </c>
      <c r="BB15" s="43">
        <f ca="1">IF($A15="","",MOD(($AG15+$AH15)*(T15*($K15-T$4)),Prime))</f>
        <v>44</v>
      </c>
      <c r="BC15" s="43">
        <f ca="1">IF($A15="","",MOD(($AG15+$AH15)*(U15*($K15-U$4)),Prime))</f>
        <v>38</v>
      </c>
      <c r="BD15" s="24"/>
      <c r="BE15" s="43">
        <f ca="1">IF(A15="","",MOD((AG15+AH15)*(V15+W15+X15+Y15+Z15-1),Prime))</f>
        <v>70</v>
      </c>
      <c r="BF15" s="43">
        <f ca="1">IF(A15="","",MOD((AG15+AH15)*(V15*(1-V15)),Prime))</f>
        <v>55</v>
      </c>
      <c r="BG15" s="43">
        <f ca="1">IF(A15="","",MOD((AG15+AH15)*(W15*(1-W15)),Prime))</f>
        <v>52</v>
      </c>
      <c r="BH15" s="43">
        <f ca="1">IF(A15="","",MOD((AG15+AH15)*(X15*(1-X15)),Prime))</f>
        <v>146</v>
      </c>
      <c r="BI15" s="43">
        <f ca="1">IF(A15="","",MOD((AG15+AH15)*(Y15*(1-Y15)),Prime))</f>
        <v>177</v>
      </c>
      <c r="BJ15" s="43">
        <f ca="1">IF(A15="","",MOD((AG15+AH15)*(Z15*(1-Z15)),Prime))</f>
        <v>84</v>
      </c>
      <c r="BK15" s="43">
        <f ca="1">IF($A15="","",MOD(($AG15+$AH15)*(V15*($L15-V$4)),Prime))</f>
        <v>44</v>
      </c>
      <c r="BL15" s="43">
        <f ca="1">IF($A15="","",MOD(($AG15+$AH15)*(W15*($L15-W$4)),Prime))</f>
        <v>37</v>
      </c>
      <c r="BM15" s="43">
        <f ca="1">IF($A15="","",MOD(($AG15+$AH15)*(X15*($L15-X$4)),Prime))</f>
        <v>1</v>
      </c>
      <c r="BN15" s="43">
        <f ca="1">IF($A15="","",MOD(($AG15+$AH15)*(Y15*($L15-Y$4)),Prime))</f>
        <v>184</v>
      </c>
      <c r="BO15" s="43">
        <f ca="1">IF($A15="","",MOD(($AG15+$AH15)*(Z15*($L15-Z$4)),Prime))</f>
        <v>248</v>
      </c>
      <c r="BP15" s="24"/>
      <c r="BQ15" s="43">
        <f ca="1">IF(A15="","",MOD((AG15+AH15)*(R15*D15+S15*E15+T15*F15+U15*G15-AA15),Prime))</f>
        <v>169</v>
      </c>
      <c r="BR15" s="43">
        <f ca="1">IF(A15="","",MOD((AG15+AH15)*(W15*D15+X15*E15+Y15*F15+Z15*G15-AB15),Prime))</f>
        <v>36</v>
      </c>
      <c r="BS15" s="43">
        <f ca="1">IF(A15="","",MOD((AG15+AH15)*(MOD(N15*AB15+O15*(AB15+M15)+P15*(AA15+AB15+M15),Prime)-AC15),Prime))</f>
        <v>88</v>
      </c>
      <c r="BT15" s="43">
        <f ca="1">IF(A15="","",MOD((AG15+AH15)*MOD(H15*(AA15+R15)+(1-H15)*AC15-AD15,Prime),Prime))</f>
        <v>132</v>
      </c>
      <c r="BU15" s="43">
        <f ca="1">IF(A15="","",MOD((AG15+AH15)*((J15*AD15+(1-J15)*AC15)-AE15),Prime))</f>
        <v>195</v>
      </c>
      <c r="BV15" s="43">
        <f ca="1">IF(A15="","",MOD((AG15+AH15)*H15*(1-H15),Prime))</f>
        <v>161</v>
      </c>
      <c r="BW15" s="43" cm="1">
        <f t="array" aca="1" ref="BW15" ca="1">IF(A15="","",MOD(AH15*MOD(MRef(AF$5,B15-Input_Output!$O$6,Input_Output!$O$22)*MRef(AC$5,B15-Input_Output!$O$6,Input_Output!$O$22)-(1-H15),Prime),Prime))</f>
        <v>199</v>
      </c>
      <c r="BX15" s="24"/>
      <c r="BY15" s="43" cm="1">
        <f t="array" aca="1" ref="BY15" ca="1">IF(A15="","",MOD($AH15*((1-MRef(R$5,$B15-Input_Output!$O$6,Input_Output!$O$22))*(MOD(MRef(D$5,$B15-Input_Output!$O$6,Input_Output!$O$22)+1,Prime))+MRef(R$5,$B15-Input_Output!$O$6,Input_Output!$O$22)*MRef($AE$5,$B15-Input_Output!$O$6,Input_Output!$O$22)-D15),Prime))</f>
        <v>121</v>
      </c>
      <c r="BZ15" s="43" cm="1">
        <f t="array" aca="1" ref="BZ15" ca="1">IF($A15="","",MOD($AH15*((1-MRef(S$5,$B15-Input_Output!$O$6,Input_Output!$O$22))*MRef(E$5,$B15-Input_Output!$O$6,Input_Output!$O$22)+MRef(S$5,$B15-Input_Output!$O$6,Input_Output!$O$22)*MRef($AE$5,$B15-Input_Output!$O$6,Input_Output!$O$22)-E15),Prime))</f>
        <v>91</v>
      </c>
      <c r="CA15" s="43" cm="1">
        <f t="array" aca="1" ref="CA15" ca="1">IF($A15="","",MOD($AH15*((1-MRef(T$5,$B15-Input_Output!$O$6,Input_Output!$O$22))*MRef(F$5,$B15-Input_Output!$O$6,Input_Output!$O$22)+MRef(T$5,$B15-Input_Output!$O$6,Input_Output!$O$22)*MRef($AE$5,$B15-Input_Output!$O$6,Input_Output!$O$22)-F15),Prime))</f>
        <v>192</v>
      </c>
      <c r="CB15" s="43" cm="1">
        <f t="array" aca="1" ref="CB15" ca="1">IF($A15="","",MOD($AH15*((1-MRef(U$5,$B15-Input_Output!$O$6,Input_Output!$O$22))*MRef(G$5,$B15-Input_Output!$O$6,Input_Output!$O$22)+MRef(U$5,$B15-Input_Output!$O$6,Input_Output!$O$22)*MRef($AE$5,$B15-Input_Output!$O$6,Input_Output!$O$22)-G15),Prime))</f>
        <v>141</v>
      </c>
      <c r="CC15" s="43" cm="1">
        <f t="array" aca="1" ref="CC15" ca="1">IF(A15="","",MOD(AH15*MRef(AC$5,B15-Input_Output!$O$6,Input_Output!$O$22)*H15,Prime))</f>
        <v>160</v>
      </c>
      <c r="CD15" s="24"/>
      <c r="CE15" s="43">
        <f ca="1">IF($A15="","",MOD(D15*$AG15,Prime))</f>
        <v>142</v>
      </c>
      <c r="CF15" s="43">
        <f ca="1">IF($A15="","",MOD((E15-INPUT)*$AG15,Prime))</f>
        <v>21</v>
      </c>
      <c r="CG15" s="43">
        <f ca="1">IF($A15="","",MOD(H15*$AG15,Prime))</f>
        <v>217</v>
      </c>
      <c r="CH15" s="43">
        <f ca="1">IF($A15="","",MOD((E15-OUT)*$AI15,Prime))</f>
        <v>76</v>
      </c>
      <c r="CI15" s="43" cm="1">
        <f t="array" aca="1" ref="CI15" ca="1">IF(A15="","",_xlfn.LET(_xlpm.r,B15-Input_Output!$O$6,_xlpm.l,Input_Output!$O$22,MOD(MRef(AG$5,_xlpm.r,_xlpm.l)+MRef(AH$5,_xlpm.r,_xlpm.l)-MRef(AI$5,_xlpm.r,_xlpm.l)-AH15,Prime)))</f>
        <v>0</v>
      </c>
      <c r="CJ15" s="7"/>
    </row>
    <row r="16" spans="1:88" x14ac:dyDescent="0.25">
      <c r="A16" s="41" t="str">
        <f>IF(B16&lt;Input_Output!O$22,"disguised","")</f>
        <v>disguised</v>
      </c>
      <c r="B16" s="19">
        <f>IF(B15="","",_xlfn.LET(_xlpm.next,B15+1,IF(_xlpm.next&lt;Input_Output!O$22,_xlpm.next,"")))</f>
        <v>11</v>
      </c>
      <c r="C16" s="19">
        <v>219</v>
      </c>
      <c r="D16" s="42">
        <f ca="1"/>
        <v>244</v>
      </c>
      <c r="E16" s="42">
        <f ca="1"/>
        <v>104</v>
      </c>
      <c r="F16" s="42">
        <f ca="1"/>
        <v>122</v>
      </c>
      <c r="G16" s="42">
        <f ca="1"/>
        <v>200</v>
      </c>
      <c r="H16" s="79">
        <f ca="1"/>
        <v>34</v>
      </c>
      <c r="I16" s="87">
        <f ca="1"/>
        <v>128</v>
      </c>
      <c r="J16" s="42">
        <f ca="1"/>
        <v>152</v>
      </c>
      <c r="K16" s="42">
        <f ca="1"/>
        <v>18</v>
      </c>
      <c r="L16" s="42">
        <f ca="1"/>
        <v>49</v>
      </c>
      <c r="M16" s="61">
        <f ca="1"/>
        <v>194</v>
      </c>
      <c r="N16" s="80">
        <f ca="1"/>
        <v>198</v>
      </c>
      <c r="O16" s="42">
        <f ca="1"/>
        <v>45</v>
      </c>
      <c r="P16" s="42">
        <f ca="1"/>
        <v>96</v>
      </c>
      <c r="Q16" s="42">
        <f ca="1"/>
        <v>193</v>
      </c>
      <c r="R16" s="42">
        <f ca="1"/>
        <v>18</v>
      </c>
      <c r="S16" s="42">
        <f ca="1"/>
        <v>13</v>
      </c>
      <c r="T16" s="42">
        <f ca="1"/>
        <v>152</v>
      </c>
      <c r="U16" s="42">
        <f ca="1"/>
        <v>139</v>
      </c>
      <c r="V16" s="42">
        <f ca="1"/>
        <v>85</v>
      </c>
      <c r="W16" s="42">
        <f ca="1"/>
        <v>47</v>
      </c>
      <c r="X16" s="42">
        <f ca="1"/>
        <v>153</v>
      </c>
      <c r="Y16" s="42">
        <f ca="1"/>
        <v>13</v>
      </c>
      <c r="Z16" s="42">
        <f ca="1"/>
        <v>110</v>
      </c>
      <c r="AA16" s="42">
        <f ca="1"/>
        <v>116</v>
      </c>
      <c r="AB16" s="42">
        <f ca="1"/>
        <v>190</v>
      </c>
      <c r="AC16" s="42">
        <f ca="1"/>
        <v>50</v>
      </c>
      <c r="AD16" s="42">
        <f ca="1"/>
        <v>250</v>
      </c>
      <c r="AE16" s="42">
        <f ca="1"/>
        <v>187</v>
      </c>
      <c r="AF16" s="42">
        <f ca="1"/>
        <v>59</v>
      </c>
      <c r="AG16" s="19">
        <f ca="1"/>
        <v>125</v>
      </c>
      <c r="AH16" s="19">
        <f ca="1"/>
        <v>7</v>
      </c>
      <c r="AI16" s="19">
        <f ca="1"/>
        <v>80</v>
      </c>
      <c r="AJ16" s="7"/>
      <c r="AK16" s="43">
        <f ca="1">IF(A16="","",MOD((AG16+AH16)*(N16+O16+P16-1),Prime))</f>
        <v>155</v>
      </c>
      <c r="AL16" s="43">
        <f ca="1">IF(A16="","",MOD((AG16+AH16)*(N16*(1-N16)),Prime))</f>
        <v>203</v>
      </c>
      <c r="AM16" s="43">
        <f ca="1">IF(A16="","",MOD((AG16+AH16)*(O16*(1-O16)),Prime))</f>
        <v>9</v>
      </c>
      <c r="AN16" s="43">
        <f ca="1">IF(A16="","",MOD((AG16+AH16)*(P16*(1-P16)),Prime))</f>
        <v>205</v>
      </c>
      <c r="AO16" s="43">
        <f ca="1">IF(A16="","",MOD((AG16+AH16)*(N16*($I16-N$4)),Prime))</f>
        <v>39</v>
      </c>
      <c r="AP16" s="43">
        <f ca="1">IF(A16="","",MOD((AG16+AH16)*(O16*($I16-O$4)),Prime))</f>
        <v>85</v>
      </c>
      <c r="AQ16" s="43">
        <f ca="1">IF(A16="","",MOD((AG16+AH16)*(P16*($I16-P$4)),Prime))</f>
        <v>188</v>
      </c>
      <c r="AR16" s="24"/>
      <c r="AS16" s="43">
        <f ca="1">IF(A16="","",MOD((AG16+AH16)*(Q16+R16+S16+T16+U16-1),Prime))</f>
        <v>0</v>
      </c>
      <c r="AT16" s="43">
        <f ca="1">IF(A16="","",MOD((AG16+AH16)*(Q16*(1-Q16)),Prime))</f>
        <v>89</v>
      </c>
      <c r="AU16" s="43">
        <f ca="1">IF(A16="","",MOD((AG16+AH16)*(R16*(1-R16)),Prime))</f>
        <v>214</v>
      </c>
      <c r="AV16" s="43">
        <f ca="1">IF(A16="","",MOD((AG16+AH16)*(S16*(1-S16)),Prime))</f>
        <v>225</v>
      </c>
      <c r="AW16" s="43">
        <f ca="1">IF(A16="","",MOD((AG16+AH16)*(T16*(1-T16)),Prime))</f>
        <v>109</v>
      </c>
      <c r="AX16" s="43">
        <f ca="1">IF(A16="","",MOD((AG16+AH16)*(U16*(1-U16)),Prime))</f>
        <v>197</v>
      </c>
      <c r="AY16" s="43">
        <f ca="1">IF($A16="","",MOD(($AG16+$AH16)*(Q16*($K16-Q$4)),Prime))</f>
        <v>80</v>
      </c>
      <c r="AZ16" s="43">
        <f ca="1">IF($A16="","",MOD(($AG16+$AH16)*(R16*($K16-R$4)),Prime))</f>
        <v>43</v>
      </c>
      <c r="BA16" s="43">
        <f ca="1">IF($A16="","",MOD(($AG16+$AH16)*(S16*($K16-S$4)),Prime))</f>
        <v>214</v>
      </c>
      <c r="BB16" s="43">
        <f ca="1">IF($A16="","",MOD(($AG16+$AH16)*(T16*($K16-T$4)),Prime))</f>
        <v>13</v>
      </c>
      <c r="BC16" s="43">
        <f ca="1">IF($A16="","",MOD(($AG16+$AH16)*(U16*($K16-U$4)),Prime))</f>
        <v>129</v>
      </c>
      <c r="BD16" s="24"/>
      <c r="BE16" s="43">
        <f ca="1">IF(A16="","",MOD((AG16+AH16)*(V16+W16+X16+Y16+Z16-1),Prime))</f>
        <v>11</v>
      </c>
      <c r="BF16" s="43">
        <f ca="1">IF(A16="","",MOD((AG16+AH16)*(V16*(1-V16)),Prime))</f>
        <v>196</v>
      </c>
      <c r="BG16" s="43">
        <f ca="1">IF(A16="","",MOD((AG16+AH16)*(W16*(1-W16)),Prime))</f>
        <v>143</v>
      </c>
      <c r="BH16" s="43">
        <f ca="1">IF(A16="","",MOD((AG16+AH16)*(X16*(1-X16)),Prime))</f>
        <v>73</v>
      </c>
      <c r="BI16" s="43">
        <f ca="1">IF(A16="","",MOD((AG16+AH16)*(Y16*(1-Y16)),Prime))</f>
        <v>225</v>
      </c>
      <c r="BJ16" s="43">
        <f ca="1">IF(A16="","",MOD((AG16+AH16)*(Z16*(1-Z16)),Prime))</f>
        <v>183</v>
      </c>
      <c r="BK16" s="43">
        <f ca="1">IF($A16="","",MOD(($AG16+$AH16)*(V16*($L16-V$4)),Prime))</f>
        <v>57</v>
      </c>
      <c r="BL16" s="43">
        <f ca="1">IF($A16="","",MOD(($AG16+$AH16)*(W16*($L16-W$4)),Prime))</f>
        <v>186</v>
      </c>
      <c r="BM16" s="43">
        <f ca="1">IF($A16="","",MOD(($AG16+$AH16)*(X16*($L16-X$4)),Prime))</f>
        <v>111</v>
      </c>
      <c r="BN16" s="43">
        <f ca="1">IF($A16="","",MOD(($AG16+$AH16)*(Y16*($L16-Y$4)),Prime))</f>
        <v>37</v>
      </c>
      <c r="BO16" s="43">
        <f ca="1">IF($A16="","",MOD(($AG16+$AH16)*(Z16*($L16-Z$4)),Prime))</f>
        <v>106</v>
      </c>
      <c r="BP16" s="24"/>
      <c r="BQ16" s="43">
        <f ca="1">IF(A16="","",MOD((AG16+AH16)*(R16*D16+S16*E16+T16*F16+U16*G16-AA16),Prime))</f>
        <v>203</v>
      </c>
      <c r="BR16" s="43">
        <f ca="1">IF(A16="","",MOD((AG16+AH16)*(W16*D16+X16*E16+Y16*F16+Z16*G16-AB16),Prime))</f>
        <v>129</v>
      </c>
      <c r="BS16" s="43">
        <f ca="1">IF(A16="","",MOD((AG16+AH16)*(MOD(N16*AB16+O16*(AB16+M16)+P16*(AA16+AB16+M16),Prime)-AC16),Prime))</f>
        <v>175</v>
      </c>
      <c r="BT16" s="43">
        <f ca="1">IF(A16="","",MOD((AG16+AH16)*MOD(H16*(AA16+R16)+(1-H16)*AC16-AD16,Prime),Prime))</f>
        <v>44</v>
      </c>
      <c r="BU16" s="43">
        <f ca="1">IF(A16="","",MOD((AG16+AH16)*((J16*AD16+(1-J16)*AC16)-AE16),Prime))</f>
        <v>165</v>
      </c>
      <c r="BV16" s="43">
        <f ca="1">IF(A16="","",MOD((AG16+AH16)*H16*(1-H16),Prime))</f>
        <v>185</v>
      </c>
      <c r="BW16" s="43" cm="1">
        <f t="array" aca="1" ref="BW16" ca="1">IF(A16="","",MOD(AH16*MOD(MRef(AF$5,B16-Input_Output!$O$6,Input_Output!$O$22)*MRef(AC$5,B16-Input_Output!$O$6,Input_Output!$O$22)-(1-H16),Prime),Prime))</f>
        <v>157</v>
      </c>
      <c r="BX16" s="24"/>
      <c r="BY16" s="43" cm="1">
        <f t="array" aca="1" ref="BY16" ca="1">IF(A16="","",MOD($AH16*((1-MRef(R$5,$B16-Input_Output!$O$6,Input_Output!$O$22))*(MOD(MRef(D$5,$B16-Input_Output!$O$6,Input_Output!$O$22)+1,Prime))+MRef(R$5,$B16-Input_Output!$O$6,Input_Output!$O$22)*MRef($AE$5,$B16-Input_Output!$O$6,Input_Output!$O$22)-D16),Prime))</f>
        <v>188</v>
      </c>
      <c r="BZ16" s="43" cm="1">
        <f t="array" aca="1" ref="BZ16" ca="1">IF($A16="","",MOD($AH16*((1-MRef(S$5,$B16-Input_Output!$O$6,Input_Output!$O$22))*MRef(E$5,$B16-Input_Output!$O$6,Input_Output!$O$22)+MRef(S$5,$B16-Input_Output!$O$6,Input_Output!$O$22)*MRef($AE$5,$B16-Input_Output!$O$6,Input_Output!$O$22)-E16),Prime))</f>
        <v>4</v>
      </c>
      <c r="CA16" s="43" cm="1">
        <f t="array" aca="1" ref="CA16" ca="1">IF($A16="","",MOD($AH16*((1-MRef(T$5,$B16-Input_Output!$O$6,Input_Output!$O$22))*MRef(F$5,$B16-Input_Output!$O$6,Input_Output!$O$22)+MRef(T$5,$B16-Input_Output!$O$6,Input_Output!$O$22)*MRef($AE$5,$B16-Input_Output!$O$6,Input_Output!$O$22)-F16),Prime))</f>
        <v>69</v>
      </c>
      <c r="CB16" s="43" cm="1">
        <f t="array" aca="1" ref="CB16" ca="1">IF($A16="","",MOD($AH16*((1-MRef(U$5,$B16-Input_Output!$O$6,Input_Output!$O$22))*MRef(G$5,$B16-Input_Output!$O$6,Input_Output!$O$22)+MRef(U$5,$B16-Input_Output!$O$6,Input_Output!$O$22)*MRef($AE$5,$B16-Input_Output!$O$6,Input_Output!$O$22)-G16),Prime))</f>
        <v>231</v>
      </c>
      <c r="CC16" s="43" cm="1">
        <f t="array" aca="1" ref="CC16" ca="1">IF(A16="","",MOD(AH16*MRef(AC$5,B16-Input_Output!$O$6,Input_Output!$O$22)*H16,Prime))</f>
        <v>213</v>
      </c>
      <c r="CD16" s="24"/>
      <c r="CE16" s="43">
        <f ca="1">IF($A16="","",MOD(D16*$AG16,Prime))</f>
        <v>174</v>
      </c>
      <c r="CF16" s="43">
        <f ca="1">IF($A16="","",MOD((E16-INPUT)*$AG16,Prime))</f>
        <v>164</v>
      </c>
      <c r="CG16" s="43">
        <f ca="1">IF($A16="","",MOD(H16*$AG16,Prime))</f>
        <v>138</v>
      </c>
      <c r="CH16" s="43">
        <f ca="1">IF($A16="","",MOD((E16-OUT)*$AI16,Prime))</f>
        <v>181</v>
      </c>
      <c r="CI16" s="43" cm="1">
        <f t="array" aca="1" ref="CI16" ca="1">IF(A16="","",_xlfn.LET(_xlpm.r,B16-Input_Output!$O$6,_xlpm.l,Input_Output!$O$22,MOD(MRef(AG$5,_xlpm.r,_xlpm.l)+MRef(AH$5,_xlpm.r,_xlpm.l)-MRef(AI$5,_xlpm.r,_xlpm.l)-AH16,Prime)))</f>
        <v>0</v>
      </c>
      <c r="CJ16" s="7"/>
    </row>
    <row r="17" spans="1:88" x14ac:dyDescent="0.25">
      <c r="A17" s="41" t="str">
        <f>IF(B17&lt;Input_Output!O$22,"disguised","")</f>
        <v>disguised</v>
      </c>
      <c r="B17" s="19">
        <f>IF(B16="","",_xlfn.LET(_xlpm.next,B16+1,IF(_xlpm.next&lt;Input_Output!O$22,_xlpm.next,"")))</f>
        <v>12</v>
      </c>
      <c r="C17" s="19">
        <v>6</v>
      </c>
      <c r="D17" s="42">
        <f ca="1"/>
        <v>250</v>
      </c>
      <c r="E17" s="42">
        <f ca="1"/>
        <v>53</v>
      </c>
      <c r="F17" s="42">
        <f ca="1"/>
        <v>187</v>
      </c>
      <c r="G17" s="42">
        <f ca="1"/>
        <v>206</v>
      </c>
      <c r="H17" s="79">
        <f ca="1"/>
        <v>26</v>
      </c>
      <c r="I17" s="87">
        <f ca="1"/>
        <v>20</v>
      </c>
      <c r="J17" s="42">
        <f ca="1"/>
        <v>224</v>
      </c>
      <c r="K17" s="42">
        <f ca="1"/>
        <v>97</v>
      </c>
      <c r="L17" s="42">
        <f ca="1"/>
        <v>243</v>
      </c>
      <c r="M17" s="61">
        <f ca="1"/>
        <v>175</v>
      </c>
      <c r="N17" s="80">
        <f ca="1"/>
        <v>231</v>
      </c>
      <c r="O17" s="42">
        <f ca="1"/>
        <v>212</v>
      </c>
      <c r="P17" s="42">
        <f ca="1"/>
        <v>64</v>
      </c>
      <c r="Q17" s="42">
        <f ca="1"/>
        <v>254</v>
      </c>
      <c r="R17" s="42">
        <f ca="1"/>
        <v>114</v>
      </c>
      <c r="S17" s="42">
        <f ca="1"/>
        <v>82</v>
      </c>
      <c r="T17" s="42">
        <f ca="1"/>
        <v>127</v>
      </c>
      <c r="U17" s="42">
        <f ca="1"/>
        <v>76</v>
      </c>
      <c r="V17" s="42">
        <f ca="1"/>
        <v>197</v>
      </c>
      <c r="W17" s="42">
        <f ca="1"/>
        <v>255</v>
      </c>
      <c r="X17" s="42">
        <f ca="1"/>
        <v>191</v>
      </c>
      <c r="Y17" s="42">
        <f ca="1"/>
        <v>245</v>
      </c>
      <c r="Z17" s="42">
        <f ca="1"/>
        <v>241</v>
      </c>
      <c r="AA17" s="42">
        <f ca="1"/>
        <v>87</v>
      </c>
      <c r="AB17" s="42">
        <f ca="1"/>
        <v>97</v>
      </c>
      <c r="AC17" s="42">
        <f ca="1"/>
        <v>0</v>
      </c>
      <c r="AD17" s="42">
        <f ca="1"/>
        <v>103</v>
      </c>
      <c r="AE17" s="42">
        <f ca="1"/>
        <v>121</v>
      </c>
      <c r="AF17" s="42">
        <f ca="1"/>
        <v>243</v>
      </c>
      <c r="AG17" s="19">
        <f ca="1"/>
        <v>183</v>
      </c>
      <c r="AH17" s="19">
        <f ca="1"/>
        <v>124</v>
      </c>
      <c r="AI17" s="19">
        <f ca="1"/>
        <v>200</v>
      </c>
      <c r="AJ17" s="7"/>
      <c r="AK17" s="43">
        <f ca="1">IF(A17="","",MOD((AG17+AH17)*(N17+O17+P17-1),Prime))</f>
        <v>114</v>
      </c>
      <c r="AL17" s="43">
        <f ca="1">IF(A17="","",MOD((AG17+AH17)*(N17*(1-N17)),Prime))</f>
        <v>109</v>
      </c>
      <c r="AM17" s="43">
        <f ca="1">IF(A17="","",MOD((AG17+AH17)*(O17*(1-O17)),Prime))</f>
        <v>71</v>
      </c>
      <c r="AN17" s="43">
        <f ca="1">IF(A17="","",MOD((AG17+AH17)*(P17*(1-P17)),Prime))</f>
        <v>145</v>
      </c>
      <c r="AO17" s="43">
        <f ca="1">IF(A17="","",MOD((AG17+AH17)*(N17*($I17-N$4)),Prime))</f>
        <v>214</v>
      </c>
      <c r="AP17" s="43">
        <f ca="1">IF(A17="","",MOD((AG17+AH17)*(O17*($I17-O$4)),Prime))</f>
        <v>169</v>
      </c>
      <c r="AQ17" s="43">
        <f ca="1">IF(A17="","",MOD((AG17+AH17)*(P17*($I17-P$4)),Prime))</f>
        <v>32</v>
      </c>
      <c r="AR17" s="24"/>
      <c r="AS17" s="43">
        <f ca="1">IF(A17="","",MOD((AG17+AH17)*(Q17+R17+S17+T17+U17-1),Prime))</f>
        <v>218</v>
      </c>
      <c r="AT17" s="43">
        <f ca="1">IF(A17="","",MOD((AG17+AH17)*(Q17*(1-Q17)),Prime))</f>
        <v>171</v>
      </c>
      <c r="AU17" s="43">
        <f ca="1">IF(A17="","",MOD((AG17+AH17)*(R17*(1-R17)),Prime))</f>
        <v>199</v>
      </c>
      <c r="AV17" s="43">
        <f ca="1">IF(A17="","",MOD((AG17+AH17)*(S17*(1-S17)),Prime))</f>
        <v>201</v>
      </c>
      <c r="AW17" s="43">
        <f ca="1">IF(A17="","",MOD((AG17+AH17)*(T17*(1-T17)),Prime))</f>
        <v>198</v>
      </c>
      <c r="AX17" s="43">
        <f ca="1">IF(A17="","",MOD((AG17+AH17)*(U17*(1-U17)),Prime))</f>
        <v>13</v>
      </c>
      <c r="AY17" s="43">
        <f ca="1">IF($A17="","",MOD(($AG17+$AH17)*(Q17*($K17-Q$4)),Prime))</f>
        <v>99</v>
      </c>
      <c r="AZ17" s="43">
        <f ca="1">IF($A17="","",MOD(($AG17+$AH17)*(R17*($K17-R$4)),Prime))</f>
        <v>47</v>
      </c>
      <c r="BA17" s="43">
        <f ca="1">IF($A17="","",MOD(($AG17+$AH17)*(S17*($K17-S$4)),Prime))</f>
        <v>145</v>
      </c>
      <c r="BB17" s="43">
        <f ca="1">IF($A17="","",MOD(($AG17+$AH17)*(T17*($K17-T$4)),Prime))</f>
        <v>146</v>
      </c>
      <c r="BC17" s="43">
        <f ca="1">IF($A17="","",MOD(($AG17+$AH17)*(U17*($K17-U$4)),Prime))</f>
        <v>25</v>
      </c>
      <c r="BD17" s="24"/>
      <c r="BE17" s="43">
        <f ca="1">IF(A17="","",MOD((AG17+AH17)*(V17+W17+X17+Y17+Z17-1),Prime))</f>
        <v>117</v>
      </c>
      <c r="BF17" s="43">
        <f ca="1">IF(A17="","",MOD((AG17+AH17)*(V17*(1-V17)),Prime))</f>
        <v>241</v>
      </c>
      <c r="BG17" s="43">
        <f ca="1">IF(A17="","",MOD((AG17+AH17)*(W17*(1-W17)),Prime))</f>
        <v>214</v>
      </c>
      <c r="BH17" s="43">
        <f ca="1">IF(A17="","",MOD((AG17+AH17)*(X17*(1-X17)),Prime))</f>
        <v>177</v>
      </c>
      <c r="BI17" s="43">
        <f ca="1">IF(A17="","",MOD((AG17+AH17)*(Y17*(1-Y17)),Prime))</f>
        <v>167</v>
      </c>
      <c r="BJ17" s="43">
        <f ca="1">IF(A17="","",MOD((AG17+AH17)*(Z17*(1-Z17)),Prime))</f>
        <v>21</v>
      </c>
      <c r="BK17" s="43">
        <f ca="1">IF($A17="","",MOD(($AG17+$AH17)*(V17*($L17-V$4)),Prime))</f>
        <v>109</v>
      </c>
      <c r="BL17" s="43">
        <f ca="1">IF($A17="","",MOD(($AG17+$AH17)*(W17*($L17-W$4)),Prime))</f>
        <v>215</v>
      </c>
      <c r="BM17" s="43">
        <f ca="1">IF($A17="","",MOD(($AG17+$AH17)*(X17*($L17-X$4)),Prime))</f>
        <v>115</v>
      </c>
      <c r="BN17" s="43">
        <f ca="1">IF($A17="","",MOD(($AG17+$AH17)*(Y17*($L17-Y$4)),Prime))</f>
        <v>177</v>
      </c>
      <c r="BO17" s="43">
        <f ca="1">IF($A17="","",MOD(($AG17+$AH17)*(Z17*($L17-Z$4)),Prime))</f>
        <v>8</v>
      </c>
      <c r="BP17" s="24"/>
      <c r="BQ17" s="43">
        <f ca="1">IF(A17="","",MOD((AG17+AH17)*(R17*D17+S17*E17+T17*F17+U17*G17-AA17),Prime))</f>
        <v>177</v>
      </c>
      <c r="BR17" s="43">
        <f ca="1">IF(A17="","",MOD((AG17+AH17)*(W17*D17+X17*E17+Y17*F17+Z17*G17-AB17),Prime))</f>
        <v>125</v>
      </c>
      <c r="BS17" s="43">
        <f ca="1">IF(A17="","",MOD((AG17+AH17)*(MOD(N17*AB17+O17*(AB17+M17)+P17*(AA17+AB17+M17),Prime)-AC17),Prime))</f>
        <v>14</v>
      </c>
      <c r="BT17" s="43">
        <f ca="1">IF(A17="","",MOD((AG17+AH17)*MOD(H17*(AA17+R17)+(1-H17)*AC17-AD17,Prime),Prime))</f>
        <v>178</v>
      </c>
      <c r="BU17" s="43">
        <f ca="1">IF(A17="","",MOD((AG17+AH17)*((J17*AD17+(1-J17)*AC17)-AE17),Prime))</f>
        <v>45</v>
      </c>
      <c r="BV17" s="43">
        <f ca="1">IF(A17="","",MOD((AG17+AH17)*H17*(1-H17),Prime))</f>
        <v>139</v>
      </c>
      <c r="BW17" s="43" cm="1">
        <f t="array" aca="1" ref="BW17" ca="1">IF(A17="","",MOD(AH17*MOD(MRef(AF$5,B17-Input_Output!$O$6,Input_Output!$O$22)*MRef(AC$5,B17-Input_Output!$O$6,Input_Output!$O$22)-(1-H17),Prime),Prime))</f>
        <v>106</v>
      </c>
      <c r="BX17" s="24"/>
      <c r="BY17" s="43" cm="1">
        <f t="array" aca="1" ref="BY17" ca="1">IF(A17="","",MOD($AH17*((1-MRef(R$5,$B17-Input_Output!$O$6,Input_Output!$O$22))*(MOD(MRef(D$5,$B17-Input_Output!$O$6,Input_Output!$O$22)+1,Prime))+MRef(R$5,$B17-Input_Output!$O$6,Input_Output!$O$22)*MRef($AE$5,$B17-Input_Output!$O$6,Input_Output!$O$22)-D17),Prime))</f>
        <v>75</v>
      </c>
      <c r="BZ17" s="43" cm="1">
        <f t="array" aca="1" ref="BZ17" ca="1">IF($A17="","",MOD($AH17*((1-MRef(S$5,$B17-Input_Output!$O$6,Input_Output!$O$22))*MRef(E$5,$B17-Input_Output!$O$6,Input_Output!$O$22)+MRef(S$5,$B17-Input_Output!$O$6,Input_Output!$O$22)*MRef($AE$5,$B17-Input_Output!$O$6,Input_Output!$O$22)-E17),Prime))</f>
        <v>68</v>
      </c>
      <c r="CA17" s="43" cm="1">
        <f t="array" aca="1" ref="CA17" ca="1">IF($A17="","",MOD($AH17*((1-MRef(T$5,$B17-Input_Output!$O$6,Input_Output!$O$22))*MRef(F$5,$B17-Input_Output!$O$6,Input_Output!$O$22)+MRef(T$5,$B17-Input_Output!$O$6,Input_Output!$O$22)*MRef($AE$5,$B17-Input_Output!$O$6,Input_Output!$O$22)-F17),Prime))</f>
        <v>71</v>
      </c>
      <c r="CB17" s="43" cm="1">
        <f t="array" aca="1" ref="CB17" ca="1">IF($A17="","",MOD($AH17*((1-MRef(U$5,$B17-Input_Output!$O$6,Input_Output!$O$22))*MRef(G$5,$B17-Input_Output!$O$6,Input_Output!$O$22)+MRef(U$5,$B17-Input_Output!$O$6,Input_Output!$O$22)*MRef($AE$5,$B17-Input_Output!$O$6,Input_Output!$O$22)-G17),Prime))</f>
        <v>256</v>
      </c>
      <c r="CC17" s="43" cm="1">
        <f t="array" aca="1" ref="CC17" ca="1">IF(A17="","",MOD(AH17*MRef(AC$5,B17-Input_Output!$O$6,Input_Output!$O$22)*H17,Prime))</f>
        <v>125</v>
      </c>
      <c r="CD17" s="24"/>
      <c r="CE17" s="43">
        <f ca="1">IF($A17="","",MOD(D17*$AG17,Prime))</f>
        <v>4</v>
      </c>
      <c r="CF17" s="43">
        <f ca="1">IF($A17="","",MOD((E17-INPUT)*$AG17,Prime))</f>
        <v>229</v>
      </c>
      <c r="CG17" s="43">
        <f ca="1">IF($A17="","",MOD(H17*$AG17,Prime))</f>
        <v>132</v>
      </c>
      <c r="CH17" s="43">
        <f ca="1">IF($A17="","",MOD((E17-OUT)*$AI17,Prime))</f>
        <v>147</v>
      </c>
      <c r="CI17" s="43" cm="1">
        <f t="array" aca="1" ref="CI17" ca="1">IF(A17="","",_xlfn.LET(_xlpm.r,B17-Input_Output!$O$6,_xlpm.l,Input_Output!$O$22,MOD(MRef(AG$5,_xlpm.r,_xlpm.l)+MRef(AH$5,_xlpm.r,_xlpm.l)-MRef(AI$5,_xlpm.r,_xlpm.l)-AH17,Prime)))</f>
        <v>0</v>
      </c>
      <c r="CJ17" s="7"/>
    </row>
    <row r="18" spans="1:88" x14ac:dyDescent="0.25">
      <c r="A18" s="41" t="str">
        <f>IF(B18&lt;Input_Output!O$22,"disguised","")</f>
        <v>disguised</v>
      </c>
      <c r="B18" s="19">
        <f>IF(B17="","",_xlfn.LET(_xlpm.next,B17+1,IF(_xlpm.next&lt;Input_Output!O$22,_xlpm.next,"")))</f>
        <v>13</v>
      </c>
      <c r="C18" s="19">
        <v>229</v>
      </c>
      <c r="D18" s="42">
        <f ca="1"/>
        <v>150</v>
      </c>
      <c r="E18" s="42">
        <f ca="1"/>
        <v>55</v>
      </c>
      <c r="F18" s="42">
        <f ca="1"/>
        <v>91</v>
      </c>
      <c r="G18" s="42">
        <f ca="1"/>
        <v>224</v>
      </c>
      <c r="H18" s="79">
        <f ca="1"/>
        <v>20</v>
      </c>
      <c r="I18" s="87">
        <f ca="1"/>
        <v>228</v>
      </c>
      <c r="J18" s="42">
        <f ca="1"/>
        <v>176</v>
      </c>
      <c r="K18" s="42">
        <f ca="1"/>
        <v>178</v>
      </c>
      <c r="L18" s="42">
        <f ca="1"/>
        <v>92</v>
      </c>
      <c r="M18" s="61">
        <f ca="1"/>
        <v>111</v>
      </c>
      <c r="N18" s="80">
        <f ca="1"/>
        <v>194</v>
      </c>
      <c r="O18" s="42">
        <f ca="1"/>
        <v>235</v>
      </c>
      <c r="P18" s="42">
        <f ca="1"/>
        <v>250</v>
      </c>
      <c r="Q18" s="42">
        <f ca="1"/>
        <v>156</v>
      </c>
      <c r="R18" s="42">
        <f ca="1"/>
        <v>200</v>
      </c>
      <c r="S18" s="42">
        <f ca="1"/>
        <v>245</v>
      </c>
      <c r="T18" s="42">
        <f ca="1"/>
        <v>38</v>
      </c>
      <c r="U18" s="42">
        <f ca="1"/>
        <v>128</v>
      </c>
      <c r="V18" s="42">
        <f ca="1"/>
        <v>100</v>
      </c>
      <c r="W18" s="42">
        <f ca="1"/>
        <v>212</v>
      </c>
      <c r="X18" s="42">
        <f ca="1"/>
        <v>115</v>
      </c>
      <c r="Y18" s="42">
        <f ca="1"/>
        <v>180</v>
      </c>
      <c r="Z18" s="42">
        <f ca="1"/>
        <v>10</v>
      </c>
      <c r="AA18" s="42">
        <f ca="1"/>
        <v>47</v>
      </c>
      <c r="AB18" s="42">
        <f ca="1"/>
        <v>232</v>
      </c>
      <c r="AC18" s="42">
        <f ca="1"/>
        <v>144</v>
      </c>
      <c r="AD18" s="42">
        <f ca="1"/>
        <v>250</v>
      </c>
      <c r="AE18" s="42">
        <f ca="1"/>
        <v>32</v>
      </c>
      <c r="AF18" s="42">
        <f ca="1"/>
        <v>211</v>
      </c>
      <c r="AG18" s="19">
        <f ca="1"/>
        <v>203</v>
      </c>
      <c r="AH18" s="19">
        <f ca="1"/>
        <v>218</v>
      </c>
      <c r="AI18" s="19">
        <f ca="1"/>
        <v>216</v>
      </c>
      <c r="AJ18" s="7"/>
      <c r="AK18" s="43">
        <f ca="1">IF(A18="","",MOD((AG18+AH18)*(N18+O18+P18-1),Prime))</f>
        <v>168</v>
      </c>
      <c r="AL18" s="43">
        <f ca="1">IF(A18="","",MOD((AG18+AH18)*(N18*(1-N18)),Prime))</f>
        <v>13</v>
      </c>
      <c r="AM18" s="43">
        <f ca="1">IF(A18="","",MOD((AG18+AH18)*(O18*(1-O18)),Prime))</f>
        <v>27</v>
      </c>
      <c r="AN18" s="43">
        <f ca="1">IF(A18="","",MOD((AG18+AH18)*(P18*(1-P18)),Prime))</f>
        <v>68</v>
      </c>
      <c r="AO18" s="43">
        <f ca="1">IF(A18="","",MOD((AG18+AH18)*(N18*($I18-N$4)),Prime))</f>
        <v>223</v>
      </c>
      <c r="AP18" s="43">
        <f ca="1">IF(A18="","",MOD((AG18+AH18)*(O18*($I18-O$4)),Prime))</f>
        <v>43</v>
      </c>
      <c r="AQ18" s="43">
        <f ca="1">IF(A18="","",MOD((AG18+AH18)*(P18*($I18-P$4)),Prime))</f>
        <v>122</v>
      </c>
      <c r="AR18" s="24"/>
      <c r="AS18" s="43">
        <f ca="1">IF(A18="","",MOD((AG18+AH18)*(Q18+R18+S18+T18+U18-1),Prime))</f>
        <v>208</v>
      </c>
      <c r="AT18" s="43">
        <f ca="1">IF(A18="","",MOD((AG18+AH18)*(Q18*(1-Q18)),Prime))</f>
        <v>247</v>
      </c>
      <c r="AU18" s="43">
        <f ca="1">IF(A18="","",MOD((AG18+AH18)*(R18*(1-R18)),Prime))</f>
        <v>86</v>
      </c>
      <c r="AV18" s="43">
        <f ca="1">IF(A18="","",MOD((AG18+AH18)*(S18*(1-S18)),Prime))</f>
        <v>116</v>
      </c>
      <c r="AW18" s="43">
        <f ca="1">IF(A18="","",MOD((AG18+AH18)*(T18*(1-T18)),Prime))</f>
        <v>202</v>
      </c>
      <c r="AX18" s="43">
        <f ca="1">IF(A18="","",MOD((AG18+AH18)*(U18*(1-U18)),Prime))</f>
        <v>134</v>
      </c>
      <c r="AY18" s="43">
        <f ca="1">IF($A18="","",MOD(($AG18+$AH18)*(Q18*($K18-Q$4)),Prime))</f>
        <v>169</v>
      </c>
      <c r="AZ18" s="43">
        <f ca="1">IF($A18="","",MOD(($AG18+$AH18)*(R18*($K18-R$4)),Prime))</f>
        <v>227</v>
      </c>
      <c r="BA18" s="43">
        <f ca="1">IF($A18="","",MOD(($AG18+$AH18)*(S18*($K18-S$4)),Prime))</f>
        <v>68</v>
      </c>
      <c r="BB18" s="43">
        <f ca="1">IF($A18="","",MOD(($AG18+$AH18)*(T18*($K18-T$4)),Prime))</f>
        <v>149</v>
      </c>
      <c r="BC18" s="43">
        <f ca="1">IF($A18="","",MOD(($AG18+$AH18)*(U18*($K18-U$4)),Prime))</f>
        <v>124</v>
      </c>
      <c r="BD18" s="24"/>
      <c r="BE18" s="43">
        <f ca="1">IF(A18="","",MOD((AG18+AH18)*(V18+W18+X18+Y18+Z18-1),Prime))</f>
        <v>23</v>
      </c>
      <c r="BF18" s="43">
        <f ca="1">IF(A18="","",MOD((AG18+AH18)*(V18*(1-V18)),Prime))</f>
        <v>126</v>
      </c>
      <c r="BG18" s="43">
        <f ca="1">IF(A18="","",MOD((AG18+AH18)*(W18*(1-W18)),Prime))</f>
        <v>17</v>
      </c>
      <c r="BH18" s="43">
        <f ca="1">IF(A18="","",MOD((AG18+AH18)*(X18*(1-X18)),Prime))</f>
        <v>22</v>
      </c>
      <c r="BI18" s="43">
        <f ca="1">IF(A18="","",MOD((AG18+AH18)*(Y18*(1-Y18)),Prime))</f>
        <v>97</v>
      </c>
      <c r="BJ18" s="43">
        <f ca="1">IF(A18="","",MOD((AG18+AH18)*(Z18*(1-Z18)),Prime))</f>
        <v>146</v>
      </c>
      <c r="BK18" s="43">
        <f ca="1">IF($A18="","",MOD(($AG18+$AH18)*(V18*($L18-V$4)),Prime))</f>
        <v>210</v>
      </c>
      <c r="BL18" s="43">
        <f ca="1">IF($A18="","",MOD(($AG18+$AH18)*(W18*($L18-W$4)),Prime))</f>
        <v>218</v>
      </c>
      <c r="BM18" s="43">
        <f ca="1">IF($A18="","",MOD(($AG18+$AH18)*(X18*($L18-X$4)),Prime))</f>
        <v>172</v>
      </c>
      <c r="BN18" s="43">
        <f ca="1">IF($A18="","",MOD(($AG18+$AH18)*(Y18*($L18-Y$4)),Prime))</f>
        <v>226</v>
      </c>
      <c r="BO18" s="43">
        <f ca="1">IF($A18="","",MOD(($AG18+$AH18)*(Z18*($L18-Z$4)),Prime))</f>
        <v>143</v>
      </c>
      <c r="BP18" s="24"/>
      <c r="BQ18" s="43">
        <f ca="1">IF(A18="","",MOD((AG18+AH18)*(R18*D18+S18*E18+T18*F18+U18*G18-AA18),Prime))</f>
        <v>0</v>
      </c>
      <c r="BR18" s="43">
        <f ca="1">IF(A18="","",MOD((AG18+AH18)*(W18*D18+X18*E18+Y18*F18+Z18*G18-AB18),Prime))</f>
        <v>198</v>
      </c>
      <c r="BS18" s="43">
        <f ca="1">IF(A18="","",MOD((AG18+AH18)*(MOD(N18*AB18+O18*(AB18+M18)+P18*(AA18+AB18+M18),Prime)-AC18),Prime))</f>
        <v>185</v>
      </c>
      <c r="BT18" s="43">
        <f ca="1">IF(A18="","",MOD((AG18+AH18)*MOD(H18*(AA18+R18)+(1-H18)*AC18-AD18,Prime),Prime))</f>
        <v>234</v>
      </c>
      <c r="BU18" s="43">
        <f ca="1">IF(A18="","",MOD((AG18+AH18)*((J18*AD18+(1-J18)*AC18)-AE18),Prime))</f>
        <v>120</v>
      </c>
      <c r="BV18" s="43">
        <f ca="1">IF(A18="","",MOD((AG18+AH18)*H18*(1-H18),Prime))</f>
        <v>131</v>
      </c>
      <c r="BW18" s="43" cm="1">
        <f t="array" aca="1" ref="BW18" ca="1">IF(A18="","",MOD(AH18*MOD(MRef(AF$5,B18-Input_Output!$O$6,Input_Output!$O$22)*MRef(AC$5,B18-Input_Output!$O$6,Input_Output!$O$22)-(1-H18),Prime),Prime))</f>
        <v>166</v>
      </c>
      <c r="BX18" s="24"/>
      <c r="BY18" s="43" cm="1">
        <f t="array" aca="1" ref="BY18" ca="1">IF(A18="","",MOD($AH18*((1-MRef(R$5,$B18-Input_Output!$O$6,Input_Output!$O$22))*(MOD(MRef(D$5,$B18-Input_Output!$O$6,Input_Output!$O$22)+1,Prime))+MRef(R$5,$B18-Input_Output!$O$6,Input_Output!$O$22)*MRef($AE$5,$B18-Input_Output!$O$6,Input_Output!$O$22)-D18),Prime))</f>
        <v>50</v>
      </c>
      <c r="BZ18" s="43" cm="1">
        <f t="array" aca="1" ref="BZ18" ca="1">IF($A18="","",MOD($AH18*((1-MRef(S$5,$B18-Input_Output!$O$6,Input_Output!$O$22))*MRef(E$5,$B18-Input_Output!$O$6,Input_Output!$O$22)+MRef(S$5,$B18-Input_Output!$O$6,Input_Output!$O$22)*MRef($AE$5,$B18-Input_Output!$O$6,Input_Output!$O$22)-E18),Prime))</f>
        <v>71</v>
      </c>
      <c r="CA18" s="43" cm="1">
        <f t="array" aca="1" ref="CA18" ca="1">IF($A18="","",MOD($AH18*((1-MRef(T$5,$B18-Input_Output!$O$6,Input_Output!$O$22))*MRef(F$5,$B18-Input_Output!$O$6,Input_Output!$O$22)+MRef(T$5,$B18-Input_Output!$O$6,Input_Output!$O$22)*MRef($AE$5,$B18-Input_Output!$O$6,Input_Output!$O$22)-F18),Prime))</f>
        <v>131</v>
      </c>
      <c r="CB18" s="43" cm="1">
        <f t="array" aca="1" ref="CB18" ca="1">IF($A18="","",MOD($AH18*((1-MRef(U$5,$B18-Input_Output!$O$6,Input_Output!$O$22))*MRef(G$5,$B18-Input_Output!$O$6,Input_Output!$O$22)+MRef(U$5,$B18-Input_Output!$O$6,Input_Output!$O$22)*MRef($AE$5,$B18-Input_Output!$O$6,Input_Output!$O$22)-G18),Prime))</f>
        <v>136</v>
      </c>
      <c r="CC18" s="43" cm="1">
        <f t="array" aca="1" ref="CC18" ca="1">IF(A18="","",MOD(AH18*MRef(AC$5,B18-Input_Output!$O$6,Input_Output!$O$22)*H18,Prime))</f>
        <v>80</v>
      </c>
      <c r="CD18" s="24"/>
      <c r="CE18" s="43">
        <f ca="1">IF($A18="","",MOD(D18*$AG18,Prime))</f>
        <v>124</v>
      </c>
      <c r="CF18" s="43">
        <f ca="1">IF($A18="","",MOD((E18-INPUT)*$AG18,Prime))</f>
        <v>73</v>
      </c>
      <c r="CG18" s="43">
        <f ca="1">IF($A18="","",MOD(H18*$AG18,Prime))</f>
        <v>205</v>
      </c>
      <c r="CH18" s="43">
        <f ca="1">IF($A18="","",MOD((E18-OUT)*$AI18,Prime))</f>
        <v>159</v>
      </c>
      <c r="CI18" s="43" cm="1">
        <f t="array" aca="1" ref="CI18" ca="1">IF(A18="","",_xlfn.LET(_xlpm.r,B18-Input_Output!$O$6,_xlpm.l,Input_Output!$O$22,MOD(MRef(AG$5,_xlpm.r,_xlpm.l)+MRef(AH$5,_xlpm.r,_xlpm.l)-MRef(AI$5,_xlpm.r,_xlpm.l)-AH18,Prime)))</f>
        <v>0</v>
      </c>
      <c r="CJ18" s="7"/>
    </row>
    <row r="19" spans="1:88" x14ac:dyDescent="0.25">
      <c r="A19" s="41" t="str">
        <f>IF(B19&lt;Input_Output!O$22,"disguised","")</f>
        <v>disguised</v>
      </c>
      <c r="B19" s="19">
        <f>IF(B18="","",_xlfn.LET(_xlpm.next,B18+1,IF(_xlpm.next&lt;Input_Output!O$22,_xlpm.next,"")))</f>
        <v>14</v>
      </c>
      <c r="C19" s="19">
        <v>45</v>
      </c>
      <c r="D19" s="42">
        <f ca="1"/>
        <v>33</v>
      </c>
      <c r="E19" s="42">
        <f ca="1"/>
        <v>32</v>
      </c>
      <c r="F19" s="42">
        <f ca="1"/>
        <v>253</v>
      </c>
      <c r="G19" s="42">
        <f ca="1"/>
        <v>18</v>
      </c>
      <c r="H19" s="79">
        <f ca="1"/>
        <v>56</v>
      </c>
      <c r="I19" s="87">
        <f ca="1"/>
        <v>123</v>
      </c>
      <c r="J19" s="42">
        <f ca="1"/>
        <v>19</v>
      </c>
      <c r="K19" s="42">
        <f ca="1"/>
        <v>105</v>
      </c>
      <c r="L19" s="42">
        <f ca="1"/>
        <v>33</v>
      </c>
      <c r="M19" s="61">
        <f ca="1"/>
        <v>25</v>
      </c>
      <c r="N19" s="80">
        <f ca="1"/>
        <v>128</v>
      </c>
      <c r="O19" s="42">
        <f ca="1"/>
        <v>119</v>
      </c>
      <c r="P19" s="42">
        <f ca="1"/>
        <v>223</v>
      </c>
      <c r="Q19" s="42">
        <f ca="1"/>
        <v>230</v>
      </c>
      <c r="R19" s="42">
        <f ca="1"/>
        <v>0</v>
      </c>
      <c r="S19" s="42">
        <f ca="1"/>
        <v>136</v>
      </c>
      <c r="T19" s="42">
        <f ca="1"/>
        <v>174</v>
      </c>
      <c r="U19" s="42">
        <f ca="1"/>
        <v>249</v>
      </c>
      <c r="V19" s="42">
        <f ca="1"/>
        <v>153</v>
      </c>
      <c r="W19" s="42">
        <f ca="1"/>
        <v>90</v>
      </c>
      <c r="X19" s="42">
        <f ca="1"/>
        <v>41</v>
      </c>
      <c r="Y19" s="42">
        <f ca="1"/>
        <v>33</v>
      </c>
      <c r="Z19" s="42">
        <f ca="1"/>
        <v>256</v>
      </c>
      <c r="AA19" s="42">
        <f ca="1"/>
        <v>154</v>
      </c>
      <c r="AB19" s="42">
        <f ca="1"/>
        <v>161</v>
      </c>
      <c r="AC19" s="42">
        <f ca="1"/>
        <v>52</v>
      </c>
      <c r="AD19" s="42">
        <f ca="1"/>
        <v>144</v>
      </c>
      <c r="AE19" s="42">
        <f ca="1"/>
        <v>72</v>
      </c>
      <c r="AF19" s="42">
        <f ca="1"/>
        <v>18</v>
      </c>
      <c r="AG19" s="19">
        <f ca="1"/>
        <v>161</v>
      </c>
      <c r="AH19" s="19">
        <f ca="1"/>
        <v>19</v>
      </c>
      <c r="AI19" s="19">
        <f ca="1"/>
        <v>172</v>
      </c>
      <c r="AJ19" s="7"/>
      <c r="AK19" s="43">
        <f ca="1">IF(A19="","",MOD((AG19+AH19)*(N19+O19+P19-1),Prime))</f>
        <v>124</v>
      </c>
      <c r="AL19" s="43">
        <f ca="1">IF(A19="","",MOD((AG19+AH19)*(N19*(1-N19)),Prime))</f>
        <v>122</v>
      </c>
      <c r="AM19" s="43">
        <f ca="1">IF(A19="","",MOD((AG19+AH19)*(O19*(1-O19)),Prime))</f>
        <v>35</v>
      </c>
      <c r="AN19" s="43">
        <f ca="1">IF(A19="","",MOD((AG19+AH19)*(P19*(1-P19)),Prime))</f>
        <v>138</v>
      </c>
      <c r="AO19" s="43">
        <f ca="1">IF(A19="","",MOD((AG19+AH19)*(N19*($I19-N$4)),Prime))</f>
        <v>238</v>
      </c>
      <c r="AP19" s="43">
        <f ca="1">IF(A19="","",MOD((AG19+AH19)*(O19*($I19-O$4)),Prime))</f>
        <v>64</v>
      </c>
      <c r="AQ19" s="43">
        <f ca="1">IF(A19="","",MOD((AG19+AH19)*(P19*($I19-P$4)),Prime))</f>
        <v>154</v>
      </c>
      <c r="AR19" s="24"/>
      <c r="AS19" s="43">
        <f ca="1">IF(A19="","",MOD((AG19+AH19)*(Q19+R19+S19+T19+U19-1),Prime))</f>
        <v>233</v>
      </c>
      <c r="AT19" s="43">
        <f ca="1">IF(A19="","",MOD((AG19+AH19)*(Q19*(1-Q19)),Prime))</f>
        <v>130</v>
      </c>
      <c r="AU19" s="43">
        <f ca="1">IF(A19="","",MOD((AG19+AH19)*(R19*(1-R19)),Prime))</f>
        <v>0</v>
      </c>
      <c r="AV19" s="43">
        <f ca="1">IF(A19="","",MOD((AG19+AH19)*(S19*(1-S19)),Prime))</f>
        <v>220</v>
      </c>
      <c r="AW19" s="43">
        <f ca="1">IF(A19="","",MOD((AG19+AH19)*(T19*(1-T19)),Prime))</f>
        <v>228</v>
      </c>
      <c r="AX19" s="43">
        <f ca="1">IF(A19="","",MOD((AG19+AH19)*(U19*(1-U19)),Prime))</f>
        <v>147</v>
      </c>
      <c r="AY19" s="43">
        <f ca="1">IF($A19="","",MOD(($AG19+$AH19)*(Q19*($K19-Q$4)),Prime))</f>
        <v>102</v>
      </c>
      <c r="AZ19" s="43">
        <f ca="1">IF($A19="","",MOD(($AG19+$AH19)*(R19*($K19-R$4)),Prime))</f>
        <v>0</v>
      </c>
      <c r="BA19" s="43">
        <f ca="1">IF($A19="","",MOD(($AG19+$AH19)*(S19*($K19-S$4)),Prime))</f>
        <v>13</v>
      </c>
      <c r="BB19" s="43">
        <f ca="1">IF($A19="","",MOD(($AG19+$AH19)*(T19*($K19-T$4)),Prime))</f>
        <v>130</v>
      </c>
      <c r="BC19" s="43">
        <f ca="1">IF($A19="","",MOD(($AG19+$AH19)*(U19*($K19-U$4)),Prime))</f>
        <v>22</v>
      </c>
      <c r="BD19" s="24"/>
      <c r="BE19" s="43">
        <f ca="1">IF(A19="","",MOD((AG19+AH19)*(V19+W19+X19+Y19+Z19-1),Prime))</f>
        <v>160</v>
      </c>
      <c r="BF19" s="43">
        <f ca="1">IF(A19="","",MOD((AG19+AH19)*(V19*(1-V19)),Prime))</f>
        <v>193</v>
      </c>
      <c r="BG19" s="43">
        <f ca="1">IF(A19="","",MOD((AG19+AH19)*(W19*(1-W19)),Prime))</f>
        <v>227</v>
      </c>
      <c r="BH19" s="43">
        <f ca="1">IF(A19="","",MOD((AG19+AH19)*(X19*(1-X19)),Prime))</f>
        <v>93</v>
      </c>
      <c r="BI19" s="43">
        <f ca="1">IF(A19="","",MOD((AG19+AH19)*(Y19*(1-Y19)),Prime))</f>
        <v>100</v>
      </c>
      <c r="BJ19" s="43">
        <f ca="1">IF(A19="","",MOD((AG19+AH19)*(Z19*(1-Z19)),Prime))</f>
        <v>154</v>
      </c>
      <c r="BK19" s="43">
        <f ca="1">IF($A19="","",MOD(($AG19+$AH19)*(V19*($L19-V$4)),Prime))</f>
        <v>68</v>
      </c>
      <c r="BL19" s="43">
        <f ca="1">IF($A19="","",MOD(($AG19+$AH19)*(W19*($L19-W$4)),Prime))</f>
        <v>31</v>
      </c>
      <c r="BM19" s="43">
        <f ca="1">IF($A19="","",MOD(($AG19+$AH19)*(X19*($L19-X$4)),Prime))</f>
        <v>50</v>
      </c>
      <c r="BN19" s="43">
        <f ca="1">IF($A19="","",MOD(($AG19+$AH19)*(Y19*($L19-Y$4)),Prime))</f>
        <v>99</v>
      </c>
      <c r="BO19" s="43">
        <f ca="1">IF($A19="","",MOD(($AG19+$AH19)*(Z19*($L19-Z$4)),Prime))</f>
        <v>177</v>
      </c>
      <c r="BP19" s="24"/>
      <c r="BQ19" s="43">
        <f ca="1">IF(A19="","",MOD((AG19+AH19)*(R19*D19+S19*E19+T19*F19+U19*G19-AA19),Prime))</f>
        <v>233</v>
      </c>
      <c r="BR19" s="43">
        <f ca="1">IF(A19="","",MOD((AG19+AH19)*(W19*D19+X19*E19+Y19*F19+Z19*G19-AB19),Prime))</f>
        <v>63</v>
      </c>
      <c r="BS19" s="43">
        <f ca="1">IF(A19="","",MOD((AG19+AH19)*(MOD(N19*AB19+O19*(AB19+M19)+P19*(AA19+AB19+M19),Prime)-AC19),Prime))</f>
        <v>29</v>
      </c>
      <c r="BT19" s="43">
        <f ca="1">IF(A19="","",MOD((AG19+AH19)*MOD(H19*(AA19+R19)+(1-H19)*AC19-AD19,Prime),Prime))</f>
        <v>48</v>
      </c>
      <c r="BU19" s="43">
        <f ca="1">IF(A19="","",MOD((AG19+AH19)*((J19*AD19+(1-J19)*AC19)-AE19),Prime))</f>
        <v>70</v>
      </c>
      <c r="BV19" s="43">
        <f ca="1">IF(A19="","",MOD((AG19+AH19)*H19*(1-H19),Prime))</f>
        <v>206</v>
      </c>
      <c r="BW19" s="43" cm="1">
        <f t="array" aca="1" ref="BW19" ca="1">IF(A19="","",MOD(AH19*MOD(MRef(AF$5,B19-Input_Output!$O$6,Input_Output!$O$22)*MRef(AC$5,B19-Input_Output!$O$6,Input_Output!$O$22)-(1-H19),Prime),Prime))</f>
        <v>100</v>
      </c>
      <c r="BX19" s="24"/>
      <c r="BY19" s="43" cm="1">
        <f t="array" aca="1" ref="BY19" ca="1">IF(A19="","",MOD($AH19*((1-MRef(R$5,$B19-Input_Output!$O$6,Input_Output!$O$22))*(MOD(MRef(D$5,$B19-Input_Output!$O$6,Input_Output!$O$22)+1,Prime))+MRef(R$5,$B19-Input_Output!$O$6,Input_Output!$O$22)*MRef($AE$5,$B19-Input_Output!$O$6,Input_Output!$O$22)-D19),Prime))</f>
        <v>114</v>
      </c>
      <c r="BZ19" s="43" cm="1">
        <f t="array" aca="1" ref="BZ19" ca="1">IF($A19="","",MOD($AH19*((1-MRef(S$5,$B19-Input_Output!$O$6,Input_Output!$O$22))*MRef(E$5,$B19-Input_Output!$O$6,Input_Output!$O$22)+MRef(S$5,$B19-Input_Output!$O$6,Input_Output!$O$22)*MRef($AE$5,$B19-Input_Output!$O$6,Input_Output!$O$22)-E19),Prime))</f>
        <v>66</v>
      </c>
      <c r="CA19" s="43" cm="1">
        <f t="array" aca="1" ref="CA19" ca="1">IF($A19="","",MOD($AH19*((1-MRef(T$5,$B19-Input_Output!$O$6,Input_Output!$O$22))*MRef(F$5,$B19-Input_Output!$O$6,Input_Output!$O$22)+MRef(T$5,$B19-Input_Output!$O$6,Input_Output!$O$22)*MRef($AE$5,$B19-Input_Output!$O$6,Input_Output!$O$22)-F19),Prime))</f>
        <v>17</v>
      </c>
      <c r="CB19" s="43" cm="1">
        <f t="array" aca="1" ref="CB19" ca="1">IF($A19="","",MOD($AH19*((1-MRef(U$5,$B19-Input_Output!$O$6,Input_Output!$O$22))*MRef(G$5,$B19-Input_Output!$O$6,Input_Output!$O$22)+MRef(U$5,$B19-Input_Output!$O$6,Input_Output!$O$22)*MRef($AE$5,$B19-Input_Output!$O$6,Input_Output!$O$22)-G19),Prime))</f>
        <v>219</v>
      </c>
      <c r="CC19" s="43" cm="1">
        <f t="array" aca="1" ref="CC19" ca="1">IF(A19="","",MOD(AH19*MRef(AC$5,B19-Input_Output!$O$6,Input_Output!$O$22)*H19,Prime))</f>
        <v>252</v>
      </c>
      <c r="CD19" s="24"/>
      <c r="CE19" s="43">
        <f ca="1">IF($A19="","",MOD(D19*$AG19,Prime))</f>
        <v>173</v>
      </c>
      <c r="CF19" s="43">
        <f ca="1">IF($A19="","",MOD((E19-INPUT)*$AG19,Prime))</f>
        <v>139</v>
      </c>
      <c r="CG19" s="43">
        <f ca="1">IF($A19="","",MOD(H19*$AG19,Prime))</f>
        <v>21</v>
      </c>
      <c r="CH19" s="43">
        <f ca="1">IF($A19="","",MOD((E19-OUT)*$AI19,Prime))</f>
        <v>97</v>
      </c>
      <c r="CI19" s="43" cm="1">
        <f t="array" aca="1" ref="CI19" ca="1">IF(A19="","",_xlfn.LET(_xlpm.r,B19-Input_Output!$O$6,_xlpm.l,Input_Output!$O$22,MOD(MRef(AG$5,_xlpm.r,_xlpm.l)+MRef(AH$5,_xlpm.r,_xlpm.l)-MRef(AI$5,_xlpm.r,_xlpm.l)-AH19,Prime)))</f>
        <v>0</v>
      </c>
      <c r="CJ19" s="7"/>
    </row>
    <row r="20" spans="1:88" x14ac:dyDescent="0.25">
      <c r="A20" s="41" t="str">
        <f>IF(B20&lt;Input_Output!O$22,"disguised","")</f>
        <v>disguised</v>
      </c>
      <c r="B20" s="19">
        <f>IF(B19="","",_xlfn.LET(_xlpm.next,B19+1,IF(_xlpm.next&lt;Input_Output!O$22,_xlpm.next,"")))</f>
        <v>15</v>
      </c>
      <c r="C20" s="19">
        <v>47</v>
      </c>
      <c r="D20" s="42">
        <f ca="1"/>
        <v>11</v>
      </c>
      <c r="E20" s="42">
        <f ca="1"/>
        <v>83</v>
      </c>
      <c r="F20" s="42">
        <f ca="1"/>
        <v>175</v>
      </c>
      <c r="G20" s="42">
        <f ca="1"/>
        <v>126</v>
      </c>
      <c r="H20" s="79">
        <f ca="1"/>
        <v>59</v>
      </c>
      <c r="I20" s="87">
        <f ca="1"/>
        <v>229</v>
      </c>
      <c r="J20" s="42">
        <f ca="1"/>
        <v>206</v>
      </c>
      <c r="K20" s="42">
        <f ca="1"/>
        <v>42</v>
      </c>
      <c r="L20" s="42">
        <f ca="1"/>
        <v>214</v>
      </c>
      <c r="M20" s="61">
        <f ca="1"/>
        <v>103</v>
      </c>
      <c r="N20" s="80">
        <f ca="1"/>
        <v>230</v>
      </c>
      <c r="O20" s="42">
        <f ca="1"/>
        <v>120</v>
      </c>
      <c r="P20" s="42">
        <f ca="1"/>
        <v>92</v>
      </c>
      <c r="Q20" s="42">
        <f ca="1"/>
        <v>144</v>
      </c>
      <c r="R20" s="42">
        <f ca="1"/>
        <v>34</v>
      </c>
      <c r="S20" s="42">
        <f ca="1"/>
        <v>65</v>
      </c>
      <c r="T20" s="42">
        <f ca="1"/>
        <v>236</v>
      </c>
      <c r="U20" s="42">
        <f ca="1"/>
        <v>95</v>
      </c>
      <c r="V20" s="42">
        <f ca="1"/>
        <v>28</v>
      </c>
      <c r="W20" s="42">
        <f ca="1"/>
        <v>34</v>
      </c>
      <c r="X20" s="42">
        <f ca="1"/>
        <v>195</v>
      </c>
      <c r="Y20" s="42">
        <f ca="1"/>
        <v>158</v>
      </c>
      <c r="Z20" s="42">
        <f ca="1"/>
        <v>228</v>
      </c>
      <c r="AA20" s="42">
        <f ca="1"/>
        <v>249</v>
      </c>
      <c r="AB20" s="42">
        <f ca="1"/>
        <v>190</v>
      </c>
      <c r="AC20" s="42">
        <f ca="1"/>
        <v>247</v>
      </c>
      <c r="AD20" s="42">
        <f ca="1"/>
        <v>227</v>
      </c>
      <c r="AE20" s="42">
        <f ca="1"/>
        <v>55</v>
      </c>
      <c r="AF20" s="42">
        <f ca="1"/>
        <v>140</v>
      </c>
      <c r="AG20" s="19">
        <f ca="1"/>
        <v>246</v>
      </c>
      <c r="AH20" s="19">
        <f ca="1"/>
        <v>52</v>
      </c>
      <c r="AI20" s="19">
        <f ca="1"/>
        <v>188</v>
      </c>
      <c r="AJ20" s="7"/>
      <c r="AK20" s="43">
        <f ca="1">IF(A20="","",MOD((AG20+AH20)*(N20+O20+P20-1),Prime))</f>
        <v>91</v>
      </c>
      <c r="AL20" s="43">
        <f ca="1">IF(A20="","",MOD((AG20+AH20)*(N20*(1-N20)),Prime))</f>
        <v>101</v>
      </c>
      <c r="AM20" s="43">
        <f ca="1">IF(A20="","",MOD((AG20+AH20)*(O20*(1-O20)),Prime))</f>
        <v>223</v>
      </c>
      <c r="AN20" s="43">
        <f ca="1">IF(A20="","",MOD((AG20+AH20)*(P20*(1-P20)),Prime))</f>
        <v>100</v>
      </c>
      <c r="AO20" s="43">
        <f ca="1">IF(A20="","",MOD((AG20+AH20)*(N20*($I20-N$4)),Prime))</f>
        <v>156</v>
      </c>
      <c r="AP20" s="43">
        <f ca="1">IF(A20="","",MOD((AG20+AH20)*(O20*($I20-O$4)),Prime))</f>
        <v>212</v>
      </c>
      <c r="AQ20" s="43">
        <f ca="1">IF(A20="","",MOD((AG20+AH20)*(P20*($I20-P$4)),Prime))</f>
        <v>177</v>
      </c>
      <c r="AR20" s="24"/>
      <c r="AS20" s="43">
        <f ca="1">IF(A20="","",MOD((AG20+AH20)*(Q20+R20+S20+T20+U20-1),Prime))</f>
        <v>106</v>
      </c>
      <c r="AT20" s="43">
        <f ca="1">IF(A20="","",MOD((AG20+AH20)*(Q20*(1-Q20)),Prime))</f>
        <v>230</v>
      </c>
      <c r="AU20" s="43">
        <f ca="1">IF(A20="","",MOD((AG20+AH20)*(R20*(1-R20)),Prime))</f>
        <v>1</v>
      </c>
      <c r="AV20" s="43">
        <f ca="1">IF(A20="","",MOD((AG20+AH20)*(S20*(1-S20)),Prime))</f>
        <v>88</v>
      </c>
      <c r="AW20" s="43">
        <f ca="1">IF(A20="","",MOD((AG20+AH20)*(T20*(1-T20)),Prime))</f>
        <v>76</v>
      </c>
      <c r="AX20" s="43">
        <f ca="1">IF(A20="","",MOD((AG20+AH20)*(U20*(1-U20)),Prime))</f>
        <v>95</v>
      </c>
      <c r="AY20" s="43">
        <f ca="1">IF($A20="","",MOD(($AG20+$AH20)*(Q20*($K20-Q$4)),Prime))</f>
        <v>220</v>
      </c>
      <c r="AZ20" s="43">
        <f ca="1">IF($A20="","",MOD(($AG20+$AH20)*(R20*($K20-R$4)),Prime))</f>
        <v>100</v>
      </c>
      <c r="BA20" s="43">
        <f ca="1">IF($A20="","",MOD(($AG20+$AH20)*(S20*($K20-S$4)),Prime))</f>
        <v>202</v>
      </c>
      <c r="BB20" s="43">
        <f ca="1">IF($A20="","",MOD(($AG20+$AH20)*(T20*($K20-T$4)),Prime))</f>
        <v>88</v>
      </c>
      <c r="BC20" s="43">
        <f ca="1">IF($A20="","",MOD(($AG20+$AH20)*(U20*($K20-U$4)),Prime))</f>
        <v>235</v>
      </c>
      <c r="BD20" s="24"/>
      <c r="BE20" s="43">
        <f ca="1">IF(A20="","",MOD((AG20+AH20)*(V20+W20+X20+Y20+Z20-1),Prime))</f>
        <v>108</v>
      </c>
      <c r="BF20" s="43">
        <f ca="1">IF(A20="","",MOD((AG20+AH20)*(V20*(1-V20)),Prime))</f>
        <v>101</v>
      </c>
      <c r="BG20" s="43">
        <f ca="1">IF(A20="","",MOD((AG20+AH20)*(W20*(1-W20)),Prime))</f>
        <v>1</v>
      </c>
      <c r="BH20" s="43">
        <f ca="1">IF(A20="","",MOD((AG20+AH20)*(X20*(1-X20)),Prime))</f>
        <v>222</v>
      </c>
      <c r="BI20" s="43">
        <f ca="1">IF(A20="","",MOD((AG20+AH20)*(Y20*(1-Y20)),Prime))</f>
        <v>160</v>
      </c>
      <c r="BJ20" s="43">
        <f ca="1">IF(A20="","",MOD((AG20+AH20)*(Z20*(1-Z20)),Prime))</f>
        <v>53</v>
      </c>
      <c r="BK20" s="43">
        <f ca="1">IF($A20="","",MOD(($AG20+$AH20)*(V20*($L20-V$4)),Prime))</f>
        <v>237</v>
      </c>
      <c r="BL20" s="43">
        <f ca="1">IF($A20="","",MOD(($AG20+$AH20)*(W20*($L20-W$4)),Prime))</f>
        <v>87</v>
      </c>
      <c r="BM20" s="43">
        <f ca="1">IF($A20="","",MOD(($AG20+$AH20)*(X20*($L20-X$4)),Prime))</f>
        <v>25</v>
      </c>
      <c r="BN20" s="43">
        <f ca="1">IF($A20="","",MOD(($AG20+$AH20)*(Y20*($L20-Y$4)),Prime))</f>
        <v>132</v>
      </c>
      <c r="BO20" s="43">
        <f ca="1">IF($A20="","",MOD(($AG20+$AH20)*(Z20*($L20-Z$4)),Prime))</f>
        <v>114</v>
      </c>
      <c r="BP20" s="24"/>
      <c r="BQ20" s="43">
        <f ca="1">IF(A20="","",MOD((AG20+AH20)*(R20*D20+S20*E20+T20*F20+U20*G20-AA20),Prime))</f>
        <v>244</v>
      </c>
      <c r="BR20" s="43">
        <f ca="1">IF(A20="","",MOD((AG20+AH20)*(W20*D20+X20*E20+Y20*F20+Z20*G20-AB20),Prime))</f>
        <v>142</v>
      </c>
      <c r="BS20" s="43">
        <f ca="1">IF(A20="","",MOD((AG20+AH20)*(MOD(N20*AB20+O20*(AB20+M20)+P20*(AA20+AB20+M20),Prime)-AC20),Prime))</f>
        <v>85</v>
      </c>
      <c r="BT20" s="43">
        <f ca="1">IF(A20="","",MOD((AG20+AH20)*MOD(H20*(AA20+R20)+(1-H20)*AC20-AD20,Prime),Prime))</f>
        <v>10</v>
      </c>
      <c r="BU20" s="43">
        <f ca="1">IF(A20="","",MOD((AG20+AH20)*((J20*AD20+(1-J20)*AC20)-AE20),Prime))</f>
        <v>91</v>
      </c>
      <c r="BV20" s="43">
        <f ca="1">IF(A20="","",MOD((AG20+AH20)*H20*(1-H20),Prime))</f>
        <v>20</v>
      </c>
      <c r="BW20" s="43" cm="1">
        <f t="array" aca="1" ref="BW20" ca="1">IF(A20="","",MOD(AH20*MOD(MRef(AF$5,B20-Input_Output!$O$6,Input_Output!$O$22)*MRef(AC$5,B20-Input_Output!$O$6,Input_Output!$O$22)-(1-H20),Prime),Prime))</f>
        <v>160</v>
      </c>
      <c r="BX20" s="24"/>
      <c r="BY20" s="43" cm="1">
        <f t="array" aca="1" ref="BY20" ca="1">IF(A20="","",MOD($AH20*((1-MRef(R$5,$B20-Input_Output!$O$6,Input_Output!$O$22))*(MOD(MRef(D$5,$B20-Input_Output!$O$6,Input_Output!$O$22)+1,Prime))+MRef(R$5,$B20-Input_Output!$O$6,Input_Output!$O$22)*MRef($AE$5,$B20-Input_Output!$O$6,Input_Output!$O$22)-D20),Prime))</f>
        <v>28</v>
      </c>
      <c r="BZ20" s="43" cm="1">
        <f t="array" aca="1" ref="BZ20" ca="1">IF($A20="","",MOD($AH20*((1-MRef(S$5,$B20-Input_Output!$O$6,Input_Output!$O$22))*MRef(E$5,$B20-Input_Output!$O$6,Input_Output!$O$22)+MRef(S$5,$B20-Input_Output!$O$6,Input_Output!$O$22)*MRef($AE$5,$B20-Input_Output!$O$6,Input_Output!$O$22)-E20),Prime))</f>
        <v>146</v>
      </c>
      <c r="CA20" s="43" cm="1">
        <f t="array" aca="1" ref="CA20" ca="1">IF($A20="","",MOD($AH20*((1-MRef(T$5,$B20-Input_Output!$O$6,Input_Output!$O$22))*MRef(F$5,$B20-Input_Output!$O$6,Input_Output!$O$22)+MRef(T$5,$B20-Input_Output!$O$6,Input_Output!$O$22)*MRef($AE$5,$B20-Input_Output!$O$6,Input_Output!$O$22)-F20),Prime))</f>
        <v>88</v>
      </c>
      <c r="CB20" s="43" cm="1">
        <f t="array" aca="1" ref="CB20" ca="1">IF($A20="","",MOD($AH20*((1-MRef(U$5,$B20-Input_Output!$O$6,Input_Output!$O$22))*MRef(G$5,$B20-Input_Output!$O$6,Input_Output!$O$22)+MRef(U$5,$B20-Input_Output!$O$6,Input_Output!$O$22)*MRef($AE$5,$B20-Input_Output!$O$6,Input_Output!$O$22)-G20),Prime))</f>
        <v>91</v>
      </c>
      <c r="CC20" s="43" cm="1">
        <f t="array" aca="1" ref="CC20" ca="1">IF(A20="","",MOD(AH20*MRef(AC$5,B20-Input_Output!$O$6,Input_Output!$O$22)*H20,Prime))</f>
        <v>228</v>
      </c>
      <c r="CD20" s="24"/>
      <c r="CE20" s="43">
        <f ca="1">IF($A20="","",MOD(D20*$AG20,Prime))</f>
        <v>136</v>
      </c>
      <c r="CF20" s="43">
        <f ca="1">IF($A20="","",MOD((E20-INPUT)*$AG20,Prime))</f>
        <v>159</v>
      </c>
      <c r="CG20" s="43">
        <f ca="1">IF($A20="","",MOD(H20*$AG20,Prime))</f>
        <v>122</v>
      </c>
      <c r="CH20" s="43">
        <f ca="1">IF($A20="","",MOD((E20-OUT)*$AI20,Prime))</f>
        <v>191</v>
      </c>
      <c r="CI20" s="43" cm="1">
        <f t="array" aca="1" ref="CI20" ca="1">IF(A20="","",_xlfn.LET(_xlpm.r,B20-Input_Output!$O$6,_xlpm.l,Input_Output!$O$22,MOD(MRef(AG$5,_xlpm.r,_xlpm.l)+MRef(AH$5,_xlpm.r,_xlpm.l)-MRef(AI$5,_xlpm.r,_xlpm.l)-AH20,Prime)))</f>
        <v>0</v>
      </c>
      <c r="CJ20" s="7"/>
    </row>
    <row r="21" spans="1:88" x14ac:dyDescent="0.25">
      <c r="A21" s="41" t="str">
        <f>IF(B21&lt;Input_Output!O$22,"disguised","")</f>
        <v>disguised</v>
      </c>
      <c r="B21" s="19">
        <f>IF(B20="","",_xlfn.LET(_xlpm.next,B20+1,IF(_xlpm.next&lt;Input_Output!O$22,_xlpm.next,"")))</f>
        <v>16</v>
      </c>
      <c r="C21" s="19">
        <v>209</v>
      </c>
      <c r="D21" s="42">
        <f ca="1"/>
        <v>126</v>
      </c>
      <c r="E21" s="42">
        <f ca="1"/>
        <v>89</v>
      </c>
      <c r="F21" s="42">
        <f ca="1"/>
        <v>132</v>
      </c>
      <c r="G21" s="42">
        <f ca="1"/>
        <v>183</v>
      </c>
      <c r="H21" s="79">
        <f ca="1"/>
        <v>40</v>
      </c>
      <c r="I21" s="87">
        <f ca="1"/>
        <v>233</v>
      </c>
      <c r="J21" s="42">
        <f ca="1"/>
        <v>118</v>
      </c>
      <c r="K21" s="42">
        <f ca="1"/>
        <v>141</v>
      </c>
      <c r="L21" s="42">
        <f ca="1"/>
        <v>1</v>
      </c>
      <c r="M21" s="61">
        <f ca="1"/>
        <v>184</v>
      </c>
      <c r="N21" s="80">
        <f ca="1"/>
        <v>2</v>
      </c>
      <c r="O21" s="42">
        <f ca="1"/>
        <v>5</v>
      </c>
      <c r="P21" s="42">
        <f ca="1"/>
        <v>97</v>
      </c>
      <c r="Q21" s="42">
        <f ca="1"/>
        <v>178</v>
      </c>
      <c r="R21" s="42">
        <f ca="1"/>
        <v>80</v>
      </c>
      <c r="S21" s="42">
        <f ca="1"/>
        <v>157</v>
      </c>
      <c r="T21" s="42">
        <f ca="1"/>
        <v>203</v>
      </c>
      <c r="U21" s="42">
        <f ca="1"/>
        <v>213</v>
      </c>
      <c r="V21" s="42">
        <f ca="1"/>
        <v>216</v>
      </c>
      <c r="W21" s="42">
        <f ca="1"/>
        <v>244</v>
      </c>
      <c r="X21" s="42">
        <f ca="1"/>
        <v>161</v>
      </c>
      <c r="Y21" s="42">
        <f ca="1"/>
        <v>11</v>
      </c>
      <c r="Z21" s="42">
        <f ca="1"/>
        <v>118</v>
      </c>
      <c r="AA21" s="42">
        <f ca="1"/>
        <v>156</v>
      </c>
      <c r="AB21" s="42">
        <f ca="1"/>
        <v>33</v>
      </c>
      <c r="AC21" s="42">
        <f ca="1"/>
        <v>143</v>
      </c>
      <c r="AD21" s="42">
        <f ca="1"/>
        <v>67</v>
      </c>
      <c r="AE21" s="42">
        <f ca="1"/>
        <v>235</v>
      </c>
      <c r="AF21" s="42">
        <f ca="1"/>
        <v>206</v>
      </c>
      <c r="AG21" s="19">
        <f ca="1"/>
        <v>60</v>
      </c>
      <c r="AH21" s="19">
        <f ca="1"/>
        <v>107</v>
      </c>
      <c r="AI21" s="19">
        <f ca="1"/>
        <v>78</v>
      </c>
      <c r="AJ21" s="7"/>
      <c r="AK21" s="43">
        <f ca="1">IF(A21="","",MOD((AG21+AH21)*(N21+O21+P21-1),Prime))</f>
        <v>239</v>
      </c>
      <c r="AL21" s="43">
        <f ca="1">IF(A21="","",MOD((AG21+AH21)*(N21*(1-N21)),Prime))</f>
        <v>180</v>
      </c>
      <c r="AM21" s="43">
        <f ca="1">IF(A21="","",MOD((AG21+AH21)*(O21*(1-O21)),Prime))</f>
        <v>1</v>
      </c>
      <c r="AN21" s="43">
        <f ca="1">IF(A21="","",MOD((AG21+AH21)*(P21*(1-P21)),Prime))</f>
        <v>3</v>
      </c>
      <c r="AO21" s="43">
        <f ca="1">IF(A21="","",MOD((AG21+AH21)*(N21*($I21-N$4)),Prime))</f>
        <v>208</v>
      </c>
      <c r="AP21" s="43">
        <f ca="1">IF(A21="","",MOD((AG21+AH21)*(O21*($I21-O$4)),Prime))</f>
        <v>199</v>
      </c>
      <c r="AQ21" s="43">
        <f ca="1">IF(A21="","",MOD((AG21+AH21)*(P21*($I21-P$4)),Prime))</f>
        <v>49</v>
      </c>
      <c r="AR21" s="24"/>
      <c r="AS21" s="43">
        <f ca="1">IF(A21="","",MOD((AG21+AH21)*(Q21+R21+S21+T21+U21-1),Prime))</f>
        <v>87</v>
      </c>
      <c r="AT21" s="43">
        <f ca="1">IF(A21="","",MOD((AG21+AH21)*(Q21*(1-Q21)),Prime))</f>
        <v>59</v>
      </c>
      <c r="AU21" s="43">
        <f ca="1">IF(A21="","",MOD((AG21+AH21)*(R21*(1-R21)),Prime))</f>
        <v>59</v>
      </c>
      <c r="AV21" s="43">
        <f ca="1">IF(A21="","",MOD((AG21+AH21)*(S21*(1-S21)),Prime))</f>
        <v>248</v>
      </c>
      <c r="AW21" s="43">
        <f ca="1">IF(A21="","",MOD((AG21+AH21)*(T21*(1-T21)),Prime))</f>
        <v>20</v>
      </c>
      <c r="AX21" s="43">
        <f ca="1">IF(A21="","",MOD((AG21+AH21)*(U21*(1-U21)),Prime))</f>
        <v>99</v>
      </c>
      <c r="AY21" s="43">
        <f ca="1">IF($A21="","",MOD(($AG21+$AH21)*(Q21*($K21-Q$4)),Prime))</f>
        <v>210</v>
      </c>
      <c r="AZ21" s="43">
        <f ca="1">IF($A21="","",MOD(($AG21+$AH21)*(R21*($K21-R$4)),Prime))</f>
        <v>211</v>
      </c>
      <c r="BA21" s="43">
        <f ca="1">IF($A21="","",MOD(($AG21+$AH21)*(S21*($K21-S$4)),Prime))</f>
        <v>181</v>
      </c>
      <c r="BB21" s="43">
        <f ca="1">IF($A21="","",MOD(($AG21+$AH21)*(T21*($K21-T$4)),Prime))</f>
        <v>167</v>
      </c>
      <c r="BC21" s="43">
        <f ca="1">IF($A21="","",MOD(($AG21+$AH21)*(U21*($K21-U$4)),Prime))</f>
        <v>250</v>
      </c>
      <c r="BD21" s="24"/>
      <c r="BE21" s="43">
        <f ca="1">IF(A21="","",MOD((AG21+AH21)*(V21+W21+X21+Y21+Z21-1),Prime))</f>
        <v>181</v>
      </c>
      <c r="BF21" s="43">
        <f ca="1">IF(A21="","",MOD((AG21+AH21)*(V21*(1-V21)),Prime))</f>
        <v>9</v>
      </c>
      <c r="BG21" s="43">
        <f ca="1">IF(A21="","",MOD((AG21+AH21)*(W21*(1-W21)),Prime))</f>
        <v>189</v>
      </c>
      <c r="BH21" s="43">
        <f ca="1">IF(A21="","",MOD((AG21+AH21)*(X21*(1-X21)),Prime))</f>
        <v>3</v>
      </c>
      <c r="BI21" s="43">
        <f ca="1">IF(A21="","",MOD((AG21+AH21)*(Y21*(1-Y21)),Prime))</f>
        <v>134</v>
      </c>
      <c r="BJ21" s="43">
        <f ca="1">IF(A21="","",MOD((AG21+AH21)*(Z21*(1-Z21)),Prime))</f>
        <v>202</v>
      </c>
      <c r="BK21" s="43">
        <f ca="1">IF($A21="","",MOD(($AG21+$AH21)*(V21*($L21-V$4)),Prime))</f>
        <v>92</v>
      </c>
      <c r="BL21" s="43">
        <f ca="1">IF($A21="","",MOD(($AG21+$AH21)*(W21*($L21-W$4)),Prime))</f>
        <v>0</v>
      </c>
      <c r="BM21" s="43">
        <f ca="1">IF($A21="","",MOD(($AG21+$AH21)*(X21*($L21-X$4)),Prime))</f>
        <v>98</v>
      </c>
      <c r="BN21" s="43">
        <f ca="1">IF($A21="","",MOD(($AG21+$AH21)*(Y21*($L21-Y$4)),Prime))</f>
        <v>181</v>
      </c>
      <c r="BO21" s="43">
        <f ca="1">IF($A21="","",MOD(($AG21+$AH21)*(Z21*($L21-Z$4)),Prime))</f>
        <v>249</v>
      </c>
      <c r="BP21" s="24"/>
      <c r="BQ21" s="43">
        <f ca="1">IF(A21="","",MOD((AG21+AH21)*(R21*D21+S21*E21+T21*F21+U21*G21-AA21),Prime))</f>
        <v>91</v>
      </c>
      <c r="BR21" s="43">
        <f ca="1">IF(A21="","",MOD((AG21+AH21)*(W21*D21+X21*E21+Y21*F21+Z21*G21-AB21),Prime))</f>
        <v>168</v>
      </c>
      <c r="BS21" s="43">
        <f ca="1">IF(A21="","",MOD((AG21+AH21)*(MOD(N21*AB21+O21*(AB21+M21)+P21*(AA21+AB21+M21),Prime)-AC21),Prime))</f>
        <v>158</v>
      </c>
      <c r="BT21" s="43">
        <f ca="1">IF(A21="","",MOD((AG21+AH21)*MOD(H21*(AA21+R21)+(1-H21)*AC21-AD21,Prime),Prime))</f>
        <v>170</v>
      </c>
      <c r="BU21" s="43">
        <f ca="1">IF(A21="","",MOD((AG21+AH21)*((J21*AD21+(1-J21)*AC21)-AE21),Prime))</f>
        <v>196</v>
      </c>
      <c r="BV21" s="43">
        <f ca="1">IF(A21="","",MOD((AG21+AH21)*H21*(1-H21),Prime))</f>
        <v>78</v>
      </c>
      <c r="BW21" s="43" cm="1">
        <f t="array" aca="1" ref="BW21" ca="1">IF(A21="","",MOD(AH21*MOD(MRef(AF$5,B21-Input_Output!$O$6,Input_Output!$O$22)*MRef(AC$5,B21-Input_Output!$O$6,Input_Output!$O$22)-(1-H21),Prime),Prime))</f>
        <v>61</v>
      </c>
      <c r="BX21" s="24"/>
      <c r="BY21" s="43" cm="1">
        <f t="array" aca="1" ref="BY21" ca="1">IF(A21="","",MOD($AH21*((1-MRef(R$5,$B21-Input_Output!$O$6,Input_Output!$O$22))*(MOD(MRef(D$5,$B21-Input_Output!$O$6,Input_Output!$O$22)+1,Prime))+MRef(R$5,$B21-Input_Output!$O$6,Input_Output!$O$22)*MRef($AE$5,$B21-Input_Output!$O$6,Input_Output!$O$22)-D21),Prime))</f>
        <v>218</v>
      </c>
      <c r="BZ21" s="43" cm="1">
        <f t="array" aca="1" ref="BZ21" ca="1">IF($A21="","",MOD($AH21*((1-MRef(S$5,$B21-Input_Output!$O$6,Input_Output!$O$22))*MRef(E$5,$B21-Input_Output!$O$6,Input_Output!$O$22)+MRef(S$5,$B21-Input_Output!$O$6,Input_Output!$O$22)*MRef($AE$5,$B21-Input_Output!$O$6,Input_Output!$O$22)-E21),Prime))</f>
        <v>138</v>
      </c>
      <c r="CA21" s="43" cm="1">
        <f t="array" aca="1" ref="CA21" ca="1">IF($A21="","",MOD($AH21*((1-MRef(T$5,$B21-Input_Output!$O$6,Input_Output!$O$22))*MRef(F$5,$B21-Input_Output!$O$6,Input_Output!$O$22)+MRef(T$5,$B21-Input_Output!$O$6,Input_Output!$O$22)*MRef($AE$5,$B21-Input_Output!$O$6,Input_Output!$O$22)-F21),Prime))</f>
        <v>30</v>
      </c>
      <c r="CB21" s="43" cm="1">
        <f t="array" aca="1" ref="CB21" ca="1">IF($A21="","",MOD($AH21*((1-MRef(U$5,$B21-Input_Output!$O$6,Input_Output!$O$22))*MRef(G$5,$B21-Input_Output!$O$6,Input_Output!$O$22)+MRef(U$5,$B21-Input_Output!$O$6,Input_Output!$O$22)*MRef($AE$5,$B21-Input_Output!$O$6,Input_Output!$O$22)-G21),Prime))</f>
        <v>1</v>
      </c>
      <c r="CC21" s="43" cm="1">
        <f t="array" aca="1" ref="CC21" ca="1">IF(A21="","",MOD(AH21*MRef(AC$5,B21-Input_Output!$O$6,Input_Output!$O$22)*H21,Prime))</f>
        <v>0</v>
      </c>
      <c r="CD21" s="24"/>
      <c r="CE21" s="43">
        <f ca="1">IF($A21="","",MOD(D21*$AG21,Prime))</f>
        <v>107</v>
      </c>
      <c r="CF21" s="43">
        <f ca="1">IF($A21="","",MOD((E21-INPUT)*$AG21,Prime))</f>
        <v>217</v>
      </c>
      <c r="CG21" s="43">
        <f ca="1">IF($A21="","",MOD(H21*$AG21,Prime))</f>
        <v>87</v>
      </c>
      <c r="CH21" s="43">
        <f ca="1">IF($A21="","",MOD((E21-OUT)*$AI21,Prime))</f>
        <v>118</v>
      </c>
      <c r="CI21" s="43" cm="1">
        <f t="array" aca="1" ref="CI21" ca="1">IF(A21="","",_xlfn.LET(_xlpm.r,B21-Input_Output!$O$6,_xlpm.l,Input_Output!$O$22,MOD(MRef(AG$5,_xlpm.r,_xlpm.l)+MRef(AH$5,_xlpm.r,_xlpm.l)-MRef(AI$5,_xlpm.r,_xlpm.l)-AH21,Prime)))</f>
        <v>0</v>
      </c>
      <c r="CJ21" s="7"/>
    </row>
    <row r="22" spans="1:88" x14ac:dyDescent="0.25">
      <c r="A22" s="41" t="str">
        <f>IF(B22&lt;Input_Output!O$22,"disguised","")</f>
        <v>disguised</v>
      </c>
      <c r="B22" s="19">
        <f>IF(B21="","",_xlfn.LET(_xlpm.next,B21+1,IF(_xlpm.next&lt;Input_Output!O$22,_xlpm.next,"")))</f>
        <v>17</v>
      </c>
      <c r="C22" s="19">
        <v>224</v>
      </c>
      <c r="D22" s="42">
        <f ca="1"/>
        <v>241</v>
      </c>
      <c r="E22" s="42">
        <f ca="1"/>
        <v>179</v>
      </c>
      <c r="F22" s="42">
        <f ca="1"/>
        <v>145</v>
      </c>
      <c r="G22" s="42">
        <f ca="1"/>
        <v>71</v>
      </c>
      <c r="H22" s="79">
        <f ca="1"/>
        <v>69</v>
      </c>
      <c r="I22" s="87">
        <f ca="1"/>
        <v>11</v>
      </c>
      <c r="J22" s="42">
        <f ca="1"/>
        <v>80</v>
      </c>
      <c r="K22" s="42">
        <f ca="1"/>
        <v>54</v>
      </c>
      <c r="L22" s="42">
        <f ca="1"/>
        <v>206</v>
      </c>
      <c r="M22" s="61">
        <f ca="1"/>
        <v>177</v>
      </c>
      <c r="N22" s="80">
        <f ca="1"/>
        <v>174</v>
      </c>
      <c r="O22" s="42">
        <f ca="1"/>
        <v>219</v>
      </c>
      <c r="P22" s="42">
        <f ca="1"/>
        <v>94</v>
      </c>
      <c r="Q22" s="42">
        <f ca="1"/>
        <v>240</v>
      </c>
      <c r="R22" s="42">
        <f ca="1"/>
        <v>211</v>
      </c>
      <c r="S22" s="42">
        <f ca="1"/>
        <v>105</v>
      </c>
      <c r="T22" s="42">
        <f ca="1"/>
        <v>116</v>
      </c>
      <c r="U22" s="42">
        <f ca="1"/>
        <v>94</v>
      </c>
      <c r="V22" s="42">
        <f ca="1"/>
        <v>42</v>
      </c>
      <c r="W22" s="42">
        <f ca="1"/>
        <v>110</v>
      </c>
      <c r="X22" s="42">
        <f ca="1"/>
        <v>73</v>
      </c>
      <c r="Y22" s="42">
        <f ca="1"/>
        <v>73</v>
      </c>
      <c r="Z22" s="42">
        <f ca="1"/>
        <v>24</v>
      </c>
      <c r="AA22" s="42">
        <f ca="1"/>
        <v>111</v>
      </c>
      <c r="AB22" s="42">
        <f ca="1"/>
        <v>54</v>
      </c>
      <c r="AC22" s="42">
        <f ca="1"/>
        <v>83</v>
      </c>
      <c r="AD22" s="42">
        <f ca="1"/>
        <v>90</v>
      </c>
      <c r="AE22" s="42">
        <f ca="1"/>
        <v>236</v>
      </c>
      <c r="AF22" s="42">
        <f ca="1"/>
        <v>250</v>
      </c>
      <c r="AG22" s="19">
        <f ca="1"/>
        <v>90</v>
      </c>
      <c r="AH22" s="19">
        <f ca="1"/>
        <v>205</v>
      </c>
      <c r="AI22" s="19">
        <f ca="1"/>
        <v>38</v>
      </c>
      <c r="AJ22" s="7"/>
      <c r="AK22" s="43">
        <f ca="1">IF(A22="","",MOD((AG22+AH22)*(N22+O22+P22-1),Prime))</f>
        <v>221</v>
      </c>
      <c r="AL22" s="43">
        <f ca="1">IF(A22="","",MOD((AG22+AH22)*(N22*(1-N22)),Prime))</f>
        <v>31</v>
      </c>
      <c r="AM22" s="43">
        <f ca="1">IF(A22="","",MOD((AG22+AH22)*(O22*(1-O22)),Prime))</f>
        <v>224</v>
      </c>
      <c r="AN22" s="43">
        <f ca="1">IF(A22="","",MOD((AG22+AH22)*(P22*(1-P22)),Prime))</f>
        <v>105</v>
      </c>
      <c r="AO22" s="43">
        <f ca="1">IF(A22="","",MOD((AG22+AH22)*(N22*($I22-N$4)),Prime))</f>
        <v>1</v>
      </c>
      <c r="AP22" s="43">
        <f ca="1">IF(A22="","",MOD((AG22+AH22)*(O22*($I22-O$4)),Prime))</f>
        <v>209</v>
      </c>
      <c r="AQ22" s="43">
        <f ca="1">IF(A22="","",MOD((AG22+AH22)*(P22*($I22-P$4)),Prime))</f>
        <v>23</v>
      </c>
      <c r="AR22" s="24"/>
      <c r="AS22" s="43">
        <f ca="1">IF(A22="","",MOD((AG22+AH22)*(Q22+R22+S22+T22+U22-1),Prime))</f>
        <v>29</v>
      </c>
      <c r="AT22" s="43">
        <f ca="1">IF(A22="","",MOD((AG22+AH22)*(Q22*(1-Q22)),Prime))</f>
        <v>194</v>
      </c>
      <c r="AU22" s="43">
        <f ca="1">IF(A22="","",MOD((AG22+AH22)*(R22*(1-R22)),Prime))</f>
        <v>84</v>
      </c>
      <c r="AV22" s="43">
        <f ca="1">IF(A22="","",MOD((AG22+AH22)*(S22*(1-S22)),Prime))</f>
        <v>95</v>
      </c>
      <c r="AW22" s="43">
        <f ca="1">IF(A22="","",MOD((AG22+AH22)*(T22*(1-T22)),Prime))</f>
        <v>141</v>
      </c>
      <c r="AX22" s="43">
        <f ca="1">IF(A22="","",MOD((AG22+AH22)*(U22*(1-U22)),Prime))</f>
        <v>105</v>
      </c>
      <c r="AY22" s="43">
        <f ca="1">IF($A22="","",MOD(($AG22+$AH22)*(Q22*($K22-Q$4)),Prime))</f>
        <v>68</v>
      </c>
      <c r="AZ22" s="43">
        <f ca="1">IF($A22="","",MOD(($AG22+$AH22)*(R22*($K22-R$4)),Prime))</f>
        <v>133</v>
      </c>
      <c r="BA22" s="43">
        <f ca="1">IF($A22="","",MOD(($AG22+$AH22)*(S22*($K22-S$4)),Prime))</f>
        <v>81</v>
      </c>
      <c r="BB22" s="43">
        <f ca="1">IF($A22="","",MOD(($AG22+$AH22)*(T22*($K22-T$4)),Prime))</f>
        <v>190</v>
      </c>
      <c r="BC22" s="43">
        <f ca="1">IF($A22="","",MOD(($AG22+$AH22)*(U22*($K22-U$4)),Prime))</f>
        <v>242</v>
      </c>
      <c r="BD22" s="24"/>
      <c r="BE22" s="43">
        <f ca="1">IF(A22="","",MOD((AG22+AH22)*(V22+W22+X22+Y22+Z22-1),Prime))</f>
        <v>119</v>
      </c>
      <c r="BF22" s="43">
        <f ca="1">IF(A22="","",MOD((AG22+AH22)*(V22*(1-V22)),Prime))</f>
        <v>99</v>
      </c>
      <c r="BG22" s="43">
        <f ca="1">IF(A22="","",MOD((AG22+AH22)*(W22*(1-W22)),Prime))</f>
        <v>41</v>
      </c>
      <c r="BH22" s="43">
        <f ca="1">IF(A22="","",MOD((AG22+AH22)*(X22*(1-X22)),Prime))</f>
        <v>218</v>
      </c>
      <c r="BI22" s="43">
        <f ca="1">IF(A22="","",MOD((AG22+AH22)*(Y22*(1-Y22)),Prime))</f>
        <v>218</v>
      </c>
      <c r="BJ22" s="43">
        <f ca="1">IF(A22="","",MOD((AG22+AH22)*(Z22*(1-Z22)),Prime))</f>
        <v>98</v>
      </c>
      <c r="BK22" s="43">
        <f ca="1">IF($A22="","",MOD(($AG22+$AH22)*(V22*($L22-V$4)),Prime))</f>
        <v>73</v>
      </c>
      <c r="BL22" s="43">
        <f ca="1">IF($A22="","",MOD(($AG22+$AH22)*(W22*($L22-W$4)),Prime))</f>
        <v>62</v>
      </c>
      <c r="BM22" s="43">
        <f ca="1">IF($A22="","",MOD(($AG22+$AH22)*(X22*($L22-X$4)),Prime))</f>
        <v>239</v>
      </c>
      <c r="BN22" s="43">
        <f ca="1">IF($A22="","",MOD(($AG22+$AH22)*(Y22*($L22-Y$4)),Prime))</f>
        <v>35</v>
      </c>
      <c r="BO22" s="43">
        <f ca="1">IF($A22="","",MOD(($AG22+$AH22)*(Z22*($L22-Z$4)),Prime))</f>
        <v>212</v>
      </c>
      <c r="BP22" s="24"/>
      <c r="BQ22" s="43">
        <f ca="1">IF(A22="","",MOD((AG22+AH22)*(R22*D22+S22*E22+T22*F22+U22*G22-AA22),Prime))</f>
        <v>67</v>
      </c>
      <c r="BR22" s="43">
        <f ca="1">IF(A22="","",MOD((AG22+AH22)*(W22*D22+X22*E22+Y22*F22+Z22*G22-AB22),Prime))</f>
        <v>236</v>
      </c>
      <c r="BS22" s="43">
        <f ca="1">IF(A22="","",MOD((AG22+AH22)*(MOD(N22*AB22+O22*(AB22+M22)+P22*(AA22+AB22+M22),Prime)-AC22),Prime))</f>
        <v>130</v>
      </c>
      <c r="BT22" s="43">
        <f ca="1">IF(A22="","",MOD((AG22+AH22)*MOD(H22*(AA22+R22)+(1-H22)*AC22-AD22,Prime),Prime))</f>
        <v>83</v>
      </c>
      <c r="BU22" s="43">
        <f ca="1">IF(A22="","",MOD((AG22+AH22)*((J22*AD22+(1-J22)*AC22)-AE22),Prime))</f>
        <v>46</v>
      </c>
      <c r="BV22" s="43">
        <f ca="1">IF(A22="","",MOD((AG22+AH22)*H22*(1-H22),Prime))</f>
        <v>62</v>
      </c>
      <c r="BW22" s="43" cm="1">
        <f t="array" aca="1" ref="BW22" ca="1">IF(A22="","",MOD(AH22*MOD(MRef(AF$5,B22-Input_Output!$O$6,Input_Output!$O$22)*MRef(AC$5,B22-Input_Output!$O$6,Input_Output!$O$22)-(1-H22),Prime),Prime))</f>
        <v>130</v>
      </c>
      <c r="BX22" s="24"/>
      <c r="BY22" s="43" cm="1">
        <f t="array" aca="1" ref="BY22" ca="1">IF(A22="","",MOD($AH22*((1-MRef(R$5,$B22-Input_Output!$O$6,Input_Output!$O$22))*(MOD(MRef(D$5,$B22-Input_Output!$O$6,Input_Output!$O$22)+1,Prime))+MRef(R$5,$B22-Input_Output!$O$6,Input_Output!$O$22)*MRef($AE$5,$B22-Input_Output!$O$6,Input_Output!$O$22)-D22),Prime))</f>
        <v>199</v>
      </c>
      <c r="BZ22" s="43" cm="1">
        <f t="array" aca="1" ref="BZ22" ca="1">IF($A22="","",MOD($AH22*((1-MRef(S$5,$B22-Input_Output!$O$6,Input_Output!$O$22))*MRef(E$5,$B22-Input_Output!$O$6,Input_Output!$O$22)+MRef(S$5,$B22-Input_Output!$O$6,Input_Output!$O$22)*MRef($AE$5,$B22-Input_Output!$O$6,Input_Output!$O$22)-E22),Prime))</f>
        <v>63</v>
      </c>
      <c r="CA22" s="43" cm="1">
        <f t="array" aca="1" ref="CA22" ca="1">IF($A22="","",MOD($AH22*((1-MRef(T$5,$B22-Input_Output!$O$6,Input_Output!$O$22))*MRef(F$5,$B22-Input_Output!$O$6,Input_Output!$O$22)+MRef(T$5,$B22-Input_Output!$O$6,Input_Output!$O$22)*MRef($AE$5,$B22-Input_Output!$O$6,Input_Output!$O$22)-F22),Prime))</f>
        <v>144</v>
      </c>
      <c r="CB22" s="43" cm="1">
        <f t="array" aca="1" ref="CB22" ca="1">IF($A22="","",MOD($AH22*((1-MRef(U$5,$B22-Input_Output!$O$6,Input_Output!$O$22))*MRef(G$5,$B22-Input_Output!$O$6,Input_Output!$O$22)+MRef(U$5,$B22-Input_Output!$O$6,Input_Output!$O$22)*MRef($AE$5,$B22-Input_Output!$O$6,Input_Output!$O$22)-G22),Prime))</f>
        <v>159</v>
      </c>
      <c r="CC22" s="43" cm="1">
        <f t="array" aca="1" ref="CC22" ca="1">IF(A22="","",MOD(AH22*MRef(AC$5,B22-Input_Output!$O$6,Input_Output!$O$22)*H22,Prime))</f>
        <v>155</v>
      </c>
      <c r="CD22" s="24"/>
      <c r="CE22" s="43">
        <f ca="1">IF($A22="","",MOD(D22*$AG22,Prime))</f>
        <v>102</v>
      </c>
      <c r="CF22" s="43">
        <f ca="1">IF($A22="","",MOD((E22-INPUT)*$AG22,Prime))</f>
        <v>73</v>
      </c>
      <c r="CG22" s="43">
        <f ca="1">IF($A22="","",MOD(H22*$AG22,Prime))</f>
        <v>42</v>
      </c>
      <c r="CH22" s="43">
        <f ca="1">IF($A22="","",MOD((E22-OUT)*$AI22,Prime))</f>
        <v>64</v>
      </c>
      <c r="CI22" s="43" cm="1">
        <f t="array" aca="1" ref="CI22" ca="1">IF(A22="","",_xlfn.LET(_xlpm.r,B22-Input_Output!$O$6,_xlpm.l,Input_Output!$O$22,MOD(MRef(AG$5,_xlpm.r,_xlpm.l)+MRef(AH$5,_xlpm.r,_xlpm.l)-MRef(AI$5,_xlpm.r,_xlpm.l)-AH22,Prime)))</f>
        <v>0</v>
      </c>
      <c r="CJ22" s="7"/>
    </row>
    <row r="23" spans="1:88" x14ac:dyDescent="0.25">
      <c r="A23" s="41" t="str">
        <f>IF(B23&lt;Input_Output!O$22,"disguised","")</f>
        <v>disguised</v>
      </c>
      <c r="B23" s="19">
        <f>IF(B22="","",_xlfn.LET(_xlpm.next,B22+1,IF(_xlpm.next&lt;Input_Output!O$22,_xlpm.next,"")))</f>
        <v>18</v>
      </c>
      <c r="C23" s="19">
        <v>154</v>
      </c>
      <c r="D23" s="42">
        <f ca="1"/>
        <v>239</v>
      </c>
      <c r="E23" s="42">
        <f ca="1"/>
        <v>24</v>
      </c>
      <c r="F23" s="42">
        <f ca="1"/>
        <v>222</v>
      </c>
      <c r="G23" s="42">
        <f ca="1"/>
        <v>148</v>
      </c>
      <c r="H23" s="79">
        <f ca="1"/>
        <v>46</v>
      </c>
      <c r="I23" s="87">
        <f ca="1"/>
        <v>110</v>
      </c>
      <c r="J23" s="42">
        <f ca="1"/>
        <v>170</v>
      </c>
      <c r="K23" s="42">
        <f ca="1"/>
        <v>194</v>
      </c>
      <c r="L23" s="42">
        <f ca="1"/>
        <v>240</v>
      </c>
      <c r="M23" s="61">
        <f ca="1"/>
        <v>251</v>
      </c>
      <c r="N23" s="80">
        <f ca="1"/>
        <v>23</v>
      </c>
      <c r="O23" s="42">
        <f ca="1"/>
        <v>146</v>
      </c>
      <c r="P23" s="42">
        <f ca="1"/>
        <v>182</v>
      </c>
      <c r="Q23" s="42">
        <f ca="1"/>
        <v>112</v>
      </c>
      <c r="R23" s="42">
        <f ca="1"/>
        <v>201</v>
      </c>
      <c r="S23" s="42">
        <f ca="1"/>
        <v>21</v>
      </c>
      <c r="T23" s="42">
        <f ca="1"/>
        <v>206</v>
      </c>
      <c r="U23" s="42">
        <f ca="1"/>
        <v>25</v>
      </c>
      <c r="V23" s="42">
        <f ca="1"/>
        <v>124</v>
      </c>
      <c r="W23" s="42">
        <f ca="1"/>
        <v>50</v>
      </c>
      <c r="X23" s="42">
        <f ca="1"/>
        <v>111</v>
      </c>
      <c r="Y23" s="42">
        <f ca="1"/>
        <v>96</v>
      </c>
      <c r="Z23" s="42">
        <f ca="1"/>
        <v>134</v>
      </c>
      <c r="AA23" s="42">
        <f ca="1"/>
        <v>163</v>
      </c>
      <c r="AB23" s="42">
        <f ca="1"/>
        <v>101</v>
      </c>
      <c r="AC23" s="42">
        <f ca="1"/>
        <v>24</v>
      </c>
      <c r="AD23" s="42">
        <f ca="1"/>
        <v>252</v>
      </c>
      <c r="AE23" s="42">
        <f ca="1"/>
        <v>61</v>
      </c>
      <c r="AF23" s="42">
        <f ca="1"/>
        <v>96</v>
      </c>
      <c r="AG23" s="19">
        <f ca="1"/>
        <v>179</v>
      </c>
      <c r="AH23" s="19">
        <f ca="1"/>
        <v>8</v>
      </c>
      <c r="AI23" s="19">
        <f ca="1"/>
        <v>80</v>
      </c>
      <c r="AJ23" s="7"/>
      <c r="AK23" s="43">
        <f ca="1">IF(A23="","",MOD((AG23+AH23)*(N23+O23+P23-1),Prime))</f>
        <v>172</v>
      </c>
      <c r="AL23" s="43">
        <f ca="1">IF(A23="","",MOD((AG23+AH23)*(N23*(1-N23)),Prime))</f>
        <v>211</v>
      </c>
      <c r="AM23" s="43">
        <f ca="1">IF(A23="","",MOD((AG23+AH23)*(O23*(1-O23)),Prime))</f>
        <v>38</v>
      </c>
      <c r="AN23" s="43">
        <f ca="1">IF(A23="","",MOD((AG23+AH23)*(P23*(1-P23)),Prime))</f>
        <v>136</v>
      </c>
      <c r="AO23" s="43">
        <f ca="1">IF(A23="","",MOD((AG23+AH23)*(N23*($I23-N$4)),Prime))</f>
        <v>230</v>
      </c>
      <c r="AP23" s="43">
        <f ca="1">IF(A23="","",MOD((AG23+AH23)*(O23*($I23-O$4)),Prime))</f>
        <v>115</v>
      </c>
      <c r="AQ23" s="43">
        <f ca="1">IF(A23="","",MOD((AG23+AH23)*(P23*($I23-P$4)),Prime))</f>
        <v>58</v>
      </c>
      <c r="AR23" s="24"/>
      <c r="AS23" s="43">
        <f ca="1">IF(A23="","",MOD((AG23+AH23)*(Q23+R23+S23+T23+U23-1),Prime))</f>
        <v>98</v>
      </c>
      <c r="AT23" s="43">
        <f ca="1">IF(A23="","",MOD((AG23+AH23)*(Q23*(1-Q23)),Prime))</f>
        <v>38</v>
      </c>
      <c r="AU23" s="43">
        <f ca="1">IF(A23="","",MOD((AG23+AH23)*(R23*(1-R23)),Prime))</f>
        <v>107</v>
      </c>
      <c r="AV23" s="43">
        <f ca="1">IF(A23="","",MOD((AG23+AH23)*(S23*(1-S23)),Prime))</f>
        <v>102</v>
      </c>
      <c r="AW23" s="43">
        <f ca="1">IF(A23="","",MOD((AG23+AH23)*(T23*(1-T23)),Prime))</f>
        <v>86</v>
      </c>
      <c r="AX23" s="43">
        <f ca="1">IF(A23="","",MOD((AG23+AH23)*(U23*(1-U23)),Prime))</f>
        <v>109</v>
      </c>
      <c r="AY23" s="43">
        <f ca="1">IF($A23="","",MOD(($AG23+$AH23)*(Q23*($K23-Q$4)),Prime))</f>
        <v>223</v>
      </c>
      <c r="AZ23" s="43">
        <f ca="1">IF($A23="","",MOD(($AG23+$AH23)*(R23*($K23-R$4)),Prime))</f>
        <v>209</v>
      </c>
      <c r="BA23" s="43">
        <f ca="1">IF($A23="","",MOD(($AG23+$AH23)*(S23*($K23-S$4)),Prime))</f>
        <v>203</v>
      </c>
      <c r="BB23" s="43">
        <f ca="1">IF($A23="","",MOD(($AG23+$AH23)*(T23*($K23-T$4)),Prime))</f>
        <v>49</v>
      </c>
      <c r="BC23" s="43">
        <f ca="1">IF($A23="","",MOD(($AG23+$AH23)*(U23*($K23-U$4)),Prime))</f>
        <v>58</v>
      </c>
      <c r="BD23" s="24"/>
      <c r="BE23" s="43">
        <f ca="1">IF(A23="","",MOD((AG23+AH23)*(V23+W23+X23+Y23+Z23-1),Prime))</f>
        <v>0</v>
      </c>
      <c r="BF23" s="43">
        <f ca="1">IF(A23="","",MOD((AG23+AH23)*(V23*(1-V23)),Prime))</f>
        <v>62</v>
      </c>
      <c r="BG23" s="43">
        <f ca="1">IF(A23="","",MOD((AG23+AH23)*(W23*(1-W23)),Prime))</f>
        <v>81</v>
      </c>
      <c r="BH23" s="43">
        <f ca="1">IF(A23="","",MOD((AG23+AH23)*(X23*(1-X23)),Prime))</f>
        <v>175</v>
      </c>
      <c r="BI23" s="43">
        <f ca="1">IF(A23="","",MOD((AG23+AH23)*(Y23*(1-Y23)),Prime))</f>
        <v>12</v>
      </c>
      <c r="BJ23" s="43">
        <f ca="1">IF(A23="","",MOD((AG23+AH23)*(Z23*(1-Z23)),Prime))</f>
        <v>62</v>
      </c>
      <c r="BK23" s="43">
        <f ca="1">IF($A23="","",MOD(($AG23+$AH23)*(V23*($L23-V$4)),Prime))</f>
        <v>42</v>
      </c>
      <c r="BL23" s="43">
        <f ca="1">IF($A23="","",MOD(($AG23+$AH23)*(W23*($L23-W$4)),Prime))</f>
        <v>35</v>
      </c>
      <c r="BM23" s="43">
        <f ca="1">IF($A23="","",MOD(($AG23+$AH23)*(X23*($L23-X$4)),Prime))</f>
        <v>112</v>
      </c>
      <c r="BN23" s="43">
        <f ca="1">IF($A23="","",MOD(($AG23+$AH23)*(Y23*($L23-Y$4)),Prime))</f>
        <v>246</v>
      </c>
      <c r="BO23" s="43">
        <f ca="1">IF($A23="","",MOD(($AG23+$AH23)*(Z23*($L23-Z$4)),Prime))</f>
        <v>118</v>
      </c>
      <c r="BP23" s="24"/>
      <c r="BQ23" s="43">
        <f ca="1">IF(A23="","",MOD((AG23+AH23)*(R23*D23+S23*E23+T23*F23+U23*G23-AA23),Prime))</f>
        <v>154</v>
      </c>
      <c r="BR23" s="43">
        <f ca="1">IF(A23="","",MOD((AG23+AH23)*(W23*D23+X23*E23+Y23*F23+Z23*G23-AB23),Prime))</f>
        <v>130</v>
      </c>
      <c r="BS23" s="43">
        <f ca="1">IF(A23="","",MOD((AG23+AH23)*(MOD(N23*AB23+O23*(AB23+M23)+P23*(AA23+AB23+M23),Prime)-AC23),Prime))</f>
        <v>108</v>
      </c>
      <c r="BT23" s="43">
        <f ca="1">IF(A23="","",MOD((AG23+AH23)*MOD(H23*(AA23+R23)+(1-H23)*AC23-AD23,Prime),Prime))</f>
        <v>46</v>
      </c>
      <c r="BU23" s="43">
        <f ca="1">IF(A23="","",MOD((AG23+AH23)*((J23*AD23+(1-J23)*AC23)-AE23),Prime))</f>
        <v>226</v>
      </c>
      <c r="BV23" s="43">
        <f ca="1">IF(A23="","",MOD((AG23+AH23)*H23*(1-H23),Prime))</f>
        <v>209</v>
      </c>
      <c r="BW23" s="43" cm="1">
        <f t="array" aca="1" ref="BW23" ca="1">IF(A23="","",MOD(AH23*MOD(MRef(AF$5,B23-Input_Output!$O$6,Input_Output!$O$22)*MRef(AC$5,B23-Input_Output!$O$6,Input_Output!$O$22)-(1-H23),Prime),Prime))</f>
        <v>138</v>
      </c>
      <c r="BX23" s="24"/>
      <c r="BY23" s="43" cm="1">
        <f t="array" aca="1" ref="BY23" ca="1">IF(A23="","",MOD($AH23*((1-MRef(R$5,$B23-Input_Output!$O$6,Input_Output!$O$22))*(MOD(MRef(D$5,$B23-Input_Output!$O$6,Input_Output!$O$22)+1,Prime))+MRef(R$5,$B23-Input_Output!$O$6,Input_Output!$O$22)*MRef($AE$5,$B23-Input_Output!$O$6,Input_Output!$O$22)-D23),Prime))</f>
        <v>159</v>
      </c>
      <c r="BZ23" s="43" cm="1">
        <f t="array" aca="1" ref="BZ23" ca="1">IF($A23="","",MOD($AH23*((1-MRef(S$5,$B23-Input_Output!$O$6,Input_Output!$O$22))*MRef(E$5,$B23-Input_Output!$O$6,Input_Output!$O$22)+MRef(S$5,$B23-Input_Output!$O$6,Input_Output!$O$22)*MRef($AE$5,$B23-Input_Output!$O$6,Input_Output!$O$22)-E23),Prime))</f>
        <v>151</v>
      </c>
      <c r="CA23" s="43" cm="1">
        <f t="array" aca="1" ref="CA23" ca="1">IF($A23="","",MOD($AH23*((1-MRef(T$5,$B23-Input_Output!$O$6,Input_Output!$O$22))*MRef(F$5,$B23-Input_Output!$O$6,Input_Output!$O$22)+MRef(T$5,$B23-Input_Output!$O$6,Input_Output!$O$22)*MRef($AE$5,$B23-Input_Output!$O$6,Input_Output!$O$22)-F23),Prime))</f>
        <v>156</v>
      </c>
      <c r="CB23" s="43" cm="1">
        <f t="array" aca="1" ref="CB23" ca="1">IF($A23="","",MOD($AH23*((1-MRef(U$5,$B23-Input_Output!$O$6,Input_Output!$O$22))*MRef(G$5,$B23-Input_Output!$O$6,Input_Output!$O$22)+MRef(U$5,$B23-Input_Output!$O$6,Input_Output!$O$22)*MRef($AE$5,$B23-Input_Output!$O$6,Input_Output!$O$22)-G23),Prime))</f>
        <v>130</v>
      </c>
      <c r="CC23" s="43" cm="1">
        <f t="array" aca="1" ref="CC23" ca="1">IF(A23="","",MOD(AH23*MRef(AC$5,B23-Input_Output!$O$6,Input_Output!$O$22)*H23,Prime))</f>
        <v>118</v>
      </c>
      <c r="CD23" s="24"/>
      <c r="CE23" s="43">
        <f ca="1">IF($A23="","",MOD(D23*$AG23,Prime))</f>
        <v>119</v>
      </c>
      <c r="CF23" s="43">
        <f ca="1">IF($A23="","",MOD((E23-INPUT)*$AG23,Prime))</f>
        <v>239</v>
      </c>
      <c r="CG23" s="43">
        <f ca="1">IF($A23="","",MOD(H23*$AG23,Prime))</f>
        <v>10</v>
      </c>
      <c r="CH23" s="43">
        <f ca="1">IF($A23="","",MOD((E23-OUT)*$AI23,Prime))</f>
        <v>206</v>
      </c>
      <c r="CI23" s="43" cm="1">
        <f t="array" aca="1" ref="CI23" ca="1">IF(A23="","",_xlfn.LET(_xlpm.r,B23-Input_Output!$O$6,_xlpm.l,Input_Output!$O$22,MOD(MRef(AG$5,_xlpm.r,_xlpm.l)+MRef(AH$5,_xlpm.r,_xlpm.l)-MRef(AI$5,_xlpm.r,_xlpm.l)-AH23,Prime)))</f>
        <v>0</v>
      </c>
      <c r="CJ23" s="7"/>
    </row>
    <row r="24" spans="1:88" x14ac:dyDescent="0.25">
      <c r="A24" s="41" t="str">
        <f>IF(B24&lt;Input_Output!O$22,"disguised","")</f>
        <v>disguised</v>
      </c>
      <c r="B24" s="19">
        <f>IF(B23="","",_xlfn.LET(_xlpm.next,B23+1,IF(_xlpm.next&lt;Input_Output!O$22,_xlpm.next,"")))</f>
        <v>19</v>
      </c>
      <c r="C24" s="19">
        <v>138</v>
      </c>
      <c r="D24" s="42">
        <f ca="1"/>
        <v>84</v>
      </c>
      <c r="E24" s="42">
        <f ca="1"/>
        <v>168</v>
      </c>
      <c r="F24" s="42">
        <f ca="1"/>
        <v>218</v>
      </c>
      <c r="G24" s="42">
        <f ca="1"/>
        <v>172</v>
      </c>
      <c r="H24" s="79">
        <f ca="1"/>
        <v>109</v>
      </c>
      <c r="I24" s="87">
        <f ca="1"/>
        <v>28</v>
      </c>
      <c r="J24" s="42">
        <f ca="1"/>
        <v>91</v>
      </c>
      <c r="K24" s="42">
        <f ca="1"/>
        <v>144</v>
      </c>
      <c r="L24" s="42">
        <f ca="1"/>
        <v>238</v>
      </c>
      <c r="M24" s="61">
        <f ca="1"/>
        <v>153</v>
      </c>
      <c r="N24" s="80">
        <f ca="1"/>
        <v>168</v>
      </c>
      <c r="O24" s="42">
        <f ca="1"/>
        <v>26</v>
      </c>
      <c r="P24" s="42">
        <f ca="1"/>
        <v>20</v>
      </c>
      <c r="Q24" s="42">
        <f ca="1"/>
        <v>227</v>
      </c>
      <c r="R24" s="42">
        <f ca="1"/>
        <v>222</v>
      </c>
      <c r="S24" s="42">
        <f ca="1"/>
        <v>8</v>
      </c>
      <c r="T24" s="42">
        <f ca="1"/>
        <v>164</v>
      </c>
      <c r="U24" s="42">
        <f ca="1"/>
        <v>87</v>
      </c>
      <c r="V24" s="42">
        <f ca="1"/>
        <v>254</v>
      </c>
      <c r="W24" s="42">
        <f ca="1"/>
        <v>126</v>
      </c>
      <c r="X24" s="42">
        <f ca="1"/>
        <v>177</v>
      </c>
      <c r="Y24" s="42">
        <f ca="1"/>
        <v>62</v>
      </c>
      <c r="Z24" s="42">
        <f ca="1"/>
        <v>54</v>
      </c>
      <c r="AA24" s="42">
        <f ca="1"/>
        <v>122</v>
      </c>
      <c r="AB24" s="42">
        <f ca="1"/>
        <v>84</v>
      </c>
      <c r="AC24" s="42">
        <f ca="1"/>
        <v>76</v>
      </c>
      <c r="AD24" s="42">
        <f ca="1"/>
        <v>38</v>
      </c>
      <c r="AE24" s="42">
        <f ca="1"/>
        <v>107</v>
      </c>
      <c r="AF24" s="42">
        <f ca="1"/>
        <v>179</v>
      </c>
      <c r="AG24" s="19">
        <f ca="1"/>
        <v>137</v>
      </c>
      <c r="AH24" s="19">
        <f ca="1"/>
        <v>110</v>
      </c>
      <c r="AI24" s="19">
        <f ca="1"/>
        <v>29</v>
      </c>
      <c r="AJ24" s="7"/>
      <c r="AK24" s="43">
        <f ca="1">IF(A24="","",MOD((AG24+AH24)*(N24+O24+P24-1),Prime))</f>
        <v>183</v>
      </c>
      <c r="AL24" s="43">
        <f ca="1">IF(A24="","",MOD((AG24+AH24)*(N24*(1-N24)),Prime))</f>
        <v>173</v>
      </c>
      <c r="AM24" s="43">
        <f ca="1">IF(A24="","",MOD((AG24+AH24)*(O24*(1-O24)),Prime))</f>
        <v>75</v>
      </c>
      <c r="AN24" s="43">
        <f ca="1">IF(A24="","",MOD((AG24+AH24)*(P24*(1-P24)),Prime))</f>
        <v>202</v>
      </c>
      <c r="AO24" s="43">
        <f ca="1">IF(A24="","",MOD((AG24+AH24)*(N24*($I24-N$4)),Prime))</f>
        <v>248</v>
      </c>
      <c r="AP24" s="43">
        <f ca="1">IF(A24="","",MOD((AG24+AH24)*(O24*($I24-O$4)),Prime))</f>
        <v>176</v>
      </c>
      <c r="AQ24" s="43">
        <f ca="1">IF(A24="","",MOD((AG24+AH24)*(P24*($I24-P$4)),Prime))</f>
        <v>197</v>
      </c>
      <c r="AR24" s="24"/>
      <c r="AS24" s="43">
        <f ca="1">IF(A24="","",MOD((AG24+AH24)*(Q24+R24+S24+T24+U24-1),Prime))</f>
        <v>126</v>
      </c>
      <c r="AT24" s="43">
        <f ca="1">IF(A24="","",MOD((AG24+AH24)*(Q24*(1-Q24)),Prime))</f>
        <v>48</v>
      </c>
      <c r="AU24" s="43">
        <f ca="1">IF(A24="","",MOD((AG24+AH24)*(R24*(1-R24)),Prime))</f>
        <v>7</v>
      </c>
      <c r="AV24" s="43">
        <f ca="1">IF(A24="","",MOD((AG24+AH24)*(S24*(1-S24)),Prime))</f>
        <v>46</v>
      </c>
      <c r="AW24" s="43">
        <f ca="1">IF(A24="","",MOD((AG24+AH24)*(T24*(1-T24)),Prime))</f>
        <v>40</v>
      </c>
      <c r="AX24" s="43">
        <f ca="1">IF(A24="","",MOD((AG24+AH24)*(U24*(1-U24)),Prime))</f>
        <v>33</v>
      </c>
      <c r="AY24" s="43">
        <f ca="1">IF($A24="","",MOD(($AG24+$AH24)*(Q24*($K24-Q$4)),Prime))</f>
        <v>24</v>
      </c>
      <c r="AZ24" s="43">
        <f ca="1">IF($A24="","",MOD(($AG24+$AH24)*(R24*($K24-R$4)),Prime))</f>
        <v>192</v>
      </c>
      <c r="BA24" s="43">
        <f ca="1">IF($A24="","",MOD(($AG24+$AH24)*(S24*($K24-S$4)),Prime))</f>
        <v>205</v>
      </c>
      <c r="BB24" s="43">
        <f ca="1">IF($A24="","",MOD(($AG24+$AH24)*(T24*($K24-T$4)),Prime))</f>
        <v>60</v>
      </c>
      <c r="BC24" s="43">
        <f ca="1">IF($A24="","",MOD(($AG24+$AH24)*(U24*($K24-U$4)),Prime))</f>
        <v>18</v>
      </c>
      <c r="BD24" s="24"/>
      <c r="BE24" s="43">
        <f ca="1">IF(A24="","",MOD((AG24+AH24)*(V24+W24+X24+Y24+Z24-1),Prime))</f>
        <v>219</v>
      </c>
      <c r="BF24" s="43">
        <f ca="1">IF(A24="","",MOD((AG24+AH24)*(V24*(1-V24)),Prime))</f>
        <v>120</v>
      </c>
      <c r="BG24" s="43">
        <f ca="1">IF(A24="","",MOD((AG24+AH24)*(W24*(1-W24)),Prime))</f>
        <v>216</v>
      </c>
      <c r="BH24" s="43">
        <f ca="1">IF(A24="","",MOD((AG24+AH24)*(X24*(1-X24)),Prime))</f>
        <v>36</v>
      </c>
      <c r="BI24" s="43">
        <f ca="1">IF(A24="","",MOD((AG24+AH24)*(Y24*(1-Y24)),Prime))</f>
        <v>41</v>
      </c>
      <c r="BJ24" s="43">
        <f ca="1">IF(A24="","",MOD((AG24+AH24)*(Z24*(1-Z24)),Prime))</f>
        <v>93</v>
      </c>
      <c r="BK24" s="43">
        <f ca="1">IF($A24="","",MOD(($AG24+$AH24)*(V24*($L24-V$4)),Prime))</f>
        <v>201</v>
      </c>
      <c r="BL24" s="43">
        <f ca="1">IF($A24="","",MOD(($AG24+$AH24)*(W24*($L24-W$4)),Prime))</f>
        <v>14</v>
      </c>
      <c r="BM24" s="43">
        <f ca="1">IF($A24="","",MOD(($AG24+$AH24)*(X24*($L24-X$4)),Prime))</f>
        <v>162</v>
      </c>
      <c r="BN24" s="43">
        <f ca="1">IF($A24="","",MOD(($AG24+$AH24)*(Y24*($L24-Y$4)),Prime))</f>
        <v>19</v>
      </c>
      <c r="BO24" s="43">
        <f ca="1">IF($A24="","",MOD(($AG24+$AH24)*(Z24*($L24-Z$4)),Prime))</f>
        <v>84</v>
      </c>
      <c r="BP24" s="24"/>
      <c r="BQ24" s="43">
        <f ca="1">IF(A24="","",MOD((AG24+AH24)*(R24*D24+S24*E24+T24*F24+U24*G24-AA24),Prime))</f>
        <v>119</v>
      </c>
      <c r="BR24" s="43">
        <f ca="1">IF(A24="","",MOD((AG24+AH24)*(W24*D24+X24*E24+Y24*F24+Z24*G24-AB24),Prime))</f>
        <v>21</v>
      </c>
      <c r="BS24" s="43">
        <f ca="1">IF(A24="","",MOD((AG24+AH24)*(MOD(N24*AB24+O24*(AB24+M24)+P24*(AA24+AB24+M24),Prime)-AC24),Prime))</f>
        <v>182</v>
      </c>
      <c r="BT24" s="43">
        <f ca="1">IF(A24="","",MOD((AG24+AH24)*MOD(H24*(AA24+R24)+(1-H24)*AC24-AD24,Prime),Prime))</f>
        <v>223</v>
      </c>
      <c r="BU24" s="43">
        <f ca="1">IF(A24="","",MOD((AG24+AH24)*((J24*AD24+(1-J24)*AC24)-AE24),Prime))</f>
        <v>195</v>
      </c>
      <c r="BV24" s="43">
        <f ca="1">IF(A24="","",MOD((AG24+AH24)*H24*(1-H24),Prime))</f>
        <v>14</v>
      </c>
      <c r="BW24" s="43" cm="1">
        <f t="array" aca="1" ref="BW24" ca="1">IF(A24="","",MOD(AH24*MOD(MRef(AF$5,B24-Input_Output!$O$6,Input_Output!$O$22)*MRef(AC$5,B24-Input_Output!$O$6,Input_Output!$O$22)-(1-H24),Prime),Prime))</f>
        <v>1</v>
      </c>
      <c r="BX24" s="24"/>
      <c r="BY24" s="43" cm="1">
        <f t="array" aca="1" ref="BY24" ca="1">IF(A24="","",MOD($AH24*((1-MRef(R$5,$B24-Input_Output!$O$6,Input_Output!$O$22))*(MOD(MRef(D$5,$B24-Input_Output!$O$6,Input_Output!$O$22)+1,Prime))+MRef(R$5,$B24-Input_Output!$O$6,Input_Output!$O$22)*MRef($AE$5,$B24-Input_Output!$O$6,Input_Output!$O$22)-D24),Prime))</f>
        <v>242</v>
      </c>
      <c r="BZ24" s="43" cm="1">
        <f t="array" aca="1" ref="BZ24" ca="1">IF($A24="","",MOD($AH24*((1-MRef(S$5,$B24-Input_Output!$O$6,Input_Output!$O$22))*MRef(E$5,$B24-Input_Output!$O$6,Input_Output!$O$22)+MRef(S$5,$B24-Input_Output!$O$6,Input_Output!$O$22)*MRef($AE$5,$B24-Input_Output!$O$6,Input_Output!$O$22)-E24),Prime))</f>
        <v>162</v>
      </c>
      <c r="CA24" s="43" cm="1">
        <f t="array" aca="1" ref="CA24" ca="1">IF($A24="","",MOD($AH24*((1-MRef(T$5,$B24-Input_Output!$O$6,Input_Output!$O$22))*MRef(F$5,$B24-Input_Output!$O$6,Input_Output!$O$22)+MRef(T$5,$B24-Input_Output!$O$6,Input_Output!$O$22)*MRef($AE$5,$B24-Input_Output!$O$6,Input_Output!$O$22)-F24),Prime))</f>
        <v>50</v>
      </c>
      <c r="CB24" s="43" cm="1">
        <f t="array" aca="1" ref="CB24" ca="1">IF($A24="","",MOD($AH24*((1-MRef(U$5,$B24-Input_Output!$O$6,Input_Output!$O$22))*MRef(G$5,$B24-Input_Output!$O$6,Input_Output!$O$22)+MRef(U$5,$B24-Input_Output!$O$6,Input_Output!$O$22)*MRef($AE$5,$B24-Input_Output!$O$6,Input_Output!$O$22)-G24),Prime))</f>
        <v>89</v>
      </c>
      <c r="CC24" s="43" cm="1">
        <f t="array" aca="1" ref="CC24" ca="1">IF(A24="","",MOD(AH24*MRef(AC$5,B24-Input_Output!$O$6,Input_Output!$O$22)*H24,Prime))</f>
        <v>119</v>
      </c>
      <c r="CD24" s="24"/>
      <c r="CE24" s="43">
        <f ca="1">IF($A24="","",MOD(D24*$AG24,Prime))</f>
        <v>200</v>
      </c>
      <c r="CF24" s="43">
        <f ca="1">IF($A24="","",MOD((E24-INPUT)*$AG24,Prime))</f>
        <v>109</v>
      </c>
      <c r="CG24" s="43">
        <f ca="1">IF($A24="","",MOD(H24*$AG24,Prime))</f>
        <v>27</v>
      </c>
      <c r="CH24" s="43">
        <f ca="1">IF($A24="","",MOD((E24-OUT)*$AI24,Prime))</f>
        <v>68</v>
      </c>
      <c r="CI24" s="43" cm="1">
        <f t="array" aca="1" ref="CI24" ca="1">IF(A24="","",_xlfn.LET(_xlpm.r,B24-Input_Output!$O$6,_xlpm.l,Input_Output!$O$22,MOD(MRef(AG$5,_xlpm.r,_xlpm.l)+MRef(AH$5,_xlpm.r,_xlpm.l)-MRef(AI$5,_xlpm.r,_xlpm.l)-AH24,Prime)))</f>
        <v>0</v>
      </c>
      <c r="CJ24" s="7"/>
    </row>
    <row r="25" spans="1:88" x14ac:dyDescent="0.25">
      <c r="A25" s="41" t="str">
        <f>IF(B25&lt;Input_Output!O$22,"disguised","")</f>
        <v>disguised</v>
      </c>
      <c r="B25" s="19">
        <f>IF(B24="","",_xlfn.LET(_xlpm.next,B24+1,IF(_xlpm.next&lt;Input_Output!O$22,_xlpm.next,"")))</f>
        <v>20</v>
      </c>
      <c r="C25" s="19">
        <v>127</v>
      </c>
      <c r="D25" s="42">
        <f ca="1"/>
        <v>148</v>
      </c>
      <c r="E25" s="42">
        <f ca="1"/>
        <v>95</v>
      </c>
      <c r="F25" s="42">
        <f ca="1"/>
        <v>202</v>
      </c>
      <c r="G25" s="42">
        <f ca="1"/>
        <v>230</v>
      </c>
      <c r="H25" s="79">
        <f ca="1"/>
        <v>21</v>
      </c>
      <c r="I25" s="87">
        <f ca="1"/>
        <v>229</v>
      </c>
      <c r="J25" s="42">
        <f ca="1"/>
        <v>173</v>
      </c>
      <c r="K25" s="42">
        <f ca="1"/>
        <v>32</v>
      </c>
      <c r="L25" s="42">
        <f ca="1"/>
        <v>192</v>
      </c>
      <c r="M25" s="61">
        <f ca="1"/>
        <v>98</v>
      </c>
      <c r="N25" s="80">
        <f ca="1"/>
        <v>173</v>
      </c>
      <c r="O25" s="42">
        <f ca="1"/>
        <v>43</v>
      </c>
      <c r="P25" s="42">
        <f ca="1"/>
        <v>74</v>
      </c>
      <c r="Q25" s="42">
        <f ca="1"/>
        <v>97</v>
      </c>
      <c r="R25" s="42">
        <f ca="1"/>
        <v>212</v>
      </c>
      <c r="S25" s="42">
        <f ca="1"/>
        <v>162</v>
      </c>
      <c r="T25" s="42">
        <f ca="1"/>
        <v>4</v>
      </c>
      <c r="U25" s="42">
        <f ca="1"/>
        <v>1</v>
      </c>
      <c r="V25" s="42">
        <f ca="1"/>
        <v>174</v>
      </c>
      <c r="W25" s="42">
        <f ca="1"/>
        <v>65</v>
      </c>
      <c r="X25" s="42">
        <f ca="1"/>
        <v>211</v>
      </c>
      <c r="Y25" s="42">
        <f ca="1"/>
        <v>253</v>
      </c>
      <c r="Z25" s="42">
        <f ca="1"/>
        <v>215</v>
      </c>
      <c r="AA25" s="42">
        <f ca="1"/>
        <v>155</v>
      </c>
      <c r="AB25" s="42">
        <f ca="1"/>
        <v>205</v>
      </c>
      <c r="AC25" s="42">
        <f ca="1"/>
        <v>14</v>
      </c>
      <c r="AD25" s="42">
        <f ca="1"/>
        <v>152</v>
      </c>
      <c r="AE25" s="42">
        <f ca="1"/>
        <v>151</v>
      </c>
      <c r="AF25" s="42">
        <f ca="1"/>
        <v>57</v>
      </c>
      <c r="AG25" s="19">
        <f ca="1"/>
        <v>148</v>
      </c>
      <c r="AH25" s="19">
        <f ca="1"/>
        <v>89</v>
      </c>
      <c r="AI25" s="19">
        <f ca="1"/>
        <v>221</v>
      </c>
      <c r="AJ25" s="7"/>
      <c r="AK25" s="43">
        <f ca="1">IF(A25="","",MOD((AG25+AH25)*(N25+O25+P25-1),Prime))</f>
        <v>131</v>
      </c>
      <c r="AL25" s="43">
        <f ca="1">IF(A25="","",MOD((AG25+AH25)*(N25*(1-N25)),Prime))</f>
        <v>165</v>
      </c>
      <c r="AM25" s="43">
        <f ca="1">IF(A25="","",MOD((AG25+AH25)*(O25*(1-O25)),Prime))</f>
        <v>140</v>
      </c>
      <c r="AN25" s="43">
        <f ca="1">IF(A25="","",MOD((AG25+AH25)*(P25*(1-P25)),Prime))</f>
        <v>100</v>
      </c>
      <c r="AO25" s="43">
        <f ca="1">IF(A25="","",MOD((AG25+AH25)*(N25*($I25-N$4)),Prime))</f>
        <v>248</v>
      </c>
      <c r="AP25" s="43">
        <f ca="1">IF(A25="","",MOD((AG25+AH25)*(O25*($I25-O$4)),Prime))</f>
        <v>11</v>
      </c>
      <c r="AQ25" s="43">
        <f ca="1">IF(A25="","",MOD((AG25+AH25)*(P25*($I25-P$4)),Prime))</f>
        <v>196</v>
      </c>
      <c r="AR25" s="24"/>
      <c r="AS25" s="43">
        <f ca="1">IF(A25="","",MOD((AG25+AH25)*(Q25+R25+S25+T25+U25-1),Prime))</f>
        <v>9</v>
      </c>
      <c r="AT25" s="43">
        <f ca="1">IF(A25="","",MOD((AG25+AH25)*(Q25*(1-Q25)),Prime))</f>
        <v>172</v>
      </c>
      <c r="AU25" s="43">
        <f ca="1">IF(A25="","",MOD((AG25+AH25)*(R25*(1-R25)),Prime))</f>
        <v>23</v>
      </c>
      <c r="AV25" s="43">
        <f ca="1">IF(A25="","",MOD((AG25+AH25)*(S25*(1-S25)),Prime))</f>
        <v>187</v>
      </c>
      <c r="AW25" s="43">
        <f ca="1">IF(A25="","",MOD((AG25+AH25)*(T25*(1-T25)),Prime))</f>
        <v>240</v>
      </c>
      <c r="AX25" s="43">
        <f ca="1">IF(A25="","",MOD((AG25+AH25)*(U25*(1-U25)),Prime))</f>
        <v>0</v>
      </c>
      <c r="AY25" s="43">
        <f ca="1">IF($A25="","",MOD(($AG25+$AH25)*(Q25*($K25-Q$4)),Prime))</f>
        <v>114</v>
      </c>
      <c r="AZ25" s="43">
        <f ca="1">IF($A25="","",MOD(($AG25+$AH25)*(R25*($K25-R$4)),Prime))</f>
        <v>144</v>
      </c>
      <c r="BA25" s="43">
        <f ca="1">IF($A25="","",MOD(($AG25+$AH25)*(S25*($K25-S$4)),Prime))</f>
        <v>203</v>
      </c>
      <c r="BB25" s="43">
        <f ca="1">IF($A25="","",MOD(($AG25+$AH25)*(T25*($K25-T$4)),Prime))</f>
        <v>250</v>
      </c>
      <c r="BC25" s="43">
        <f ca="1">IF($A25="","",MOD(($AG25+$AH25)*(U25*($K25-U$4)),Prime))</f>
        <v>211</v>
      </c>
      <c r="BD25" s="24"/>
      <c r="BE25" s="43">
        <f ca="1">IF(A25="","",MOD((AG25+AH25)*(V25+W25+X25+Y25+Z25-1),Prime))</f>
        <v>164</v>
      </c>
      <c r="BF25" s="43">
        <f ca="1">IF(A25="","",MOD((AG25+AH25)*(V25*(1-V25)),Prime))</f>
        <v>146</v>
      </c>
      <c r="BG25" s="43">
        <f ca="1">IF(A25="","",MOD((AG25+AH25)*(W25*(1-W25)),Prime))</f>
        <v>189</v>
      </c>
      <c r="BH25" s="43">
        <f ca="1">IF(A25="","",MOD((AG25+AH25)*(X25*(1-X25)),Prime))</f>
        <v>64</v>
      </c>
      <c r="BI25" s="43">
        <f ca="1">IF(A25="","",MOD((AG25+AH25)*(Y25*(1-Y25)),Prime))</f>
        <v>143</v>
      </c>
      <c r="BJ25" s="43">
        <f ca="1">IF(A25="","",MOD((AG25+AH25)*(Z25*(1-Z25)),Prime))</f>
        <v>140</v>
      </c>
      <c r="BK25" s="43">
        <f ca="1">IF($A25="","",MOD(($AG25+$AH25)*(V25*($L25-V$4)),Prime))</f>
        <v>40</v>
      </c>
      <c r="BL25" s="43">
        <f ca="1">IF($A25="","",MOD(($AG25+$AH25)*(W25*($L25-W$4)),Prime))</f>
        <v>219</v>
      </c>
      <c r="BM25" s="43">
        <f ca="1">IF($A25="","",MOD(($AG25+$AH25)*(X25*($L25-X$4)),Prime))</f>
        <v>40</v>
      </c>
      <c r="BN25" s="43">
        <f ca="1">IF($A25="","",MOD(($AG25+$AH25)*(Y25*($L25-Y$4)),Prime))</f>
        <v>214</v>
      </c>
      <c r="BO25" s="43">
        <f ca="1">IF($A25="","",MOD(($AG25+$AH25)*(Z25*($L25-Z$4)),Prime))</f>
        <v>122</v>
      </c>
      <c r="BP25" s="24"/>
      <c r="BQ25" s="43">
        <f ca="1">IF(A25="","",MOD((AG25+AH25)*(R25*D25+S25*E25+T25*F25+U25*G25-AA25),Prime))</f>
        <v>233</v>
      </c>
      <c r="BR25" s="43">
        <f ca="1">IF(A25="","",MOD((AG25+AH25)*(W25*D25+X25*E25+Y25*F25+Z25*G25-AB25),Prime))</f>
        <v>6</v>
      </c>
      <c r="BS25" s="43">
        <f ca="1">IF(A25="","",MOD((AG25+AH25)*(MOD(N25*AB25+O25*(AB25+M25)+P25*(AA25+AB25+M25),Prime)-AC25),Prime))</f>
        <v>187</v>
      </c>
      <c r="BT25" s="43">
        <f ca="1">IF(A25="","",MOD((AG25+AH25)*MOD(H25*(AA25+R25)+(1-H25)*AC25-AD25,Prime),Prime))</f>
        <v>219</v>
      </c>
      <c r="BU25" s="43">
        <f ca="1">IF(A25="","",MOD((AG25+AH25)*((J25*AD25+(1-J25)*AC25)-AE25),Prime))</f>
        <v>196</v>
      </c>
      <c r="BV25" s="43">
        <f ca="1">IF(A25="","",MOD((AG25+AH25)*H25*(1-H25),Prime))</f>
        <v>176</v>
      </c>
      <c r="BW25" s="43" cm="1">
        <f t="array" aca="1" ref="BW25" ca="1">IF(A25="","",MOD(AH25*MOD(MRef(AF$5,B25-Input_Output!$O$6,Input_Output!$O$22)*MRef(AC$5,B25-Input_Output!$O$6,Input_Output!$O$22)-(1-H25),Prime),Prime))</f>
        <v>86</v>
      </c>
      <c r="BX25" s="24"/>
      <c r="BY25" s="43" cm="1">
        <f t="array" aca="1" ref="BY25" ca="1">IF(A25="","",MOD($AH25*((1-MRef(R$5,$B25-Input_Output!$O$6,Input_Output!$O$22))*(MOD(MRef(D$5,$B25-Input_Output!$O$6,Input_Output!$O$22)+1,Prime))+MRef(R$5,$B25-Input_Output!$O$6,Input_Output!$O$22)*MRef($AE$5,$B25-Input_Output!$O$6,Input_Output!$O$22)-D25),Prime))</f>
        <v>203</v>
      </c>
      <c r="BZ25" s="43" cm="1">
        <f t="array" aca="1" ref="BZ25" ca="1">IF($A25="","",MOD($AH25*((1-MRef(S$5,$B25-Input_Output!$O$6,Input_Output!$O$22))*MRef(E$5,$B25-Input_Output!$O$6,Input_Output!$O$22)+MRef(S$5,$B25-Input_Output!$O$6,Input_Output!$O$22)*MRef($AE$5,$B25-Input_Output!$O$6,Input_Output!$O$22)-E25),Prime))</f>
        <v>229</v>
      </c>
      <c r="CA25" s="43" cm="1">
        <f t="array" aca="1" ref="CA25" ca="1">IF($A25="","",MOD($AH25*((1-MRef(T$5,$B25-Input_Output!$O$6,Input_Output!$O$22))*MRef(F$5,$B25-Input_Output!$O$6,Input_Output!$O$22)+MRef(T$5,$B25-Input_Output!$O$6,Input_Output!$O$22)*MRef($AE$5,$B25-Input_Output!$O$6,Input_Output!$O$22)-F25),Prime))</f>
        <v>159</v>
      </c>
      <c r="CB25" s="43" cm="1">
        <f t="array" aca="1" ref="CB25" ca="1">IF($A25="","",MOD($AH25*((1-MRef(U$5,$B25-Input_Output!$O$6,Input_Output!$O$22))*MRef(G$5,$B25-Input_Output!$O$6,Input_Output!$O$22)+MRef(U$5,$B25-Input_Output!$O$6,Input_Output!$O$22)*MRef($AE$5,$B25-Input_Output!$O$6,Input_Output!$O$22)-G25),Prime))</f>
        <v>98</v>
      </c>
      <c r="CC25" s="43" cm="1">
        <f t="array" aca="1" ref="CC25" ca="1">IF(A25="","",MOD(AH25*MRef(AC$5,B25-Input_Output!$O$6,Input_Output!$O$22)*H25,Prime))</f>
        <v>244</v>
      </c>
      <c r="CD25" s="24"/>
      <c r="CE25" s="43">
        <f ca="1">IF($A25="","",MOD(D25*$AG25,Prime))</f>
        <v>59</v>
      </c>
      <c r="CF25" s="43">
        <f ca="1">IF($A25="","",MOD((E25-INPUT)*$AG25,Prime))</f>
        <v>104</v>
      </c>
      <c r="CG25" s="43">
        <f ca="1">IF($A25="","",MOD(H25*$AG25,Prime))</f>
        <v>24</v>
      </c>
      <c r="CH25" s="43">
        <f ca="1">IF($A25="","",MOD((E25-OUT)*$AI25,Prime))</f>
        <v>204</v>
      </c>
      <c r="CI25" s="43" cm="1">
        <f t="array" aca="1" ref="CI25" ca="1">IF(A25="","",_xlfn.LET(_xlpm.r,B25-Input_Output!$O$6,_xlpm.l,Input_Output!$O$22,MOD(MRef(AG$5,_xlpm.r,_xlpm.l)+MRef(AH$5,_xlpm.r,_xlpm.l)-MRef(AI$5,_xlpm.r,_xlpm.l)-AH25,Prime)))</f>
        <v>0</v>
      </c>
      <c r="CJ25" s="7"/>
    </row>
    <row r="26" spans="1:88" x14ac:dyDescent="0.25">
      <c r="A26" s="41" t="str">
        <f>IF(B26&lt;Input_Output!O$22,"disguised","")</f>
        <v>disguised</v>
      </c>
      <c r="B26" s="19">
        <f>IF(B25="","",_xlfn.LET(_xlpm.next,B25+1,IF(_xlpm.next&lt;Input_Output!O$22,_xlpm.next,"")))</f>
        <v>21</v>
      </c>
      <c r="C26" s="19">
        <v>7</v>
      </c>
      <c r="D26" s="42">
        <f ca="1"/>
        <v>59</v>
      </c>
      <c r="E26" s="42">
        <f ca="1"/>
        <v>246</v>
      </c>
      <c r="F26" s="42">
        <f ca="1"/>
        <v>201</v>
      </c>
      <c r="G26" s="42">
        <f ca="1"/>
        <v>79</v>
      </c>
      <c r="H26" s="79">
        <f ca="1"/>
        <v>157</v>
      </c>
      <c r="I26" s="87">
        <f ca="1"/>
        <v>223</v>
      </c>
      <c r="J26" s="42">
        <f ca="1"/>
        <v>158</v>
      </c>
      <c r="K26" s="42">
        <f ca="1"/>
        <v>164</v>
      </c>
      <c r="L26" s="42">
        <f ca="1"/>
        <v>143</v>
      </c>
      <c r="M26" s="61">
        <f ca="1"/>
        <v>223</v>
      </c>
      <c r="N26" s="80">
        <f ca="1"/>
        <v>56</v>
      </c>
      <c r="O26" s="42">
        <f ca="1"/>
        <v>108</v>
      </c>
      <c r="P26" s="42">
        <f ca="1"/>
        <v>53</v>
      </c>
      <c r="Q26" s="42">
        <f ca="1"/>
        <v>198</v>
      </c>
      <c r="R26" s="42">
        <f ca="1"/>
        <v>116</v>
      </c>
      <c r="S26" s="42">
        <f ca="1"/>
        <v>212</v>
      </c>
      <c r="T26" s="42">
        <f ca="1"/>
        <v>10</v>
      </c>
      <c r="U26" s="42">
        <f ca="1"/>
        <v>237</v>
      </c>
      <c r="V26" s="42">
        <f ca="1"/>
        <v>122</v>
      </c>
      <c r="W26" s="42">
        <f ca="1"/>
        <v>154</v>
      </c>
      <c r="X26" s="42">
        <f ca="1"/>
        <v>235</v>
      </c>
      <c r="Y26" s="42">
        <f ca="1"/>
        <v>144</v>
      </c>
      <c r="Z26" s="42">
        <f ca="1"/>
        <v>228</v>
      </c>
      <c r="AA26" s="42">
        <f ca="1"/>
        <v>224</v>
      </c>
      <c r="AB26" s="42">
        <f ca="1"/>
        <v>36</v>
      </c>
      <c r="AC26" s="42">
        <f ca="1"/>
        <v>205</v>
      </c>
      <c r="AD26" s="42">
        <f ca="1"/>
        <v>32</v>
      </c>
      <c r="AE26" s="42">
        <f ca="1"/>
        <v>197</v>
      </c>
      <c r="AF26" s="42">
        <f ca="1"/>
        <v>127</v>
      </c>
      <c r="AG26" s="19">
        <f ca="1"/>
        <v>4</v>
      </c>
      <c r="AH26" s="19">
        <f ca="1"/>
        <v>0</v>
      </c>
      <c r="AI26" s="19">
        <f ca="1"/>
        <v>160</v>
      </c>
      <c r="AJ26" s="7"/>
      <c r="AK26" s="43">
        <f ca="1">IF(A26="","",MOD((AG26+AH26)*(N26+O26+P26-1),Prime))</f>
        <v>93</v>
      </c>
      <c r="AL26" s="43">
        <f ca="1">IF(A26="","",MOD((AG26+AH26)*(N26*(1-N26)),Prime))</f>
        <v>16</v>
      </c>
      <c r="AM26" s="43">
        <f ca="1">IF(A26="","",MOD((AG26+AH26)*(O26*(1-O26)),Prime))</f>
        <v>36</v>
      </c>
      <c r="AN26" s="43">
        <f ca="1">IF(A26="","",MOD((AG26+AH26)*(P26*(1-P26)),Prime))</f>
        <v>27</v>
      </c>
      <c r="AO26" s="43">
        <f ca="1">IF(A26="","",MOD((AG26+AH26)*(N26*($I26-N$4)),Prime))</f>
        <v>94</v>
      </c>
      <c r="AP26" s="43">
        <f ca="1">IF(A26="","",MOD((AG26+AH26)*(O26*($I26-O$4)),Prime))</f>
        <v>43</v>
      </c>
      <c r="AQ26" s="43">
        <f ca="1">IF(A26="","",MOD((AG26+AH26)*(P26*($I26-P$4)),Prime))</f>
        <v>78</v>
      </c>
      <c r="AR26" s="24"/>
      <c r="AS26" s="43">
        <f ca="1">IF(A26="","",MOD((AG26+AH26)*(Q26+R26+S26+T26+U26-1),Prime))</f>
        <v>4</v>
      </c>
      <c r="AT26" s="43">
        <f ca="1">IF(A26="","",MOD((AG26+AH26)*(Q26*(1-Q26)),Prime))</f>
        <v>232</v>
      </c>
      <c r="AU26" s="43">
        <f ca="1">IF(A26="","",MOD((AG26+AH26)*(R26*(1-R26)),Prime))</f>
        <v>96</v>
      </c>
      <c r="AV26" s="43">
        <f ca="1">IF(A26="","",MOD((AG26+AH26)*(S26*(1-S26)),Prime))</f>
        <v>201</v>
      </c>
      <c r="AW26" s="43">
        <f ca="1">IF(A26="","",MOD((AG26+AH26)*(T26*(1-T26)),Prime))</f>
        <v>154</v>
      </c>
      <c r="AX26" s="43">
        <f ca="1">IF(A26="","",MOD((AG26+AH26)*(U26*(1-U26)),Prime))</f>
        <v>119</v>
      </c>
      <c r="AY26" s="43">
        <f ca="1">IF($A26="","",MOD(($AG26+$AH26)*(Q26*($K26-Q$4)),Prime))</f>
        <v>103</v>
      </c>
      <c r="AZ26" s="43">
        <f ca="1">IF($A26="","",MOD(($AG26+$AH26)*(R26*($K26-R$4)),Prime))</f>
        <v>74</v>
      </c>
      <c r="BA26" s="43">
        <f ca="1">IF($A26="","",MOD(($AG26+$AH26)*(S26*($K26-S$4)),Prime))</f>
        <v>138</v>
      </c>
      <c r="BB26" s="43">
        <f ca="1">IF($A26="","",MOD(($AG26+$AH26)*(T26*($K26-T$4)),Prime))</f>
        <v>15</v>
      </c>
      <c r="BC26" s="43">
        <f ca="1">IF($A26="","",MOD(($AG26+$AH26)*(U26*($K26-U$4)),Prime))</f>
        <v>50</v>
      </c>
      <c r="BD26" s="24"/>
      <c r="BE26" s="43">
        <f ca="1">IF(A26="","",MOD((AG26+AH26)*(V26+W26+X26+Y26+Z26-1),Prime))</f>
        <v>187</v>
      </c>
      <c r="BF26" s="43">
        <f ca="1">IF(A26="","",MOD((AG26+AH26)*(V26*(1-V26)),Prime))</f>
        <v>62</v>
      </c>
      <c r="BG26" s="43">
        <f ca="1">IF(A26="","",MOD((AG26+AH26)*(W26*(1-W26)),Prime))</f>
        <v>71</v>
      </c>
      <c r="BH26" s="43">
        <f ca="1">IF(A26="","",MOD((AG26+AH26)*(X26*(1-X26)),Prime))</f>
        <v>32</v>
      </c>
      <c r="BI26" s="43">
        <f ca="1">IF(A26="","",MOD((AG26+AH26)*(Y26*(1-Y26)),Prime))</f>
        <v>129</v>
      </c>
      <c r="BJ26" s="43">
        <f ca="1">IF(A26="","",MOD((AG26+AH26)*(Z26*(1-Z26)),Prime))</f>
        <v>118</v>
      </c>
      <c r="BK26" s="43">
        <f ca="1">IF($A26="","",MOD(($AG26+$AH26)*(V26*($L26-V$4)),Prime))</f>
        <v>137</v>
      </c>
      <c r="BL26" s="43">
        <f ca="1">IF($A26="","",MOD(($AG26+$AH26)*(W26*($L26-W$4)),Prime))</f>
        <v>92</v>
      </c>
      <c r="BM26" s="43">
        <f ca="1">IF($A26="","",MOD(($AG26+$AH26)*(X26*($L26-X$4)),Prime))</f>
        <v>185</v>
      </c>
      <c r="BN26" s="43">
        <f ca="1">IF($A26="","",MOD(($AG26+$AH26)*(Y26*($L26-Y$4)),Prime))</f>
        <v>199</v>
      </c>
      <c r="BO26" s="43">
        <f ca="1">IF($A26="","",MOD(($AG26+$AH26)*(Z26*($L26-Z$4)),Prime))</f>
        <v>67</v>
      </c>
      <c r="BP26" s="24"/>
      <c r="BQ26" s="43">
        <f ca="1">IF(A26="","",MOD((AG26+AH26)*(R26*D26+S26*E26+T26*F26+U26*G26-AA26),Prime))</f>
        <v>111</v>
      </c>
      <c r="BR26" s="43">
        <f ca="1">IF(A26="","",MOD((AG26+AH26)*(W26*D26+X26*E26+Y26*F26+Z26*G26-AB26),Prime))</f>
        <v>117</v>
      </c>
      <c r="BS26" s="43">
        <f ca="1">IF(A26="","",MOD((AG26+AH26)*(MOD(N26*AB26+O26*(AB26+M26)+P26*(AA26+AB26+M26),Prime)-AC26),Prime))</f>
        <v>251</v>
      </c>
      <c r="BT26" s="43">
        <f ca="1">IF(A26="","",MOD((AG26+AH26)*MOD(H26*(AA26+R26)+(1-H26)*AC26-AD26,Prime),Prime))</f>
        <v>148</v>
      </c>
      <c r="BU26" s="43">
        <f ca="1">IF(A26="","",MOD((AG26+AH26)*((J26*AD26+(1-J26)*AC26)-AE26),Prime))</f>
        <v>178</v>
      </c>
      <c r="BV26" s="43">
        <f ca="1">IF(A26="","",MOD((AG26+AH26)*H26*(1-H26),Prime))</f>
        <v>206</v>
      </c>
      <c r="BW26" s="43" cm="1">
        <f t="array" aca="1" ref="BW26" ca="1">IF(A26="","",MOD(AH26*MOD(MRef(AF$5,B26-Input_Output!$O$6,Input_Output!$O$22)*MRef(AC$5,B26-Input_Output!$O$6,Input_Output!$O$22)-(1-H26),Prime),Prime))</f>
        <v>0</v>
      </c>
      <c r="BX26" s="24"/>
      <c r="BY26" s="43" cm="1">
        <f t="array" aca="1" ref="BY26" ca="1">IF(A26="","",MOD($AH26*((1-MRef(R$5,$B26-Input_Output!$O$6,Input_Output!$O$22))*(MOD(MRef(D$5,$B26-Input_Output!$O$6,Input_Output!$O$22)+1,Prime))+MRef(R$5,$B26-Input_Output!$O$6,Input_Output!$O$22)*MRef($AE$5,$B26-Input_Output!$O$6,Input_Output!$O$22)-D26),Prime))</f>
        <v>0</v>
      </c>
      <c r="BZ26" s="43" cm="1">
        <f t="array" aca="1" ref="BZ26" ca="1">IF($A26="","",MOD($AH26*((1-MRef(S$5,$B26-Input_Output!$O$6,Input_Output!$O$22))*MRef(E$5,$B26-Input_Output!$O$6,Input_Output!$O$22)+MRef(S$5,$B26-Input_Output!$O$6,Input_Output!$O$22)*MRef($AE$5,$B26-Input_Output!$O$6,Input_Output!$O$22)-E26),Prime))</f>
        <v>0</v>
      </c>
      <c r="CA26" s="43" cm="1">
        <f t="array" aca="1" ref="CA26" ca="1">IF($A26="","",MOD($AH26*((1-MRef(T$5,$B26-Input_Output!$O$6,Input_Output!$O$22))*MRef(F$5,$B26-Input_Output!$O$6,Input_Output!$O$22)+MRef(T$5,$B26-Input_Output!$O$6,Input_Output!$O$22)*MRef($AE$5,$B26-Input_Output!$O$6,Input_Output!$O$22)-F26),Prime))</f>
        <v>0</v>
      </c>
      <c r="CB26" s="43" cm="1">
        <f t="array" aca="1" ref="CB26" ca="1">IF($A26="","",MOD($AH26*((1-MRef(U$5,$B26-Input_Output!$O$6,Input_Output!$O$22))*MRef(G$5,$B26-Input_Output!$O$6,Input_Output!$O$22)+MRef(U$5,$B26-Input_Output!$O$6,Input_Output!$O$22)*MRef($AE$5,$B26-Input_Output!$O$6,Input_Output!$O$22)-G26),Prime))</f>
        <v>0</v>
      </c>
      <c r="CC26" s="43" cm="1">
        <f t="array" aca="1" ref="CC26" ca="1">IF(A26="","",MOD(AH26*MRef(AC$5,B26-Input_Output!$O$6,Input_Output!$O$22)*H26,Prime))</f>
        <v>0</v>
      </c>
      <c r="CD26" s="24"/>
      <c r="CE26" s="43">
        <f ca="1">IF($A26="","",MOD(D26*$AG26,Prime))</f>
        <v>236</v>
      </c>
      <c r="CF26" s="43">
        <f ca="1">IF($A26="","",MOD((E26-INPUT)*$AG26,Prime))</f>
        <v>197</v>
      </c>
      <c r="CG26" s="43">
        <f ca="1">IF($A26="","",MOD(H26*$AG26,Prime))</f>
        <v>114</v>
      </c>
      <c r="CH26" s="43">
        <f ca="1">IF($A26="","",MOD((E26-OUT)*$AI26,Prime))</f>
        <v>209</v>
      </c>
      <c r="CI26" s="43" cm="1">
        <f t="array" aca="1" ref="CI26" ca="1">IF(A26="","",_xlfn.LET(_xlpm.r,B26-Input_Output!$O$6,_xlpm.l,Input_Output!$O$22,MOD(MRef(AG$5,_xlpm.r,_xlpm.l)+MRef(AH$5,_xlpm.r,_xlpm.l)-MRef(AI$5,_xlpm.r,_xlpm.l)-AH26,Prime)))</f>
        <v>0</v>
      </c>
      <c r="CJ26" s="7"/>
    </row>
    <row r="27" spans="1:88" x14ac:dyDescent="0.25">
      <c r="A27" s="41" t="str">
        <f>IF(B27&lt;Input_Output!O$22,"disguised","")</f>
        <v>disguised</v>
      </c>
      <c r="B27" s="19">
        <f>IF(B26="","",_xlfn.LET(_xlpm.next,B26+1,IF(_xlpm.next&lt;Input_Output!O$22,_xlpm.next,"")))</f>
        <v>22</v>
      </c>
      <c r="C27" s="19">
        <v>53</v>
      </c>
      <c r="D27" s="42">
        <f ca="1"/>
        <v>241</v>
      </c>
      <c r="E27" s="42">
        <f ca="1"/>
        <v>185</v>
      </c>
      <c r="F27" s="42">
        <f ca="1"/>
        <v>51</v>
      </c>
      <c r="G27" s="42">
        <f ca="1"/>
        <v>196</v>
      </c>
      <c r="H27" s="79">
        <f ca="1"/>
        <v>225</v>
      </c>
      <c r="I27" s="87">
        <f ca="1"/>
        <v>177</v>
      </c>
      <c r="J27" s="42">
        <f ca="1"/>
        <v>119</v>
      </c>
      <c r="K27" s="42">
        <f ca="1"/>
        <v>211</v>
      </c>
      <c r="L27" s="42">
        <f ca="1"/>
        <v>152</v>
      </c>
      <c r="M27" s="61">
        <f ca="1"/>
        <v>97</v>
      </c>
      <c r="N27" s="80">
        <f ca="1"/>
        <v>200</v>
      </c>
      <c r="O27" s="42">
        <f ca="1"/>
        <v>59</v>
      </c>
      <c r="P27" s="42">
        <f ca="1"/>
        <v>127</v>
      </c>
      <c r="Q27" s="42">
        <f ca="1"/>
        <v>4</v>
      </c>
      <c r="R27" s="42">
        <f ca="1"/>
        <v>74</v>
      </c>
      <c r="S27" s="42">
        <f ca="1"/>
        <v>119</v>
      </c>
      <c r="T27" s="42">
        <f ca="1"/>
        <v>20</v>
      </c>
      <c r="U27" s="42">
        <f ca="1"/>
        <v>71</v>
      </c>
      <c r="V27" s="42">
        <f ca="1"/>
        <v>141</v>
      </c>
      <c r="W27" s="42">
        <f ca="1"/>
        <v>195</v>
      </c>
      <c r="X27" s="42">
        <f ca="1"/>
        <v>54</v>
      </c>
      <c r="Y27" s="42">
        <f ca="1"/>
        <v>138</v>
      </c>
      <c r="Z27" s="42">
        <f ca="1"/>
        <v>16</v>
      </c>
      <c r="AA27" s="42">
        <f ca="1"/>
        <v>137</v>
      </c>
      <c r="AB27" s="42">
        <f ca="1"/>
        <v>97</v>
      </c>
      <c r="AC27" s="42">
        <f ca="1"/>
        <v>29</v>
      </c>
      <c r="AD27" s="42">
        <f ca="1"/>
        <v>161</v>
      </c>
      <c r="AE27" s="42">
        <f ca="1"/>
        <v>212</v>
      </c>
      <c r="AF27" s="42">
        <f ca="1"/>
        <v>30</v>
      </c>
      <c r="AG27" s="19">
        <f ca="1"/>
        <v>156</v>
      </c>
      <c r="AH27" s="19">
        <f ca="1"/>
        <v>107</v>
      </c>
      <c r="AI27" s="19">
        <f ca="1"/>
        <v>136</v>
      </c>
      <c r="AJ27" s="7"/>
      <c r="AK27" s="43">
        <f ca="1">IF(A27="","",MOD((AG27+AH27)*(N27+O27+P27-1),Prime))</f>
        <v>254</v>
      </c>
      <c r="AL27" s="43">
        <f ca="1">IF(A27="","",MOD((AG27+AH27)*(N27*(1-N27)),Prime))</f>
        <v>210</v>
      </c>
      <c r="AM27" s="43">
        <f ca="1">IF(A27="","",MOD((AG27+AH27)*(O27*(1-O27)),Prime))</f>
        <v>28</v>
      </c>
      <c r="AN27" s="43">
        <f ca="1">IF(A27="","",MOD((AG27+AH27)*(P27*(1-P27)),Prime))</f>
        <v>106</v>
      </c>
      <c r="AO27" s="43">
        <f ca="1">IF(A27="","",MOD((AG27+AH27)*(N27*($I27-N$4)),Prime))</f>
        <v>118</v>
      </c>
      <c r="AP27" s="43">
        <f ca="1">IF(A27="","",MOD((AG27+AH27)*(O27*($I27-O$4)),Prime))</f>
        <v>110</v>
      </c>
      <c r="AQ27" s="43">
        <f ca="1">IF(A27="","",MOD((AG27+AH27)*(P27*($I27-P$4)),Prime))</f>
        <v>224</v>
      </c>
      <c r="AR27" s="24"/>
      <c r="AS27" s="43">
        <f ca="1">IF(A27="","",MOD((AG27+AH27)*(Q27+R27+S27+T27+U27-1),Prime))</f>
        <v>180</v>
      </c>
      <c r="AT27" s="43">
        <f ca="1">IF(A27="","",MOD((AG27+AH27)*(Q27*(1-Q27)),Prime))</f>
        <v>185</v>
      </c>
      <c r="AU27" s="43">
        <f ca="1">IF(A27="","",MOD((AG27+AH27)*(R27*(1-R27)),Prime))</f>
        <v>227</v>
      </c>
      <c r="AV27" s="43">
        <f ca="1">IF(A27="","",MOD((AG27+AH27)*(S27*(1-S27)),Prime))</f>
        <v>44</v>
      </c>
      <c r="AW27" s="43">
        <f ca="1">IF(A27="","",MOD((AG27+AH27)*(T27*(1-T27)),Prime))</f>
        <v>33</v>
      </c>
      <c r="AX27" s="43">
        <f ca="1">IF(A27="","",MOD((AG27+AH27)*(U27*(1-U27)),Prime))</f>
        <v>249</v>
      </c>
      <c r="AY27" s="43">
        <f ca="1">IF($A27="","",MOD(($AG27+$AH27)*(Q27*($K27-Q$4)),Prime))</f>
        <v>181</v>
      </c>
      <c r="AZ27" s="43">
        <f ca="1">IF($A27="","",MOD(($AG27+$AH27)*(R27*($K27-R$4)),Prime))</f>
        <v>206</v>
      </c>
      <c r="BA27" s="43">
        <f ca="1">IF($A27="","",MOD(($AG27+$AH27)*(S27*($K27-S$4)),Prime))</f>
        <v>166</v>
      </c>
      <c r="BB27" s="43">
        <f ca="1">IF($A27="","",MOD(($AG27+$AH27)*(T27*($K27-T$4)),Prime))</f>
        <v>31</v>
      </c>
      <c r="BC27" s="43">
        <f ca="1">IF($A27="","",MOD(($AG27+$AH27)*(U27*($K27-U$4)),Prime))</f>
        <v>31</v>
      </c>
      <c r="BD27" s="24"/>
      <c r="BE27" s="43">
        <f ca="1">IF(A27="","",MOD((AG27+AH27)*(V27+W27+X27+Y27+Z27-1),Prime))</f>
        <v>174</v>
      </c>
      <c r="BF27" s="43">
        <f ca="1">IF(A27="","",MOD((AG27+AH27)*(V27*(1-V27)),Prime))</f>
        <v>37</v>
      </c>
      <c r="BG27" s="43">
        <f ca="1">IF(A27="","",MOD((AG27+AH27)*(W27*(1-W27)),Prime))</f>
        <v>208</v>
      </c>
      <c r="BH27" s="43">
        <f ca="1">IF(A27="","",MOD((AG27+AH27)*(X27*(1-X27)),Prime))</f>
        <v>47</v>
      </c>
      <c r="BI27" s="43">
        <f ca="1">IF(A27="","",MOD((AG27+AH27)*(Y27*(1-Y27)),Prime))</f>
        <v>158</v>
      </c>
      <c r="BJ27" s="43">
        <f ca="1">IF(A27="","",MOD((AG27+AH27)*(Z27*(1-Z27)),Prime))</f>
        <v>102</v>
      </c>
      <c r="BK27" s="43">
        <f ca="1">IF($A27="","",MOD(($AG27+$AH27)*(V27*($L27-V$4)),Prime))</f>
        <v>92</v>
      </c>
      <c r="BL27" s="43">
        <f ca="1">IF($A27="","",MOD(($AG27+$AH27)*(W27*($L27-W$4)),Prime))</f>
        <v>111</v>
      </c>
      <c r="BM27" s="43">
        <f ca="1">IF($A27="","",MOD(($AG27+$AH27)*(X27*($L27-X$4)),Prime))</f>
        <v>27</v>
      </c>
      <c r="BN27" s="43">
        <f ca="1">IF($A27="","",MOD(($AG27+$AH27)*(Y27*($L27-Y$4)),Prime))</f>
        <v>12</v>
      </c>
      <c r="BO27" s="43">
        <f ca="1">IF($A27="","",MOD(($AG27+$AH27)*(Z27*($L27-Z$4)),Prime))</f>
        <v>73</v>
      </c>
      <c r="BP27" s="24"/>
      <c r="BQ27" s="43">
        <f ca="1">IF(A27="","",MOD((AG27+AH27)*(R27*D27+S27*E27+T27*F27+U27*G27-AA27),Prime))</f>
        <v>213</v>
      </c>
      <c r="BR27" s="43">
        <f ca="1">IF(A27="","",MOD((AG27+AH27)*(W27*D27+X27*E27+Y27*F27+Z27*G27-AB27),Prime))</f>
        <v>167</v>
      </c>
      <c r="BS27" s="43">
        <f ca="1">IF(A27="","",MOD((AG27+AH27)*(MOD(N27*AB27+O27*(AB27+M27)+P27*(AA27+AB27+M27),Prime)-AC27),Prime))</f>
        <v>224</v>
      </c>
      <c r="BT27" s="43">
        <f ca="1">IF(A27="","",MOD((AG27+AH27)*MOD(H27*(AA27+R27)+(1-H27)*AC27-AD27,Prime),Prime))</f>
        <v>244</v>
      </c>
      <c r="BU27" s="43">
        <f ca="1">IF(A27="","",MOD((AG27+AH27)*((J27*AD27+(1-J27)*AC27)-AE27),Prime))</f>
        <v>116</v>
      </c>
      <c r="BV27" s="43">
        <f ca="1">IF(A27="","",MOD((AG27+AH27)*H27*(1-H27),Prime))</f>
        <v>89</v>
      </c>
      <c r="BW27" s="43" cm="1">
        <f t="array" aca="1" ref="BW27" ca="1">IF(A27="","",MOD(AH27*MOD(MRef(AF$5,B27-Input_Output!$O$6,Input_Output!$O$22)*MRef(AC$5,B27-Input_Output!$O$6,Input_Output!$O$22)-(1-H27),Prime),Prime))</f>
        <v>132</v>
      </c>
      <c r="BX27" s="24"/>
      <c r="BY27" s="43" cm="1">
        <f t="array" aca="1" ref="BY27" ca="1">IF(A27="","",MOD($AH27*((1-MRef(R$5,$B27-Input_Output!$O$6,Input_Output!$O$22))*(MOD(MRef(D$5,$B27-Input_Output!$O$6,Input_Output!$O$22)+1,Prime))+MRef(R$5,$B27-Input_Output!$O$6,Input_Output!$O$22)*MRef($AE$5,$B27-Input_Output!$O$6,Input_Output!$O$22)-D27),Prime))</f>
        <v>0</v>
      </c>
      <c r="BZ27" s="43" cm="1">
        <f t="array" aca="1" ref="BZ27" ca="1">IF($A27="","",MOD($AH27*((1-MRef(S$5,$B27-Input_Output!$O$6,Input_Output!$O$22))*MRef(E$5,$B27-Input_Output!$O$6,Input_Output!$O$22)+MRef(S$5,$B27-Input_Output!$O$6,Input_Output!$O$22)*MRef($AE$5,$B27-Input_Output!$O$6,Input_Output!$O$22)-E27),Prime))</f>
        <v>120</v>
      </c>
      <c r="CA27" s="43" cm="1">
        <f t="array" aca="1" ref="CA27" ca="1">IF($A27="","",MOD($AH27*((1-MRef(T$5,$B27-Input_Output!$O$6,Input_Output!$O$22))*MRef(F$5,$B27-Input_Output!$O$6,Input_Output!$O$22)+MRef(T$5,$B27-Input_Output!$O$6,Input_Output!$O$22)*MRef($AE$5,$B27-Input_Output!$O$6,Input_Output!$O$22)-F27),Prime))</f>
        <v>201</v>
      </c>
      <c r="CB27" s="43" cm="1">
        <f t="array" aca="1" ref="CB27" ca="1">IF($A27="","",MOD($AH27*((1-MRef(U$5,$B27-Input_Output!$O$6,Input_Output!$O$22))*MRef(G$5,$B27-Input_Output!$O$6,Input_Output!$O$22)+MRef(U$5,$B27-Input_Output!$O$6,Input_Output!$O$22)*MRef($AE$5,$B27-Input_Output!$O$6,Input_Output!$O$22)-G27),Prime))</f>
        <v>121</v>
      </c>
      <c r="CC27" s="43" cm="1">
        <f t="array" aca="1" ref="CC27" ca="1">IF(A27="","",MOD(AH27*MRef(AC$5,B27-Input_Output!$O$6,Input_Output!$O$22)*H27,Prime))</f>
        <v>64</v>
      </c>
      <c r="CD27" s="24"/>
      <c r="CE27" s="43">
        <f ca="1">IF($A27="","",MOD(D27*$AG27,Prime))</f>
        <v>74</v>
      </c>
      <c r="CF27" s="43">
        <f ca="1">IF($A27="","",MOD((E27-INPUT)*$AG27,Prime))</f>
        <v>223</v>
      </c>
      <c r="CG27" s="43">
        <f ca="1">IF($A27="","",MOD(H27*$AG27,Prime))</f>
        <v>148</v>
      </c>
      <c r="CH27" s="43">
        <f ca="1">IF($A27="","",MOD((E27-OUT)*$AI27,Prime))</f>
        <v>247</v>
      </c>
      <c r="CI27" s="43" cm="1">
        <f t="array" aca="1" ref="CI27" ca="1">IF(A27="","",_xlfn.LET(_xlpm.r,B27-Input_Output!$O$6,_xlpm.l,Input_Output!$O$22,MOD(MRef(AG$5,_xlpm.r,_xlpm.l)+MRef(AH$5,_xlpm.r,_xlpm.l)-MRef(AI$5,_xlpm.r,_xlpm.l)-AH27,Prime)))</f>
        <v>0</v>
      </c>
      <c r="CJ27" s="7"/>
    </row>
    <row r="28" spans="1:88" x14ac:dyDescent="0.25">
      <c r="A28" s="41" t="str">
        <f>IF(B28&lt;Input_Output!O$22,"disguised","")</f>
        <v>disguised</v>
      </c>
      <c r="B28" s="19">
        <f>IF(B27="","",_xlfn.LET(_xlpm.next,B27+1,IF(_xlpm.next&lt;Input_Output!O$22,_xlpm.next,"")))</f>
        <v>23</v>
      </c>
      <c r="C28" s="19">
        <v>181</v>
      </c>
      <c r="D28" s="42">
        <f ca="1"/>
        <v>18</v>
      </c>
      <c r="E28" s="42">
        <f ca="1"/>
        <v>46</v>
      </c>
      <c r="F28" s="42">
        <f ca="1"/>
        <v>254</v>
      </c>
      <c r="G28" s="42">
        <f ca="1"/>
        <v>181</v>
      </c>
      <c r="H28" s="79">
        <f ca="1"/>
        <v>102</v>
      </c>
      <c r="I28" s="87">
        <f ca="1"/>
        <v>252</v>
      </c>
      <c r="J28" s="42">
        <f ca="1"/>
        <v>37</v>
      </c>
      <c r="K28" s="42">
        <f ca="1"/>
        <v>210</v>
      </c>
      <c r="L28" s="42">
        <f ca="1"/>
        <v>236</v>
      </c>
      <c r="M28" s="61">
        <f ca="1"/>
        <v>146</v>
      </c>
      <c r="N28" s="80">
        <f ca="1"/>
        <v>90</v>
      </c>
      <c r="O28" s="42">
        <f ca="1"/>
        <v>23</v>
      </c>
      <c r="P28" s="42">
        <f ca="1"/>
        <v>124</v>
      </c>
      <c r="Q28" s="42">
        <f ca="1"/>
        <v>228</v>
      </c>
      <c r="R28" s="42">
        <f ca="1"/>
        <v>174</v>
      </c>
      <c r="S28" s="42">
        <f ca="1"/>
        <v>73</v>
      </c>
      <c r="T28" s="42">
        <f ca="1"/>
        <v>216</v>
      </c>
      <c r="U28" s="42">
        <f ca="1"/>
        <v>79</v>
      </c>
      <c r="V28" s="42">
        <f ca="1"/>
        <v>6</v>
      </c>
      <c r="W28" s="42">
        <f ca="1"/>
        <v>197</v>
      </c>
      <c r="X28" s="42">
        <f ca="1"/>
        <v>247</v>
      </c>
      <c r="Y28" s="42">
        <f ca="1"/>
        <v>7</v>
      </c>
      <c r="Z28" s="42">
        <f ca="1"/>
        <v>26</v>
      </c>
      <c r="AA28" s="42">
        <f ca="1"/>
        <v>143</v>
      </c>
      <c r="AB28" s="42">
        <f ca="1"/>
        <v>255</v>
      </c>
      <c r="AC28" s="42">
        <f ca="1"/>
        <v>72</v>
      </c>
      <c r="AD28" s="42">
        <f ca="1"/>
        <v>57</v>
      </c>
      <c r="AE28" s="42">
        <f ca="1"/>
        <v>32</v>
      </c>
      <c r="AF28" s="42">
        <f ca="1"/>
        <v>39</v>
      </c>
      <c r="AG28" s="19">
        <f ca="1"/>
        <v>80</v>
      </c>
      <c r="AH28" s="19">
        <f ca="1"/>
        <v>218</v>
      </c>
      <c r="AI28" s="19">
        <f ca="1"/>
        <v>178</v>
      </c>
      <c r="AJ28" s="7"/>
      <c r="AK28" s="43">
        <f ca="1">IF(A28="","",MOD((AG28+AH28)*(N28+O28+P28-1),Prime))</f>
        <v>167</v>
      </c>
      <c r="AL28" s="43">
        <f ca="1">IF(A28="","",MOD((AG28+AH28)*(N28*(1-N28)),Prime))</f>
        <v>36</v>
      </c>
      <c r="AM28" s="43">
        <f ca="1">IF(A28="","",MOD((AG28+AH28)*(O28*(1-O28)),Prime))</f>
        <v>71</v>
      </c>
      <c r="AN28" s="43">
        <f ca="1">IF(A28="","",MOD((AG28+AH28)*(P28*(1-P28)),Prime))</f>
        <v>206</v>
      </c>
      <c r="AO28" s="43">
        <f ca="1">IF(A28="","",MOD((AG28+AH28)*(N28*($I28-N$4)),Prime))</f>
        <v>54</v>
      </c>
      <c r="AP28" s="43">
        <f ca="1">IF(A28="","",MOD((AG28+AH28)*(O28*($I28-O$4)),Prime))</f>
        <v>253</v>
      </c>
      <c r="AQ28" s="43">
        <f ca="1">IF(A28="","",MOD((AG28+AH28)*(P28*($I28-P$4)),Prime))</f>
        <v>135</v>
      </c>
      <c r="AR28" s="24"/>
      <c r="AS28" s="43">
        <f ca="1">IF(A28="","",MOD((AG28+AH28)*(Q28+R28+S28+T28+U28-1),Prime))</f>
        <v>175</v>
      </c>
      <c r="AT28" s="43">
        <f ca="1">IF(A28="","",MOD((AG28+AH28)*(Q28*(1-Q28)),Prime))</f>
        <v>53</v>
      </c>
      <c r="AU28" s="43">
        <f ca="1">IF(A28="","",MOD((AG28+AH28)*(R28*(1-R28)),Prime))</f>
        <v>189</v>
      </c>
      <c r="AV28" s="43">
        <f ca="1">IF(A28="","",MOD((AG28+AH28)*(S28*(1-S28)),Prime))</f>
        <v>127</v>
      </c>
      <c r="AW28" s="43">
        <f ca="1">IF(A28="","",MOD((AG28+AH28)*(T28*(1-T28)),Prime))</f>
        <v>73</v>
      </c>
      <c r="AX28" s="43">
        <f ca="1">IF(A28="","",MOD((AG28+AH28)*(U28*(1-U28)),Prime))</f>
        <v>246</v>
      </c>
      <c r="AY28" s="43">
        <f ca="1">IF($A28="","",MOD(($AG28+$AH28)*(Q28*($K28-Q$4)),Prime))</f>
        <v>114</v>
      </c>
      <c r="AZ28" s="43">
        <f ca="1">IF($A28="","",MOD(($AG28+$AH28)*(R28*($K28-R$4)),Prime))</f>
        <v>149</v>
      </c>
      <c r="BA28" s="43">
        <f ca="1">IF($A28="","",MOD(($AG28+$AH28)*(S28*($K28-S$4)),Prime))</f>
        <v>90</v>
      </c>
      <c r="BB28" s="43">
        <f ca="1">IF($A28="","",MOD(($AG28+$AH28)*(T28*($K28-T$4)),Prime))</f>
        <v>11</v>
      </c>
      <c r="BC28" s="43">
        <f ca="1">IF($A28="","",MOD(($AG28+$AH28)*(U28*($K28-U$4)),Prime))</f>
        <v>62</v>
      </c>
      <c r="BD28" s="24"/>
      <c r="BE28" s="43">
        <f ca="1">IF(A28="","",MOD((AG28+AH28)*(V28+W28+X28+Y28+Z28-1),Prime))</f>
        <v>230</v>
      </c>
      <c r="BF28" s="43">
        <f ca="1">IF(A28="","",MOD((AG28+AH28)*(V28*(1-V28)),Prime))</f>
        <v>55</v>
      </c>
      <c r="BG28" s="43">
        <f ca="1">IF(A28="","",MOD((AG28+AH28)*(W28*(1-W28)),Prime))</f>
        <v>28</v>
      </c>
      <c r="BH28" s="43">
        <f ca="1">IF(A28="","",MOD((AG28+AH28)*(X28*(1-X28)),Prime))</f>
        <v>116</v>
      </c>
      <c r="BI28" s="43">
        <f ca="1">IF(A28="","",MOD((AG28+AH28)*(Y28*(1-Y28)),Prime))</f>
        <v>77</v>
      </c>
      <c r="BJ28" s="43">
        <f ca="1">IF(A28="","",MOD((AG28+AH28)*(Z28*(1-Z28)),Prime))</f>
        <v>78</v>
      </c>
      <c r="BK28" s="43">
        <f ca="1">IF($A28="","",MOD(($AG28+$AH28)*(V28*($L28-V$4)),Prime))</f>
        <v>231</v>
      </c>
      <c r="BL28" s="43">
        <f ca="1">IF($A28="","",MOD(($AG28+$AH28)*(W28*($L28-W$4)),Prime))</f>
        <v>150</v>
      </c>
      <c r="BM28" s="43">
        <f ca="1">IF($A28="","",MOD(($AG28+$AH28)*(X28*($L28-X$4)),Prime))</f>
        <v>178</v>
      </c>
      <c r="BN28" s="43">
        <f ca="1">IF($A28="","",MOD(($AG28+$AH28)*(Y28*($L28-Y$4)),Prime))</f>
        <v>51</v>
      </c>
      <c r="BO28" s="43">
        <f ca="1">IF($A28="","",MOD(($AG28+$AH28)*(Z28*($L28-Z$4)),Prime))</f>
        <v>78</v>
      </c>
      <c r="BP28" s="24"/>
      <c r="BQ28" s="43">
        <f ca="1">IF(A28="","",MOD((AG28+AH28)*(R28*D28+S28*E28+T28*F28+U28*G28-AA28),Prime))</f>
        <v>88</v>
      </c>
      <c r="BR28" s="43">
        <f ca="1">IF(A28="","",MOD((AG28+AH28)*(W28*D28+X28*E28+Y28*F28+Z28*G28-AB28),Prime))</f>
        <v>13</v>
      </c>
      <c r="BS28" s="43">
        <f ca="1">IF(A28="","",MOD((AG28+AH28)*(MOD(N28*AB28+O28*(AB28+M28)+P28*(AA28+AB28+M28),Prime)-AC28),Prime))</f>
        <v>163</v>
      </c>
      <c r="BT28" s="43">
        <f ca="1">IF(A28="","",MOD((AG28+AH28)*MOD(H28*(AA28+R28)+(1-H28)*AC28-AD28,Prime),Prime))</f>
        <v>32</v>
      </c>
      <c r="BU28" s="43">
        <f ca="1">IF(A28="","",MOD((AG28+AH28)*((J28*AD28+(1-J28)*AC28)-AE28),Prime))</f>
        <v>216</v>
      </c>
      <c r="BV28" s="43">
        <f ca="1">IF(A28="","",MOD((AG28+AH28)*H28*(1-H28),Prime))</f>
        <v>126</v>
      </c>
      <c r="BW28" s="43" cm="1">
        <f t="array" aca="1" ref="BW28" ca="1">IF(A28="","",MOD(AH28*MOD(MRef(AF$5,B28-Input_Output!$O$6,Input_Output!$O$22)*MRef(AC$5,B28-Input_Output!$O$6,Input_Output!$O$22)-(1-H28),Prime),Prime))</f>
        <v>65</v>
      </c>
      <c r="BX28" s="24"/>
      <c r="BY28" s="43" cm="1">
        <f t="array" aca="1" ref="BY28" ca="1">IF(A28="","",MOD($AH28*((1-MRef(R$5,$B28-Input_Output!$O$6,Input_Output!$O$22))*(MOD(MRef(D$5,$B28-Input_Output!$O$6,Input_Output!$O$22)+1,Prime))+MRef(R$5,$B28-Input_Output!$O$6,Input_Output!$O$22)*MRef($AE$5,$B28-Input_Output!$O$6,Input_Output!$O$22)-D28),Prime))</f>
        <v>175</v>
      </c>
      <c r="BZ28" s="43" cm="1">
        <f t="array" aca="1" ref="BZ28" ca="1">IF($A28="","",MOD($AH28*((1-MRef(S$5,$B28-Input_Output!$O$6,Input_Output!$O$22))*MRef(E$5,$B28-Input_Output!$O$6,Input_Output!$O$22)+MRef(S$5,$B28-Input_Output!$O$6,Input_Output!$O$22)*MRef($AE$5,$B28-Input_Output!$O$6,Input_Output!$O$22)-E28),Prime))</f>
        <v>139</v>
      </c>
      <c r="CA28" s="43" cm="1">
        <f t="array" aca="1" ref="CA28" ca="1">IF($A28="","",MOD($AH28*((1-MRef(T$5,$B28-Input_Output!$O$6,Input_Output!$O$22))*MRef(F$5,$B28-Input_Output!$O$6,Input_Output!$O$22)+MRef(T$5,$B28-Input_Output!$O$6,Input_Output!$O$22)*MRef($AE$5,$B28-Input_Output!$O$6,Input_Output!$O$22)-F28),Prime))</f>
        <v>241</v>
      </c>
      <c r="CB28" s="43" cm="1">
        <f t="array" aca="1" ref="CB28" ca="1">IF($A28="","",MOD($AH28*((1-MRef(U$5,$B28-Input_Output!$O$6,Input_Output!$O$22))*MRef(G$5,$B28-Input_Output!$O$6,Input_Output!$O$22)+MRef(U$5,$B28-Input_Output!$O$6,Input_Output!$O$22)*MRef($AE$5,$B28-Input_Output!$O$6,Input_Output!$O$22)-G28),Prime))</f>
        <v>133</v>
      </c>
      <c r="CC28" s="43" cm="1">
        <f t="array" aca="1" ref="CC28" ca="1">IF(A28="","",MOD(AH28*MRef(AC$5,B28-Input_Output!$O$6,Input_Output!$O$22)*H28,Prime))</f>
        <v>161</v>
      </c>
      <c r="CD28" s="24"/>
      <c r="CE28" s="43">
        <f ca="1">IF($A28="","",MOD(D28*$AG28,Prime))</f>
        <v>155</v>
      </c>
      <c r="CF28" s="43">
        <f ca="1">IF($A28="","",MOD((E28-INPUT)*$AG28,Prime))</f>
        <v>19</v>
      </c>
      <c r="CG28" s="43">
        <f ca="1">IF($A28="","",MOD(H28*$AG28,Prime))</f>
        <v>193</v>
      </c>
      <c r="CH28" s="43">
        <f ca="1">IF($A28="","",MOD((E28-OUT)*$AI28,Prime))</f>
        <v>121</v>
      </c>
      <c r="CI28" s="43" cm="1">
        <f t="array" aca="1" ref="CI28" ca="1">IF(A28="","",_xlfn.LET(_xlpm.r,B28-Input_Output!$O$6,_xlpm.l,Input_Output!$O$22,MOD(MRef(AG$5,_xlpm.r,_xlpm.l)+MRef(AH$5,_xlpm.r,_xlpm.l)-MRef(AI$5,_xlpm.r,_xlpm.l)-AH28,Prime)))</f>
        <v>0</v>
      </c>
      <c r="CJ28" s="7"/>
    </row>
    <row r="29" spans="1:88" x14ac:dyDescent="0.25">
      <c r="A29" s="41" t="str">
        <f>IF(B29&lt;Input_Output!O$22,"disguised","")</f>
        <v>disguised</v>
      </c>
      <c r="B29" s="19">
        <f>IF(B28="","",_xlfn.LET(_xlpm.next,B28+1,IF(_xlpm.next&lt;Input_Output!O$22,_xlpm.next,"")))</f>
        <v>24</v>
      </c>
      <c r="C29" s="19">
        <v>12</v>
      </c>
      <c r="D29" s="42">
        <f ca="1"/>
        <v>18</v>
      </c>
      <c r="E29" s="42">
        <f ca="1"/>
        <v>100</v>
      </c>
      <c r="F29" s="42">
        <f ca="1"/>
        <v>214</v>
      </c>
      <c r="G29" s="42">
        <f ca="1"/>
        <v>17</v>
      </c>
      <c r="H29" s="79">
        <f ca="1"/>
        <v>113</v>
      </c>
      <c r="I29" s="87">
        <f ca="1"/>
        <v>190</v>
      </c>
      <c r="J29" s="42">
        <f ca="1"/>
        <v>233</v>
      </c>
      <c r="K29" s="42">
        <f ca="1"/>
        <v>155</v>
      </c>
      <c r="L29" s="42">
        <f ca="1"/>
        <v>223</v>
      </c>
      <c r="M29" s="61">
        <f ca="1"/>
        <v>167</v>
      </c>
      <c r="N29" s="80">
        <f ca="1"/>
        <v>228</v>
      </c>
      <c r="O29" s="42">
        <f ca="1"/>
        <v>117</v>
      </c>
      <c r="P29" s="42">
        <f ca="1"/>
        <v>203</v>
      </c>
      <c r="Q29" s="42">
        <f ca="1"/>
        <v>239</v>
      </c>
      <c r="R29" s="42">
        <f ca="1"/>
        <v>23</v>
      </c>
      <c r="S29" s="42">
        <f ca="1"/>
        <v>40</v>
      </c>
      <c r="T29" s="42">
        <f ca="1"/>
        <v>145</v>
      </c>
      <c r="U29" s="42">
        <f ca="1"/>
        <v>229</v>
      </c>
      <c r="V29" s="42">
        <f ca="1"/>
        <v>58</v>
      </c>
      <c r="W29" s="42">
        <f ca="1"/>
        <v>18</v>
      </c>
      <c r="X29" s="42">
        <f ca="1"/>
        <v>180</v>
      </c>
      <c r="Y29" s="42">
        <f ca="1"/>
        <v>7</v>
      </c>
      <c r="Z29" s="42">
        <f ca="1"/>
        <v>244</v>
      </c>
      <c r="AA29" s="42">
        <f ca="1"/>
        <v>25</v>
      </c>
      <c r="AB29" s="42">
        <f ca="1"/>
        <v>151</v>
      </c>
      <c r="AC29" s="42">
        <f ca="1"/>
        <v>161</v>
      </c>
      <c r="AD29" s="42">
        <f ca="1"/>
        <v>52</v>
      </c>
      <c r="AE29" s="42">
        <f ca="1"/>
        <v>176</v>
      </c>
      <c r="AF29" s="42">
        <f ca="1"/>
        <v>127</v>
      </c>
      <c r="AG29" s="19">
        <f ca="1"/>
        <v>200</v>
      </c>
      <c r="AH29" s="19">
        <f ca="1"/>
        <v>16</v>
      </c>
      <c r="AI29" s="19">
        <f ca="1"/>
        <v>118</v>
      </c>
      <c r="AJ29" s="7"/>
      <c r="AK29" s="43">
        <f ca="1">IF(A29="","",MOD((AG29+AH29)*(N29+O29+P29-1),Prime))</f>
        <v>189</v>
      </c>
      <c r="AL29" s="43">
        <f ca="1">IF(A29="","",MOD((AG29+AH29)*(N29*(1-N29)),Prime))</f>
        <v>204</v>
      </c>
      <c r="AM29" s="43">
        <f ca="1">IF(A29="","",MOD((AG29+AH29)*(O29*(1-O29)),Prime))</f>
        <v>47</v>
      </c>
      <c r="AN29" s="43">
        <f ca="1">IF(A29="","",MOD((AG29+AH29)*(P29*(1-P29)),Prime))</f>
        <v>209</v>
      </c>
      <c r="AO29" s="43">
        <f ca="1">IF(A29="","",MOD((AG29+AH29)*(N29*($I29-N$4)),Prime))</f>
        <v>7</v>
      </c>
      <c r="AP29" s="43">
        <f ca="1">IF(A29="","",MOD((AG29+AH29)*(O29*($I29-O$4)),Prime))</f>
        <v>63</v>
      </c>
      <c r="AQ29" s="43">
        <f ca="1">IF(A29="","",MOD((AG29+AH29)*(P29*($I29-P$4)),Prime))</f>
        <v>149</v>
      </c>
      <c r="AR29" s="24"/>
      <c r="AS29" s="43">
        <f ca="1">IF(A29="","",MOD((AG29+AH29)*(Q29+R29+S29+T29+U29-1),Prime))</f>
        <v>81</v>
      </c>
      <c r="AT29" s="43">
        <f ca="1">IF(A29="","",MOD((AG29+AH29)*(Q29*(1-Q29)),Prime))</f>
        <v>144</v>
      </c>
      <c r="AU29" s="43">
        <f ca="1">IF(A29="","",MOD((AG29+AH29)*(R29*(1-R29)),Prime))</f>
        <v>186</v>
      </c>
      <c r="AV29" s="43">
        <f ca="1">IF(A29="","",MOD((AG29+AH29)*(S29*(1-S29)),Prime))</f>
        <v>224</v>
      </c>
      <c r="AW29" s="43">
        <f ca="1">IF(A29="","",MOD((AG29+AH29)*(T29*(1-T29)),Prime))</f>
        <v>13</v>
      </c>
      <c r="AX29" s="43">
        <f ca="1">IF(A29="","",MOD((AG29+AH29)*(U29*(1-U29)),Prime))</f>
        <v>139</v>
      </c>
      <c r="AY29" s="43">
        <f ca="1">IF($A29="","",MOD(($AG29+$AH29)*(Q29*($K29-Q$4)),Prime))</f>
        <v>25</v>
      </c>
      <c r="AZ29" s="43">
        <f ca="1">IF($A29="","",MOD(($AG29+$AH29)*(R29*($K29-R$4)),Prime))</f>
        <v>240</v>
      </c>
      <c r="BA29" s="43">
        <f ca="1">IF($A29="","",MOD(($AG29+$AH29)*(S29*($K29-S$4)),Prime))</f>
        <v>169</v>
      </c>
      <c r="BB29" s="43">
        <f ca="1">IF($A29="","",MOD(($AG29+$AH29)*(T29*($K29-T$4)),Prime))</f>
        <v>229</v>
      </c>
      <c r="BC29" s="43">
        <f ca="1">IF($A29="","",MOD(($AG29+$AH29)*(U29*($K29-U$4)),Prime))</f>
        <v>130</v>
      </c>
      <c r="BD29" s="24"/>
      <c r="BE29" s="43">
        <f ca="1">IF(A29="","",MOD((AG29+AH29)*(V29+W29+X29+Y29+Z29-1),Prime))</f>
        <v>71</v>
      </c>
      <c r="BF29" s="43">
        <f ca="1">IF(A29="","",MOD((AG29+AH29)*(V29*(1-V29)),Prime))</f>
        <v>107</v>
      </c>
      <c r="BG29" s="43">
        <f ca="1">IF(A29="","",MOD((AG29+AH29)*(W29*(1-W29)),Prime))</f>
        <v>210</v>
      </c>
      <c r="BH29" s="43">
        <f ca="1">IF(A29="","",MOD((AG29+AH29)*(X29*(1-X29)),Prime))</f>
        <v>40</v>
      </c>
      <c r="BI29" s="43">
        <f ca="1">IF(A29="","",MOD((AG29+AH29)*(Y29*(1-Y29)),Prime))</f>
        <v>180</v>
      </c>
      <c r="BJ29" s="43">
        <f ca="1">IF(A29="","",MOD((AG29+AH29)*(Z29*(1-Z29)),Prime))</f>
        <v>9</v>
      </c>
      <c r="BK29" s="43">
        <f ca="1">IF($A29="","",MOD(($AG29+$AH29)*(V29*($L29-V$4)),Prime))</f>
        <v>154</v>
      </c>
      <c r="BL29" s="43">
        <f ca="1">IF($A29="","",MOD(($AG29+$AH29)*(W29*($L29-W$4)),Prime))</f>
        <v>130</v>
      </c>
      <c r="BM29" s="43">
        <f ca="1">IF($A29="","",MOD(($AG29+$AH29)*(X29*($L29-X$4)),Prime))</f>
        <v>199</v>
      </c>
      <c r="BN29" s="43">
        <f ca="1">IF($A29="","",MOD(($AG29+$AH29)*(Y29*($L29-Y$4)),Prime))</f>
        <v>82</v>
      </c>
      <c r="BO29" s="43">
        <f ca="1">IF($A29="","",MOD(($AG29+$AH29)*(Z29*($L29-Z$4)),Prime))</f>
        <v>49</v>
      </c>
      <c r="BP29" s="24"/>
      <c r="BQ29" s="43">
        <f ca="1">IF(A29="","",MOD((AG29+AH29)*(R29*D29+S29*E29+T29*F29+U29*G29-AA29),Prime))</f>
        <v>112</v>
      </c>
      <c r="BR29" s="43">
        <f ca="1">IF(A29="","",MOD((AG29+AH29)*(W29*D29+X29*E29+Y29*F29+Z29*G29-AB29),Prime))</f>
        <v>21</v>
      </c>
      <c r="BS29" s="43">
        <f ca="1">IF(A29="","",MOD((AG29+AH29)*(MOD(N29*AB29+O29*(AB29+M29)+P29*(AA29+AB29+M29),Prime)-AC29),Prime))</f>
        <v>145</v>
      </c>
      <c r="BT29" s="43">
        <f ca="1">IF(A29="","",MOD((AG29+AH29)*MOD(H29*(AA29+R29)+(1-H29)*AC29-AD29,Prime),Prime))</f>
        <v>177</v>
      </c>
      <c r="BU29" s="43">
        <f ca="1">IF(A29="","",MOD((AG29+AH29)*((J29*AD29+(1-J29)*AC29)-AE29),Prime))</f>
        <v>14</v>
      </c>
      <c r="BV29" s="43">
        <f ca="1">IF(A29="","",MOD((AG29+AH29)*H29*(1-H29),Prime))</f>
        <v>13</v>
      </c>
      <c r="BW29" s="43" cm="1">
        <f t="array" aca="1" ref="BW29" ca="1">IF(A29="","",MOD(AH29*MOD(MRef(AF$5,B29-Input_Output!$O$6,Input_Output!$O$22)*MRef(AC$5,B29-Input_Output!$O$6,Input_Output!$O$22)-(1-H29),Prime),Prime))</f>
        <v>168</v>
      </c>
      <c r="BX29" s="24"/>
      <c r="BY29" s="43" cm="1">
        <f t="array" aca="1" ref="BY29" ca="1">IF(A29="","",MOD($AH29*((1-MRef(R$5,$B29-Input_Output!$O$6,Input_Output!$O$22))*(MOD(MRef(D$5,$B29-Input_Output!$O$6,Input_Output!$O$22)+1,Prime))+MRef(R$5,$B29-Input_Output!$O$6,Input_Output!$O$22)*MRef($AE$5,$B29-Input_Output!$O$6,Input_Output!$O$22)-D29),Prime))</f>
        <v>142</v>
      </c>
      <c r="BZ29" s="43" cm="1">
        <f t="array" aca="1" ref="BZ29" ca="1">IF($A29="","",MOD($AH29*((1-MRef(S$5,$B29-Input_Output!$O$6,Input_Output!$O$22))*MRef(E$5,$B29-Input_Output!$O$6,Input_Output!$O$22)+MRef(S$5,$B29-Input_Output!$O$6,Input_Output!$O$22)*MRef($AE$5,$B29-Input_Output!$O$6,Input_Output!$O$22)-E29),Prime))</f>
        <v>124</v>
      </c>
      <c r="CA29" s="43" cm="1">
        <f t="array" aca="1" ref="CA29" ca="1">IF($A29="","",MOD($AH29*((1-MRef(T$5,$B29-Input_Output!$O$6,Input_Output!$O$22))*MRef(F$5,$B29-Input_Output!$O$6,Input_Output!$O$22)+MRef(T$5,$B29-Input_Output!$O$6,Input_Output!$O$22)*MRef($AE$5,$B29-Input_Output!$O$6,Input_Output!$O$22)-F29),Prime))</f>
        <v>142</v>
      </c>
      <c r="CB29" s="43" cm="1">
        <f t="array" aca="1" ref="CB29" ca="1">IF($A29="","",MOD($AH29*((1-MRef(U$5,$B29-Input_Output!$O$6,Input_Output!$O$22))*MRef(G$5,$B29-Input_Output!$O$6,Input_Output!$O$22)+MRef(U$5,$B29-Input_Output!$O$6,Input_Output!$O$22)*MRef($AE$5,$B29-Input_Output!$O$6,Input_Output!$O$22)-G29),Prime))</f>
        <v>88</v>
      </c>
      <c r="CC29" s="43" cm="1">
        <f t="array" aca="1" ref="CC29" ca="1">IF(A29="","",MOD(AH29*MRef(AC$5,B29-Input_Output!$O$6,Input_Output!$O$22)*H29,Prime))</f>
        <v>126</v>
      </c>
      <c r="CD29" s="24"/>
      <c r="CE29" s="43">
        <f ca="1">IF($A29="","",MOD(D29*$AG29,Prime))</f>
        <v>2</v>
      </c>
      <c r="CF29" s="43">
        <f ca="1">IF($A29="","",MOD((E29-INPUT)*$AG29,Prime))</f>
        <v>182</v>
      </c>
      <c r="CG29" s="43">
        <f ca="1">IF($A29="","",MOD(H29*$AG29,Prime))</f>
        <v>241</v>
      </c>
      <c r="CH29" s="43">
        <f ca="1">IF($A29="","",MOD((E29-OUT)*$AI29,Prime))</f>
        <v>7</v>
      </c>
      <c r="CI29" s="43" cm="1">
        <f t="array" aca="1" ref="CI29" ca="1">IF(A29="","",_xlfn.LET(_xlpm.r,B29-Input_Output!$O$6,_xlpm.l,Input_Output!$O$22,MOD(MRef(AG$5,_xlpm.r,_xlpm.l)+MRef(AH$5,_xlpm.r,_xlpm.l)-MRef(AI$5,_xlpm.r,_xlpm.l)-AH29,Prime)))</f>
        <v>0</v>
      </c>
      <c r="CJ29" s="7"/>
    </row>
    <row r="30" spans="1:88" x14ac:dyDescent="0.25">
      <c r="A30" s="41" t="str">
        <f>IF(B30&lt;Input_Output!O$22,"disguised","")</f>
        <v>disguised</v>
      </c>
      <c r="B30" s="19">
        <f>IF(B29="","",_xlfn.LET(_xlpm.next,B29+1,IF(_xlpm.next&lt;Input_Output!O$22,_xlpm.next,"")))</f>
        <v>25</v>
      </c>
      <c r="C30" s="19">
        <v>201</v>
      </c>
      <c r="D30" s="42">
        <f ca="1"/>
        <v>77</v>
      </c>
      <c r="E30" s="42">
        <f ca="1"/>
        <v>24</v>
      </c>
      <c r="F30" s="42">
        <f ca="1"/>
        <v>231</v>
      </c>
      <c r="G30" s="42">
        <f ca="1"/>
        <v>37</v>
      </c>
      <c r="H30" s="79">
        <f ca="1"/>
        <v>147</v>
      </c>
      <c r="I30" s="87">
        <f ca="1"/>
        <v>45</v>
      </c>
      <c r="J30" s="42">
        <f ca="1"/>
        <v>76</v>
      </c>
      <c r="K30" s="42">
        <f ca="1"/>
        <v>185</v>
      </c>
      <c r="L30" s="42">
        <f ca="1"/>
        <v>5</v>
      </c>
      <c r="M30" s="61">
        <f ca="1"/>
        <v>102</v>
      </c>
      <c r="N30" s="80">
        <f ca="1"/>
        <v>243</v>
      </c>
      <c r="O30" s="42">
        <f ca="1"/>
        <v>56</v>
      </c>
      <c r="P30" s="42">
        <f ca="1"/>
        <v>242</v>
      </c>
      <c r="Q30" s="42">
        <f ca="1"/>
        <v>5</v>
      </c>
      <c r="R30" s="42">
        <f ca="1"/>
        <v>168</v>
      </c>
      <c r="S30" s="42">
        <f ca="1"/>
        <v>245</v>
      </c>
      <c r="T30" s="42">
        <f ca="1"/>
        <v>22</v>
      </c>
      <c r="U30" s="42">
        <f ca="1"/>
        <v>227</v>
      </c>
      <c r="V30" s="42">
        <f ca="1"/>
        <v>204</v>
      </c>
      <c r="W30" s="42">
        <f ca="1"/>
        <v>216</v>
      </c>
      <c r="X30" s="42">
        <f ca="1"/>
        <v>242</v>
      </c>
      <c r="Y30" s="42">
        <f ca="1"/>
        <v>132</v>
      </c>
      <c r="Z30" s="42">
        <f ca="1"/>
        <v>226</v>
      </c>
      <c r="AA30" s="42">
        <f ca="1"/>
        <v>221</v>
      </c>
      <c r="AB30" s="42">
        <f ca="1"/>
        <v>177</v>
      </c>
      <c r="AC30" s="42">
        <f ca="1"/>
        <v>165</v>
      </c>
      <c r="AD30" s="42">
        <f ca="1"/>
        <v>229</v>
      </c>
      <c r="AE30" s="42">
        <f ca="1"/>
        <v>40</v>
      </c>
      <c r="AF30" s="42">
        <f ca="1"/>
        <v>146</v>
      </c>
      <c r="AG30" s="19">
        <f ca="1"/>
        <v>216</v>
      </c>
      <c r="AH30" s="19">
        <f ca="1"/>
        <v>101</v>
      </c>
      <c r="AI30" s="19">
        <f ca="1"/>
        <v>43</v>
      </c>
      <c r="AJ30" s="7"/>
      <c r="AK30" s="43">
        <f ca="1">IF(A30="","",MOD((AG30+AH30)*(N30+O30+P30-1),Prime))</f>
        <v>18</v>
      </c>
      <c r="AL30" s="43">
        <f ca="1">IF(A30="","",MOD((AG30+AH30)*(N30*(1-N30)),Prime))</f>
        <v>250</v>
      </c>
      <c r="AM30" s="43">
        <f ca="1">IF(A30="","",MOD((AG30+AH30)*(O30*(1-O30)),Prime))</f>
        <v>240</v>
      </c>
      <c r="AN30" s="43">
        <f ca="1">IF(A30="","",MOD((AG30+AH30)*(P30*(1-P30)),Prime))</f>
        <v>249</v>
      </c>
      <c r="AO30" s="43">
        <f ca="1">IF(A30="","",MOD((AG30+AH30)*(N30*($I30-N$4)),Prime))</f>
        <v>236</v>
      </c>
      <c r="AP30" s="43">
        <f ca="1">IF(A30="","",MOD((AG30+AH30)*(O30*($I30-O$4)),Prime))</f>
        <v>65</v>
      </c>
      <c r="AQ30" s="43">
        <f ca="1">IF(A30="","",MOD((AG30+AH30)*(P30*($I30-P$4)),Prime))</f>
        <v>107</v>
      </c>
      <c r="AR30" s="24"/>
      <c r="AS30" s="43">
        <f ca="1">IF(A30="","",MOD((AG30+AH30)*(Q30+R30+S30+T30+U30-1),Prime))</f>
        <v>125</v>
      </c>
      <c r="AT30" s="43">
        <f ca="1">IF(A30="","",MOD((AG30+AH30)*(Q30*(1-Q30)),Prime))</f>
        <v>85</v>
      </c>
      <c r="AU30" s="43">
        <f ca="1">IF(A30="","",MOD((AG30+AH30)*(R30*(1-R30)),Prime))</f>
        <v>247</v>
      </c>
      <c r="AV30" s="43">
        <f ca="1">IF(A30="","",MOD((AG30+AH30)*(S30*(1-S30)),Prime))</f>
        <v>149</v>
      </c>
      <c r="AW30" s="43">
        <f ca="1">IF(A30="","",MOD((AG30+AH30)*(T30*(1-T30)),Prime))</f>
        <v>36</v>
      </c>
      <c r="AX30" s="43">
        <f ca="1">IF(A30="","",MOD((AG30+AH30)*(U30*(1-U30)),Prime))</f>
        <v>226</v>
      </c>
      <c r="AY30" s="43">
        <f ca="1">IF($A30="","",MOD(($AG30+$AH30)*(Q30*($K30-Q$4)),Prime))</f>
        <v>245</v>
      </c>
      <c r="AZ30" s="43">
        <f ca="1">IF($A30="","",MOD(($AG30+$AH30)*(R30*($K30-R$4)),Prime))</f>
        <v>208</v>
      </c>
      <c r="BA30" s="43">
        <f ca="1">IF($A30="","",MOD(($AG30+$AH30)*(S30*($K30-S$4)),Prime))</f>
        <v>81</v>
      </c>
      <c r="BB30" s="43">
        <f ca="1">IF($A30="","",MOD(($AG30+$AH30)*(T30*($K30-T$4)),Prime))</f>
        <v>202</v>
      </c>
      <c r="BC30" s="43">
        <f ca="1">IF($A30="","",MOD(($AG30+$AH30)*(U30*($K30-U$4)),Prime))</f>
        <v>76</v>
      </c>
      <c r="BD30" s="24"/>
      <c r="BE30" s="43">
        <f ca="1">IF(A30="","",MOD((AG30+AH30)*(V30+W30+X30+Y30+Z30-1),Prime))</f>
        <v>231</v>
      </c>
      <c r="BF30" s="43">
        <f ca="1">IF(A30="","",MOD((AG30+AH30)*(V30*(1-V30)),Prime))</f>
        <v>213</v>
      </c>
      <c r="BG30" s="43">
        <f ca="1">IF(A30="","",MOD((AG30+AH30)*(W30*(1-W30)),Prime))</f>
        <v>251</v>
      </c>
      <c r="BH30" s="43">
        <f ca="1">IF(A30="","",MOD((AG30+AH30)*(X30*(1-X30)),Prime))</f>
        <v>249</v>
      </c>
      <c r="BI30" s="43">
        <f ca="1">IF(A30="","",MOD((AG30+AH30)*(Y30*(1-Y30)),Prime))</f>
        <v>246</v>
      </c>
      <c r="BJ30" s="43">
        <f ca="1">IF(A30="","",MOD((AG30+AH30)*(Z30*(1-Z30)),Prime))</f>
        <v>104</v>
      </c>
      <c r="BK30" s="43">
        <f ca="1">IF($A30="","",MOD(($AG30+$AH30)*(V30*($L30-V$4)),Prime))</f>
        <v>34</v>
      </c>
      <c r="BL30" s="43">
        <f ca="1">IF($A30="","",MOD(($AG30+$AH30)*(W30*($L30-W$4)),Prime))</f>
        <v>183</v>
      </c>
      <c r="BM30" s="43">
        <f ca="1">IF($A30="","",MOD(($AG30+$AH30)*(X30*($L30-X$4)),Prime))</f>
        <v>127</v>
      </c>
      <c r="BN30" s="43">
        <f ca="1">IF($A30="","",MOD(($AG30+$AH30)*(Y30*($L30-Y$4)),Prime))</f>
        <v>163</v>
      </c>
      <c r="BO30" s="43">
        <f ca="1">IF($A30="","",MOD(($AG30+$AH30)*(Z30*($L30-Z$4)),Prime))</f>
        <v>196</v>
      </c>
      <c r="BP30" s="24"/>
      <c r="BQ30" s="43">
        <f ca="1">IF(A30="","",MOD((AG30+AH30)*(R30*D30+S30*E30+T30*F30+U30*G30-AA30),Prime))</f>
        <v>144</v>
      </c>
      <c r="BR30" s="43">
        <f ca="1">IF(A30="","",MOD((AG30+AH30)*(W30*D30+X30*E30+Y30*F30+Z30*G30-AB30),Prime))</f>
        <v>144</v>
      </c>
      <c r="BS30" s="43">
        <f ca="1">IF(A30="","",MOD((AG30+AH30)*(MOD(N30*AB30+O30*(AB30+M30)+P30*(AA30+AB30+M30),Prime)-AC30),Prime))</f>
        <v>157</v>
      </c>
      <c r="BT30" s="43">
        <f ca="1">IF(A30="","",MOD((AG30+AH30)*MOD(H30*(AA30+R30)+(1-H30)*AC30-AD30,Prime),Prime))</f>
        <v>136</v>
      </c>
      <c r="BU30" s="43">
        <f ca="1">IF(A30="","",MOD((AG30+AH30)*((J30*AD30+(1-J30)*AC30)-AE30),Prime))</f>
        <v>192</v>
      </c>
      <c r="BV30" s="43">
        <f ca="1">IF(A30="","",MOD((AG30+AH30)*H30*(1-H30),Prime))</f>
        <v>107</v>
      </c>
      <c r="BW30" s="43" cm="1">
        <f t="array" aca="1" ref="BW30" ca="1">IF(A30="","",MOD(AH30*MOD(MRef(AF$5,B30-Input_Output!$O$6,Input_Output!$O$22)*MRef(AC$5,B30-Input_Output!$O$6,Input_Output!$O$22)-(1-H30),Prime),Prime))</f>
        <v>8</v>
      </c>
      <c r="BX30" s="24"/>
      <c r="BY30" s="43" cm="1">
        <f t="array" aca="1" ref="BY30" ca="1">IF(A30="","",MOD($AH30*((1-MRef(R$5,$B30-Input_Output!$O$6,Input_Output!$O$22))*(MOD(MRef(D$5,$B30-Input_Output!$O$6,Input_Output!$O$22)+1,Prime))+MRef(R$5,$B30-Input_Output!$O$6,Input_Output!$O$22)*MRef($AE$5,$B30-Input_Output!$O$6,Input_Output!$O$22)-D30),Prime))</f>
        <v>209</v>
      </c>
      <c r="BZ30" s="43" cm="1">
        <f t="array" aca="1" ref="BZ30" ca="1">IF($A30="","",MOD($AH30*((1-MRef(S$5,$B30-Input_Output!$O$6,Input_Output!$O$22))*MRef(E$5,$B30-Input_Output!$O$6,Input_Output!$O$22)+MRef(S$5,$B30-Input_Output!$O$6,Input_Output!$O$22)*MRef($AE$5,$B30-Input_Output!$O$6,Input_Output!$O$22)-E30),Prime))</f>
        <v>206</v>
      </c>
      <c r="CA30" s="43" cm="1">
        <f t="array" aca="1" ref="CA30" ca="1">IF($A30="","",MOD($AH30*((1-MRef(T$5,$B30-Input_Output!$O$6,Input_Output!$O$22))*MRef(F$5,$B30-Input_Output!$O$6,Input_Output!$O$22)+MRef(T$5,$B30-Input_Output!$O$6,Input_Output!$O$22)*MRef($AE$5,$B30-Input_Output!$O$6,Input_Output!$O$22)-F30),Prime))</f>
        <v>126</v>
      </c>
      <c r="CB30" s="43" cm="1">
        <f t="array" aca="1" ref="CB30" ca="1">IF($A30="","",MOD($AH30*((1-MRef(U$5,$B30-Input_Output!$O$6,Input_Output!$O$22))*MRef(G$5,$B30-Input_Output!$O$6,Input_Output!$O$22)+MRef(U$5,$B30-Input_Output!$O$6,Input_Output!$O$22)*MRef($AE$5,$B30-Input_Output!$O$6,Input_Output!$O$22)-G30),Prime))</f>
        <v>9</v>
      </c>
      <c r="CC30" s="43" cm="1">
        <f t="array" aca="1" ref="CC30" ca="1">IF(A30="","",MOD(AH30*MRef(AC$5,B30-Input_Output!$O$6,Input_Output!$O$22)*H30,Prime))</f>
        <v>241</v>
      </c>
      <c r="CD30" s="24"/>
      <c r="CE30" s="43">
        <f ca="1">IF($A30="","",MOD(D30*$AG30,Prime))</f>
        <v>184</v>
      </c>
      <c r="CF30" s="43">
        <f ca="1">IF($A30="","",MOD((E30-INPUT)*$AG30,Prime))</f>
        <v>208</v>
      </c>
      <c r="CG30" s="43">
        <f ca="1">IF($A30="","",MOD(H30*$AG30,Prime))</f>
        <v>141</v>
      </c>
      <c r="CH30" s="43">
        <f ca="1">IF($A30="","",MOD((E30-OUT)*$AI30,Prime))</f>
        <v>130</v>
      </c>
      <c r="CI30" s="43" cm="1">
        <f t="array" aca="1" ref="CI30" ca="1">IF(A30="","",_xlfn.LET(_xlpm.r,B30-Input_Output!$O$6,_xlpm.l,Input_Output!$O$22,MOD(MRef(AG$5,_xlpm.r,_xlpm.l)+MRef(AH$5,_xlpm.r,_xlpm.l)-MRef(AI$5,_xlpm.r,_xlpm.l)-AH30,Prime)))</f>
        <v>0</v>
      </c>
      <c r="CJ30" s="7"/>
    </row>
    <row r="31" spans="1:88" x14ac:dyDescent="0.25">
      <c r="A31" s="41" t="str">
        <f>IF(B31&lt;Input_Output!O$22,"disguised","")</f>
        <v>disguised</v>
      </c>
      <c r="B31" s="19">
        <f>IF(B30="","",_xlfn.LET(_xlpm.next,B30+1,IF(_xlpm.next&lt;Input_Output!O$22,_xlpm.next,"")))</f>
        <v>26</v>
      </c>
      <c r="C31" s="19">
        <v>90</v>
      </c>
      <c r="D31" s="42">
        <f ca="1"/>
        <v>69</v>
      </c>
      <c r="E31" s="42">
        <f ca="1"/>
        <v>143</v>
      </c>
      <c r="F31" s="42">
        <f ca="1"/>
        <v>138</v>
      </c>
      <c r="G31" s="42">
        <f ca="1"/>
        <v>114</v>
      </c>
      <c r="H31" s="79">
        <f ca="1"/>
        <v>142</v>
      </c>
      <c r="I31" s="87">
        <f ca="1"/>
        <v>114</v>
      </c>
      <c r="J31" s="42">
        <f ca="1"/>
        <v>93</v>
      </c>
      <c r="K31" s="42">
        <f ca="1"/>
        <v>12</v>
      </c>
      <c r="L31" s="42">
        <f ca="1"/>
        <v>74</v>
      </c>
      <c r="M31" s="61">
        <f ca="1"/>
        <v>146</v>
      </c>
      <c r="N31" s="80">
        <f ca="1"/>
        <v>212</v>
      </c>
      <c r="O31" s="42">
        <f ca="1"/>
        <v>104</v>
      </c>
      <c r="P31" s="42">
        <f ca="1"/>
        <v>6</v>
      </c>
      <c r="Q31" s="42">
        <f ca="1"/>
        <v>25</v>
      </c>
      <c r="R31" s="42">
        <f ca="1"/>
        <v>229</v>
      </c>
      <c r="S31" s="42">
        <f ca="1"/>
        <v>233</v>
      </c>
      <c r="T31" s="42">
        <f ca="1"/>
        <v>7</v>
      </c>
      <c r="U31" s="42">
        <f ca="1"/>
        <v>154</v>
      </c>
      <c r="V31" s="42">
        <f ca="1"/>
        <v>96</v>
      </c>
      <c r="W31" s="42">
        <f ca="1"/>
        <v>182</v>
      </c>
      <c r="X31" s="42">
        <f ca="1"/>
        <v>131</v>
      </c>
      <c r="Y31" s="42">
        <f ca="1"/>
        <v>148</v>
      </c>
      <c r="Z31" s="42">
        <f ca="1"/>
        <v>180</v>
      </c>
      <c r="AA31" s="42">
        <f ca="1"/>
        <v>236</v>
      </c>
      <c r="AB31" s="42">
        <f ca="1"/>
        <v>217</v>
      </c>
      <c r="AC31" s="42">
        <f ca="1"/>
        <v>6</v>
      </c>
      <c r="AD31" s="42">
        <f ca="1"/>
        <v>187</v>
      </c>
      <c r="AE31" s="42">
        <f ca="1"/>
        <v>130</v>
      </c>
      <c r="AF31" s="42">
        <f ca="1"/>
        <v>88</v>
      </c>
      <c r="AG31" s="19">
        <f ca="1"/>
        <v>172</v>
      </c>
      <c r="AH31" s="19">
        <f ca="1"/>
        <v>127</v>
      </c>
      <c r="AI31" s="19">
        <f ca="1"/>
        <v>153</v>
      </c>
      <c r="AJ31" s="7"/>
      <c r="AK31" s="43">
        <f ca="1">IF(A31="","",MOD((AG31+AH31)*(N31+O31+P31-1),Prime))</f>
        <v>118</v>
      </c>
      <c r="AL31" s="43">
        <f ca="1">IF(A31="","",MOD((AG31+AH31)*(N31*(1-N31)),Prime))</f>
        <v>183</v>
      </c>
      <c r="AM31" s="43">
        <f ca="1">IF(A31="","",MOD((AG31+AH31)*(O31*(1-O31)),Prime))</f>
        <v>103</v>
      </c>
      <c r="AN31" s="43">
        <f ca="1">IF(A31="","",MOD((AG31+AH31)*(P31*(1-P31)),Prime))</f>
        <v>25</v>
      </c>
      <c r="AO31" s="43">
        <f ca="1">IF(A31="","",MOD((AG31+AH31)*(N31*($I31-N$4)),Prime))</f>
        <v>163</v>
      </c>
      <c r="AP31" s="43">
        <f ca="1">IF(A31="","",MOD((AG31+AH31)*(O31*($I31-O$4)),Prime))</f>
        <v>144</v>
      </c>
      <c r="AQ31" s="43">
        <f ca="1">IF(A31="","",MOD((AG31+AH31)*(P31*($I31-P$4)),Prime))</f>
        <v>211</v>
      </c>
      <c r="AR31" s="24"/>
      <c r="AS31" s="43">
        <f ca="1">IF(A31="","",MOD((AG31+AH31)*(Q31+R31+S31+T31+U31-1),Prime))</f>
        <v>189</v>
      </c>
      <c r="AT31" s="43">
        <f ca="1">IF(A31="","",MOD((AG31+AH31)*(Q31*(1-Q31)),Prime))</f>
        <v>243</v>
      </c>
      <c r="AU31" s="43">
        <f ca="1">IF(A31="","",MOD((AG31+AH31)*(R31*(1-R31)),Prime))</f>
        <v>77</v>
      </c>
      <c r="AV31" s="43">
        <f ca="1">IF(A31="","",MOD((AG31+AH31)*(S31*(1-S31)),Prime))</f>
        <v>243</v>
      </c>
      <c r="AW31" s="43">
        <f ca="1">IF(A31="","",MOD((AG31+AH31)*(T31*(1-T31)),Prime))</f>
        <v>35</v>
      </c>
      <c r="AX31" s="43">
        <f ca="1">IF(A31="","",MOD((AG31+AH31)*(U31*(1-U31)),Prime))</f>
        <v>103</v>
      </c>
      <c r="AY31" s="43">
        <f ca="1">IF($A31="","",MOD(($AG31+$AH31)*(Q31*($K31-Q$4)),Prime))</f>
        <v>7</v>
      </c>
      <c r="AZ31" s="43">
        <f ca="1">IF($A31="","",MOD(($AG31+$AH31)*(R31*($K31-R$4)),Prime))</f>
        <v>171</v>
      </c>
      <c r="BA31" s="43">
        <f ca="1">IF($A31="","",MOD(($AG31+$AH31)*(S31*($K31-S$4)),Prime))</f>
        <v>200</v>
      </c>
      <c r="BB31" s="43">
        <f ca="1">IF($A31="","",MOD(($AG31+$AH31)*(T31*($K31-T$4)),Prime))</f>
        <v>76</v>
      </c>
      <c r="BC31" s="43">
        <f ca="1">IF($A31="","",MOD(($AG31+$AH31)*(U31*($K31-U$4)),Prime))</f>
        <v>87</v>
      </c>
      <c r="BD31" s="24"/>
      <c r="BE31" s="43">
        <f ca="1">IF(A31="","",MOD((AG31+AH31)*(V31+W31+X31+Y31+Z31-1),Prime))</f>
        <v>72</v>
      </c>
      <c r="BF31" s="43">
        <f ca="1">IF(A31="","",MOD((AG31+AH31)*(V31*(1-V31)),Prime))</f>
        <v>147</v>
      </c>
      <c r="BG31" s="43">
        <f ca="1">IF(A31="","",MOD((AG31+AH31)*(W31*(1-W31)),Prime))</f>
        <v>124</v>
      </c>
      <c r="BH31" s="43">
        <f ca="1">IF(A31="","",MOD((AG31+AH31)*(X31*(1-X31)),Prime))</f>
        <v>228</v>
      </c>
      <c r="BI31" s="43">
        <f ca="1">IF(A31="","",MOD((AG31+AH31)*(Y31*(1-Y31)),Prime))</f>
        <v>140</v>
      </c>
      <c r="BJ31" s="43">
        <f ca="1">IF(A31="","",MOD((AG31+AH31)*(Z31*(1-Z31)),Prime))</f>
        <v>122</v>
      </c>
      <c r="BK31" s="43">
        <f ca="1">IF($A31="","",MOD(($AG31+$AH31)*(V31*($L31-V$4)),Prime))</f>
        <v>248</v>
      </c>
      <c r="BL31" s="43">
        <f ca="1">IF($A31="","",MOD(($AG31+$AH31)*(W31*($L31-W$4)),Prime))</f>
        <v>65</v>
      </c>
      <c r="BM31" s="43">
        <f ca="1">IF($A31="","",MOD(($AG31+$AH31)*(X31*($L31-X$4)),Prime))</f>
        <v>107</v>
      </c>
      <c r="BN31" s="43">
        <f ca="1">IF($A31="","",MOD(($AG31+$AH31)*(Y31*($L31-Y$4)),Prime))</f>
        <v>67</v>
      </c>
      <c r="BO31" s="43">
        <f ca="1">IF($A31="","",MOD(($AG31+$AH31)*(Z31*($L31-Z$4)),Prime))</f>
        <v>37</v>
      </c>
      <c r="BP31" s="24"/>
      <c r="BQ31" s="43">
        <f ca="1">IF(A31="","",MOD((AG31+AH31)*(R31*D31+S31*E31+T31*F31+U31*G31-AA31),Prime))</f>
        <v>197</v>
      </c>
      <c r="BR31" s="43">
        <f ca="1">IF(A31="","",MOD((AG31+AH31)*(W31*D31+X31*E31+Y31*F31+Z31*G31-AB31),Prime))</f>
        <v>123</v>
      </c>
      <c r="BS31" s="43">
        <f ca="1">IF(A31="","",MOD((AG31+AH31)*(MOD(N31*AB31+O31*(AB31+M31)+P31*(AA31+AB31+M31),Prime)-AC31),Prime))</f>
        <v>30</v>
      </c>
      <c r="BT31" s="43">
        <f ca="1">IF(A31="","",MOD((AG31+AH31)*MOD(H31*(AA31+R31)+(1-H31)*AC31-AD31,Prime),Prime))</f>
        <v>20</v>
      </c>
      <c r="BU31" s="43">
        <f ca="1">IF(A31="","",MOD((AG31+AH31)*((J31*AD31+(1-J31)*AC31)-AE31),Prime))</f>
        <v>168</v>
      </c>
      <c r="BV31" s="43">
        <f ca="1">IF(A31="","",MOD((AG31+AH31)*H31*(1-H31),Prime))</f>
        <v>237</v>
      </c>
      <c r="BW31" s="43" cm="1">
        <f t="array" aca="1" ref="BW31" ca="1">IF(A31="","",MOD(AH31*MOD(MRef(AF$5,B31-Input_Output!$O$6,Input_Output!$O$22)*MRef(AC$5,B31-Input_Output!$O$6,Input_Output!$O$22)-(1-H31),Prime),Prime))</f>
        <v>154</v>
      </c>
      <c r="BX31" s="24"/>
      <c r="BY31" s="43" cm="1">
        <f t="array" aca="1" ref="BY31" ca="1">IF(A31="","",MOD($AH31*((1-MRef(R$5,$B31-Input_Output!$O$6,Input_Output!$O$22))*(MOD(MRef(D$5,$B31-Input_Output!$O$6,Input_Output!$O$22)+1,Prime))+MRef(R$5,$B31-Input_Output!$O$6,Input_Output!$O$22)*MRef($AE$5,$B31-Input_Output!$O$6,Input_Output!$O$22)-D31),Prime))</f>
        <v>115</v>
      </c>
      <c r="BZ31" s="43" cm="1">
        <f t="array" aca="1" ref="BZ31" ca="1">IF($A31="","",MOD($AH31*((1-MRef(S$5,$B31-Input_Output!$O$6,Input_Output!$O$22))*MRef(E$5,$B31-Input_Output!$O$6,Input_Output!$O$22)+MRef(S$5,$B31-Input_Output!$O$6,Input_Output!$O$22)*MRef($AE$5,$B31-Input_Output!$O$6,Input_Output!$O$22)-E31),Prime))</f>
        <v>129</v>
      </c>
      <c r="CA31" s="43" cm="1">
        <f t="array" aca="1" ref="CA31" ca="1">IF($A31="","",MOD($AH31*((1-MRef(T$5,$B31-Input_Output!$O$6,Input_Output!$O$22))*MRef(F$5,$B31-Input_Output!$O$6,Input_Output!$O$22)+MRef(T$5,$B31-Input_Output!$O$6,Input_Output!$O$22)*MRef($AE$5,$B31-Input_Output!$O$6,Input_Output!$O$22)-F31),Prime))</f>
        <v>55</v>
      </c>
      <c r="CB31" s="43" cm="1">
        <f t="array" aca="1" ref="CB31" ca="1">IF($A31="","",MOD($AH31*((1-MRef(U$5,$B31-Input_Output!$O$6,Input_Output!$O$22))*MRef(G$5,$B31-Input_Output!$O$6,Input_Output!$O$22)+MRef(U$5,$B31-Input_Output!$O$6,Input_Output!$O$22)*MRef($AE$5,$B31-Input_Output!$O$6,Input_Output!$O$22)-G31),Prime))</f>
        <v>229</v>
      </c>
      <c r="CC31" s="43" cm="1">
        <f t="array" aca="1" ref="CC31" ca="1">IF(A31="","",MOD(AH31*MRef(AC$5,B31-Input_Output!$O$6,Input_Output!$O$22)*H31,Prime))</f>
        <v>248</v>
      </c>
      <c r="CD31" s="24"/>
      <c r="CE31" s="43">
        <f ca="1">IF($A31="","",MOD(D31*$AG31,Prime))</f>
        <v>46</v>
      </c>
      <c r="CF31" s="43">
        <f ca="1">IF($A31="","",MOD((E31-INPUT)*$AG31,Prime))</f>
        <v>7</v>
      </c>
      <c r="CG31" s="43">
        <f ca="1">IF($A31="","",MOD(H31*$AG31,Prime))</f>
        <v>9</v>
      </c>
      <c r="CH31" s="43">
        <f ca="1">IF($A31="","",MOD((E31-OUT)*$AI31,Prime))</f>
        <v>52</v>
      </c>
      <c r="CI31" s="43" cm="1">
        <f t="array" aca="1" ref="CI31" ca="1">IF(A31="","",_xlfn.LET(_xlpm.r,B31-Input_Output!$O$6,_xlpm.l,Input_Output!$O$22,MOD(MRef(AG$5,_xlpm.r,_xlpm.l)+MRef(AH$5,_xlpm.r,_xlpm.l)-MRef(AI$5,_xlpm.r,_xlpm.l)-AH31,Prime)))</f>
        <v>0</v>
      </c>
      <c r="CJ31" s="7"/>
    </row>
    <row r="32" spans="1:88" x14ac:dyDescent="0.25">
      <c r="A32" s="41" t="str">
        <f>IF(B32&lt;Input_Output!O$22,"disguised","")</f>
        <v>disguised</v>
      </c>
      <c r="B32" s="19">
        <f>IF(B31="","",_xlfn.LET(_xlpm.next,B31+1,IF(_xlpm.next&lt;Input_Output!O$22,_xlpm.next,"")))</f>
        <v>27</v>
      </c>
      <c r="C32" s="19">
        <v>94</v>
      </c>
      <c r="D32" s="42">
        <f ca="1"/>
        <v>177</v>
      </c>
      <c r="E32" s="42">
        <f ca="1"/>
        <v>160</v>
      </c>
      <c r="F32" s="42">
        <f ca="1"/>
        <v>234</v>
      </c>
      <c r="G32" s="42">
        <f ca="1"/>
        <v>217</v>
      </c>
      <c r="H32" s="79">
        <f ca="1"/>
        <v>195</v>
      </c>
      <c r="I32" s="87">
        <f ca="1"/>
        <v>155</v>
      </c>
      <c r="J32" s="42">
        <f ca="1"/>
        <v>0</v>
      </c>
      <c r="K32" s="42">
        <f ca="1"/>
        <v>197</v>
      </c>
      <c r="L32" s="42">
        <f ca="1"/>
        <v>75</v>
      </c>
      <c r="M32" s="61">
        <f ca="1"/>
        <v>45</v>
      </c>
      <c r="N32" s="80">
        <f ca="1"/>
        <v>105</v>
      </c>
      <c r="O32" s="42">
        <f ca="1"/>
        <v>42</v>
      </c>
      <c r="P32" s="42">
        <f ca="1"/>
        <v>201</v>
      </c>
      <c r="Q32" s="42">
        <f ca="1"/>
        <v>116</v>
      </c>
      <c r="R32" s="42">
        <f ca="1"/>
        <v>159</v>
      </c>
      <c r="S32" s="42">
        <f ca="1"/>
        <v>203</v>
      </c>
      <c r="T32" s="42">
        <f ca="1"/>
        <v>212</v>
      </c>
      <c r="U32" s="42">
        <f ca="1"/>
        <v>147</v>
      </c>
      <c r="V32" s="42">
        <f ca="1"/>
        <v>100</v>
      </c>
      <c r="W32" s="42">
        <f ca="1"/>
        <v>88</v>
      </c>
      <c r="X32" s="42">
        <f ca="1"/>
        <v>130</v>
      </c>
      <c r="Y32" s="42">
        <f ca="1"/>
        <v>38</v>
      </c>
      <c r="Z32" s="42">
        <f ca="1"/>
        <v>216</v>
      </c>
      <c r="AA32" s="42">
        <f ca="1"/>
        <v>45</v>
      </c>
      <c r="AB32" s="42">
        <f ca="1"/>
        <v>20</v>
      </c>
      <c r="AC32" s="42">
        <f ca="1"/>
        <v>254</v>
      </c>
      <c r="AD32" s="42">
        <f ca="1"/>
        <v>37</v>
      </c>
      <c r="AE32" s="42">
        <f ca="1"/>
        <v>58</v>
      </c>
      <c r="AF32" s="42">
        <f ca="1"/>
        <v>213</v>
      </c>
      <c r="AG32" s="19">
        <f ca="1"/>
        <v>188</v>
      </c>
      <c r="AH32" s="19">
        <f ca="1"/>
        <v>120</v>
      </c>
      <c r="AI32" s="19">
        <f ca="1"/>
        <v>88</v>
      </c>
      <c r="AJ32" s="7"/>
      <c r="AK32" s="43">
        <f ca="1">IF(A32="","",MOD((AG32+AH32)*(N32+O32+P32-1),Prime))</f>
        <v>221</v>
      </c>
      <c r="AL32" s="43">
        <f ca="1">IF(A32="","",MOD((AG32+AH32)*(N32*(1-N32)),Prime))</f>
        <v>256</v>
      </c>
      <c r="AM32" s="43">
        <f ca="1">IF(A32="","",MOD((AG32+AH32)*(O32*(1-O32)),Prime))</f>
        <v>72</v>
      </c>
      <c r="AN32" s="43">
        <f ca="1">IF(A32="","",MOD((AG32+AH32)*(P32*(1-P32)),Prime))</f>
        <v>146</v>
      </c>
      <c r="AO32" s="43">
        <f ca="1">IF(A32="","",MOD((AG32+AH32)*(N32*($I32-N$4)),Prime))</f>
        <v>172</v>
      </c>
      <c r="AP32" s="43">
        <f ca="1">IF(A32="","",MOD((AG32+AH32)*(O32*($I32-O$4)),Prime))</f>
        <v>137</v>
      </c>
      <c r="AQ32" s="43">
        <f ca="1">IF(A32="","",MOD((AG32+AH32)*(P32*($I32-P$4)),Prime))</f>
        <v>189</v>
      </c>
      <c r="AR32" s="24"/>
      <c r="AS32" s="43">
        <f ca="1">IF(A32="","",MOD((AG32+AH32)*(Q32+R32+S32+T32+U32-1),Prime))</f>
        <v>231</v>
      </c>
      <c r="AT32" s="43">
        <f ca="1">IF(A32="","",MOD((AG32+AH32)*(Q32*(1-Q32)),Prime))</f>
        <v>196</v>
      </c>
      <c r="AU32" s="43">
        <f ca="1">IF(A32="","",MOD((AG32+AH32)*(R32*(1-R32)),Prime))</f>
        <v>180</v>
      </c>
      <c r="AV32" s="43">
        <f ca="1">IF(A32="","",MOD((AG32+AH32)*(S32*(1-S32)),Prime))</f>
        <v>160</v>
      </c>
      <c r="AW32" s="43">
        <f ca="1">IF(A32="","",MOD((AG32+AH32)*(T32*(1-T32)),Prime))</f>
        <v>57</v>
      </c>
      <c r="AX32" s="43">
        <f ca="1">IF(A32="","",MOD((AG32+AH32)*(U32*(1-U32)),Prime))</f>
        <v>1</v>
      </c>
      <c r="AY32" s="43">
        <f ca="1">IF($A32="","",MOD(($AG32+$AH32)*(Q32*($K32-Q$4)),Prime))</f>
        <v>214</v>
      </c>
      <c r="AZ32" s="43">
        <f ca="1">IF($A32="","",MOD(($AG32+$AH32)*(R32*($K32-R$4)),Prime))</f>
        <v>76</v>
      </c>
      <c r="BA32" s="43">
        <f ca="1">IF($A32="","",MOD(($AG32+$AH32)*(S32*($K32-S$4)),Prime))</f>
        <v>100</v>
      </c>
      <c r="BB32" s="43">
        <f ca="1">IF($A32="","",MOD(($AG32+$AH32)*(T32*($K32-T$4)),Prime))</f>
        <v>151</v>
      </c>
      <c r="BC32" s="43">
        <f ca="1">IF($A32="","",MOD(($AG32+$AH32)*(U32*($K32-U$4)),Prime))</f>
        <v>11</v>
      </c>
      <c r="BD32" s="24"/>
      <c r="BE32" s="43">
        <f ca="1">IF(A32="","",MOD((AG32+AH32)*(V32+W32+X32+Y32+Z32-1),Prime))</f>
        <v>80</v>
      </c>
      <c r="BF32" s="43">
        <f ca="1">IF(A32="","",MOD((AG32+AH32)*(V32*(1-V32)),Prime))</f>
        <v>105</v>
      </c>
      <c r="BG32" s="43">
        <f ca="1">IF(A32="","",MOD((AG32+AH32)*(W32*(1-W32)),Prime))</f>
        <v>184</v>
      </c>
      <c r="BH32" s="43">
        <f ca="1">IF(A32="","",MOD((AG32+AH32)*(X32*(1-X32)),Prime))</f>
        <v>26</v>
      </c>
      <c r="BI32" s="43">
        <f ca="1">IF(A32="","",MOD((AG32+AH32)*(Y32*(1-Y32)),Prime))</f>
        <v>254</v>
      </c>
      <c r="BJ32" s="43">
        <f ca="1">IF(A32="","",MOD((AG32+AH32)*(Z32*(1-Z32)),Prime))</f>
        <v>72</v>
      </c>
      <c r="BK32" s="43">
        <f ca="1">IF($A32="","",MOD(($AG32+$AH32)*(V32*($L32-V$4)),Prime))</f>
        <v>84</v>
      </c>
      <c r="BL32" s="43">
        <f ca="1">IF($A32="","",MOD(($AG32+$AH32)*(W32*($L32-W$4)),Prime))</f>
        <v>68</v>
      </c>
      <c r="BM32" s="43">
        <f ca="1">IF($A32="","",MOD(($AG32+$AH32)*(X32*($L32-X$4)),Prime))</f>
        <v>59</v>
      </c>
      <c r="BN32" s="43">
        <f ca="1">IF($A32="","",MOD(($AG32+$AH32)*(Y32*($L32-Y$4)),Prime))</f>
        <v>242</v>
      </c>
      <c r="BO32" s="43">
        <f ca="1">IF($A32="","",MOD(($AG32+$AH32)*(Z32*($L32-Z$4)),Prime))</f>
        <v>85</v>
      </c>
      <c r="BP32" s="24"/>
      <c r="BQ32" s="43">
        <f ca="1">IF(A32="","",MOD((AG32+AH32)*(R32*D32+S32*E32+T32*F32+U32*G32-AA32),Prime))</f>
        <v>220</v>
      </c>
      <c r="BR32" s="43">
        <f ca="1">IF(A32="","",MOD((AG32+AH32)*(W32*D32+X32*E32+Y32*F32+Z32*G32-AB32),Prime))</f>
        <v>160</v>
      </c>
      <c r="BS32" s="43">
        <f ca="1">IF(A32="","",MOD((AG32+AH32)*(MOD(N32*AB32+O32*(AB32+M32)+P32*(AA32+AB32+M32),Prime)-AC32),Prime))</f>
        <v>171</v>
      </c>
      <c r="BT32" s="43">
        <f ca="1">IF(A32="","",MOD((AG32+AH32)*MOD(H32*(AA32+R32)+(1-H32)*AC32-AD32,Prime),Prime))</f>
        <v>61</v>
      </c>
      <c r="BU32" s="43">
        <f ca="1">IF(A32="","",MOD((AG32+AH32)*((J32*AD32+(1-J32)*AC32)-AE32),Prime))</f>
        <v>230</v>
      </c>
      <c r="BV32" s="43">
        <f ca="1">IF(A32="","",MOD((AG32+AH32)*H32*(1-H32),Prime))</f>
        <v>226</v>
      </c>
      <c r="BW32" s="43" cm="1">
        <f t="array" aca="1" ref="BW32" ca="1">IF(A32="","",MOD(AH32*MOD(MRef(AF$5,B32-Input_Output!$O$6,Input_Output!$O$22)*MRef(AC$5,B32-Input_Output!$O$6,Input_Output!$O$22)-(1-H32),Prime),Prime))</f>
        <v>183</v>
      </c>
      <c r="BX32" s="24"/>
      <c r="BY32" s="43" cm="1">
        <f t="array" aca="1" ref="BY32" ca="1">IF(A32="","",MOD($AH32*((1-MRef(R$5,$B32-Input_Output!$O$6,Input_Output!$O$22))*(MOD(MRef(D$5,$B32-Input_Output!$O$6,Input_Output!$O$22)+1,Prime))+MRef(R$5,$B32-Input_Output!$O$6,Input_Output!$O$22)*MRef($AE$5,$B32-Input_Output!$O$6,Input_Output!$O$22)-D32),Prime))</f>
        <v>106</v>
      </c>
      <c r="BZ32" s="43" cm="1">
        <f t="array" aca="1" ref="BZ32" ca="1">IF($A32="","",MOD($AH32*((1-MRef(S$5,$B32-Input_Output!$O$6,Input_Output!$O$22))*MRef(E$5,$B32-Input_Output!$O$6,Input_Output!$O$22)+MRef(S$5,$B32-Input_Output!$O$6,Input_Output!$O$22)*MRef($AE$5,$B32-Input_Output!$O$6,Input_Output!$O$22)-E32),Prime))</f>
        <v>147</v>
      </c>
      <c r="CA32" s="43" cm="1">
        <f t="array" aca="1" ref="CA32" ca="1">IF($A32="","",MOD($AH32*((1-MRef(T$5,$B32-Input_Output!$O$6,Input_Output!$O$22))*MRef(F$5,$B32-Input_Output!$O$6,Input_Output!$O$22)+MRef(T$5,$B32-Input_Output!$O$6,Input_Output!$O$22)*MRef($AE$5,$B32-Input_Output!$O$6,Input_Output!$O$22)-F32),Prime))</f>
        <v>77</v>
      </c>
      <c r="CB32" s="43" cm="1">
        <f t="array" aca="1" ref="CB32" ca="1">IF($A32="","",MOD($AH32*((1-MRef(U$5,$B32-Input_Output!$O$6,Input_Output!$O$22))*MRef(G$5,$B32-Input_Output!$O$6,Input_Output!$O$22)+MRef(U$5,$B32-Input_Output!$O$6,Input_Output!$O$22)*MRef($AE$5,$B32-Input_Output!$O$6,Input_Output!$O$22)-G32),Prime))</f>
        <v>1</v>
      </c>
      <c r="CC32" s="43" cm="1">
        <f t="array" aca="1" ref="CC32" ca="1">IF(A32="","",MOD(AH32*MRef(AC$5,B32-Input_Output!$O$6,Input_Output!$O$22)*H32,Prime))</f>
        <v>165</v>
      </c>
      <c r="CD32" s="24"/>
      <c r="CE32" s="43">
        <f ca="1">IF($A32="","",MOD(D32*$AG32,Prime))</f>
        <v>123</v>
      </c>
      <c r="CF32" s="43">
        <f ca="1">IF($A32="","",MOD((E32-INPUT)*$AG32,Prime))</f>
        <v>30</v>
      </c>
      <c r="CG32" s="43">
        <f ca="1">IF($A32="","",MOD(H32*$AG32,Prime))</f>
        <v>166</v>
      </c>
      <c r="CH32" s="43">
        <f ca="1">IF($A32="","",MOD((E32-OUT)*$AI32,Prime))</f>
        <v>167</v>
      </c>
      <c r="CI32" s="43" cm="1">
        <f t="array" aca="1" ref="CI32" ca="1">IF(A32="","",_xlfn.LET(_xlpm.r,B32-Input_Output!$O$6,_xlpm.l,Input_Output!$O$22,MOD(MRef(AG$5,_xlpm.r,_xlpm.l)+MRef(AH$5,_xlpm.r,_xlpm.l)-MRef(AI$5,_xlpm.r,_xlpm.l)-AH32,Prime)))</f>
        <v>0</v>
      </c>
      <c r="CJ32" s="7"/>
    </row>
    <row r="33" spans="1:88" x14ac:dyDescent="0.25">
      <c r="A33" s="41" t="str">
        <f>IF(B33&lt;Input_Output!O$22,"disguised","")</f>
        <v>disguised</v>
      </c>
      <c r="B33" s="19">
        <f>IF(B32="","",_xlfn.LET(_xlpm.next,B32+1,IF(_xlpm.next&lt;Input_Output!O$22,_xlpm.next,"")))</f>
        <v>28</v>
      </c>
      <c r="C33" s="19">
        <v>161</v>
      </c>
      <c r="D33" s="42">
        <f ca="1"/>
        <v>144</v>
      </c>
      <c r="E33" s="42">
        <f ca="1"/>
        <v>153</v>
      </c>
      <c r="F33" s="42">
        <f ca="1"/>
        <v>17</v>
      </c>
      <c r="G33" s="42">
        <f ca="1"/>
        <v>198</v>
      </c>
      <c r="H33" s="79">
        <f ca="1"/>
        <v>71</v>
      </c>
      <c r="I33" s="87">
        <f ca="1"/>
        <v>208</v>
      </c>
      <c r="J33" s="42">
        <f ca="1"/>
        <v>139</v>
      </c>
      <c r="K33" s="42">
        <f ca="1"/>
        <v>112</v>
      </c>
      <c r="L33" s="42">
        <f ca="1"/>
        <v>194</v>
      </c>
      <c r="M33" s="61">
        <f ca="1"/>
        <v>5</v>
      </c>
      <c r="N33" s="80">
        <f ca="1"/>
        <v>28</v>
      </c>
      <c r="O33" s="42">
        <f ca="1"/>
        <v>1</v>
      </c>
      <c r="P33" s="42">
        <f ca="1"/>
        <v>172</v>
      </c>
      <c r="Q33" s="42">
        <f ca="1"/>
        <v>95</v>
      </c>
      <c r="R33" s="42">
        <f ca="1"/>
        <v>195</v>
      </c>
      <c r="S33" s="42">
        <f ca="1"/>
        <v>234</v>
      </c>
      <c r="T33" s="42">
        <f ca="1"/>
        <v>105</v>
      </c>
      <c r="U33" s="42">
        <f ca="1"/>
        <v>26</v>
      </c>
      <c r="V33" s="42">
        <f ca="1"/>
        <v>17</v>
      </c>
      <c r="W33" s="42">
        <f ca="1"/>
        <v>249</v>
      </c>
      <c r="X33" s="42">
        <f ca="1"/>
        <v>153</v>
      </c>
      <c r="Y33" s="42">
        <f ca="1"/>
        <v>99</v>
      </c>
      <c r="Z33" s="42">
        <f ca="1"/>
        <v>66</v>
      </c>
      <c r="AA33" s="42">
        <f ca="1"/>
        <v>108</v>
      </c>
      <c r="AB33" s="42">
        <f ca="1"/>
        <v>27</v>
      </c>
      <c r="AC33" s="42">
        <f ca="1"/>
        <v>215</v>
      </c>
      <c r="AD33" s="42">
        <f ca="1"/>
        <v>154</v>
      </c>
      <c r="AE33" s="42">
        <f ca="1"/>
        <v>75</v>
      </c>
      <c r="AF33" s="42">
        <f ca="1"/>
        <v>158</v>
      </c>
      <c r="AG33" s="19">
        <f ca="1"/>
        <v>78</v>
      </c>
      <c r="AH33" s="19">
        <f ca="1"/>
        <v>98</v>
      </c>
      <c r="AI33" s="19">
        <f ca="1"/>
        <v>195</v>
      </c>
      <c r="AJ33" s="7"/>
      <c r="AK33" s="43">
        <f ca="1">IF(A33="","",MOD((AG33+AH33)*(N33+O33+P33-1),Prime))</f>
        <v>248</v>
      </c>
      <c r="AL33" s="43">
        <f ca="1">IF(A33="","",MOD((AG33+AH33)*(N33*(1-N33)),Prime))</f>
        <v>70</v>
      </c>
      <c r="AM33" s="43">
        <f ca="1">IF(A33="","",MOD((AG33+AH33)*(O33*(1-O33)),Prime))</f>
        <v>0</v>
      </c>
      <c r="AN33" s="43">
        <f ca="1">IF(A33="","",MOD((AG33+AH33)*(P33*(1-P33)),Prime))</f>
        <v>239</v>
      </c>
      <c r="AO33" s="43">
        <f ca="1">IF(A33="","",MOD((AG33+AH33)*(N33*($I33-N$4)),Prime))</f>
        <v>108</v>
      </c>
      <c r="AP33" s="43">
        <f ca="1">IF(A33="","",MOD((AG33+AH33)*(O33*($I33-O$4)),Prime))</f>
        <v>195</v>
      </c>
      <c r="AQ33" s="43">
        <f ca="1">IF(A33="","",MOD((AG33+AH33)*(P33*($I33-P$4)),Prime))</f>
        <v>184</v>
      </c>
      <c r="AR33" s="24"/>
      <c r="AS33" s="43">
        <f ca="1">IF(A33="","",MOD((AG33+AH33)*(Q33+R33+S33+T33+U33-1),Prime))</f>
        <v>225</v>
      </c>
      <c r="AT33" s="43">
        <f ca="1">IF(A33="","",MOD((AG33+AH33)*(Q33*(1-Q33)),Prime))</f>
        <v>132</v>
      </c>
      <c r="AU33" s="43">
        <f ca="1">IF(A33="","",MOD((AG33+AH33)*(R33*(1-R33)),Prime))</f>
        <v>19</v>
      </c>
      <c r="AV33" s="43">
        <f ca="1">IF(A33="","",MOD((AG33+AH33)*(S33*(1-S33)),Prime))</f>
        <v>251</v>
      </c>
      <c r="AW33" s="43">
        <f ca="1">IF(A33="","",MOD((AG33+AH33)*(T33*(1-T33)),Prime))</f>
        <v>183</v>
      </c>
      <c r="AX33" s="43">
        <f ca="1">IF(A33="","",MOD((AG33+AH33)*(U33*(1-U33)),Prime))</f>
        <v>222</v>
      </c>
      <c r="AY33" s="43">
        <f ca="1">IF($A33="","",MOD(($AG33+$AH33)*(Q33*($K33-Q$4)),Prime))</f>
        <v>138</v>
      </c>
      <c r="AZ33" s="43">
        <f ca="1">IF($A33="","",MOD(($AG33+$AH33)*(R33*($K33-R$4)),Prime))</f>
        <v>9</v>
      </c>
      <c r="BA33" s="43">
        <f ca="1">IF($A33="","",MOD(($AG33+$AH33)*(S33*($K33-S$4)),Prime))</f>
        <v>101</v>
      </c>
      <c r="BB33" s="43">
        <f ca="1">IF($A33="","",MOD(($AG33+$AH33)*(T33*($K33-T$4)),Prime))</f>
        <v>211</v>
      </c>
      <c r="BC33" s="43">
        <f ca="1">IF($A33="","",MOD(($AG33+$AH33)*(U33*($K33-U$4)),Prime))</f>
        <v>254</v>
      </c>
      <c r="BD33" s="24"/>
      <c r="BE33" s="43">
        <f ca="1">IF(A33="","",MOD((AG33+AH33)*(V33+W33+X33+Y33+Z33-1),Prime))</f>
        <v>65</v>
      </c>
      <c r="BF33" s="43">
        <f ca="1">IF(A33="","",MOD((AG33+AH33)*(V33*(1-V33)),Prime))</f>
        <v>187</v>
      </c>
      <c r="BG33" s="43">
        <f ca="1">IF(A33="","",MOD((AG33+AH33)*(W33*(1-W33)),Prime))</f>
        <v>178</v>
      </c>
      <c r="BH33" s="43">
        <f ca="1">IF(A33="","",MOD((AG33+AH33)*(X33*(1-X33)),Prime))</f>
        <v>183</v>
      </c>
      <c r="BI33" s="43">
        <f ca="1">IF(A33="","",MOD((AG33+AH33)*(Y33*(1-Y33)),Prime))</f>
        <v>213</v>
      </c>
      <c r="BJ33" s="43">
        <f ca="1">IF(A33="","",MOD((AG33+AH33)*(Z33*(1-Z33)),Prime))</f>
        <v>26</v>
      </c>
      <c r="BK33" s="43">
        <f ca="1">IF($A33="","",MOD(($AG33+$AH33)*(V33*($L33-V$4)),Prime))</f>
        <v>142</v>
      </c>
      <c r="BL33" s="43">
        <f ca="1">IF($A33="","",MOD(($AG33+$AH33)*(W33*($L33-W$4)),Prime))</f>
        <v>162</v>
      </c>
      <c r="BM33" s="43">
        <f ca="1">IF($A33="","",MOD(($AG33+$AH33)*(X33*($L33-X$4)),Prime))</f>
        <v>107</v>
      </c>
      <c r="BN33" s="43">
        <f ca="1">IF($A33="","",MOD(($AG33+$AH33)*(Y33*($L33-Y$4)),Prime))</f>
        <v>91</v>
      </c>
      <c r="BO33" s="43">
        <f ca="1">IF($A33="","",MOD(($AG33+$AH33)*(Z33*($L33-Z$4)),Prime))</f>
        <v>181</v>
      </c>
      <c r="BP33" s="24"/>
      <c r="BQ33" s="43">
        <f ca="1">IF(A33="","",MOD((AG33+AH33)*(R33*D33+S33*E33+T33*F33+U33*G33-AA33),Prime))</f>
        <v>235</v>
      </c>
      <c r="BR33" s="43">
        <f ca="1">IF(A33="","",MOD((AG33+AH33)*(W33*D33+X33*E33+Y33*F33+Z33*G33-AB33),Prime))</f>
        <v>131</v>
      </c>
      <c r="BS33" s="43">
        <f ca="1">IF(A33="","",MOD((AG33+AH33)*(MOD(N33*AB33+O33*(AB33+M33)+P33*(AA33+AB33+M33),Prime)-AC33),Prime))</f>
        <v>254</v>
      </c>
      <c r="BT33" s="43">
        <f ca="1">IF(A33="","",MOD((AG33+AH33)*MOD(H33*(AA33+R33)+(1-H33)*AC33-AD33,Prime),Prime))</f>
        <v>144</v>
      </c>
      <c r="BU33" s="43">
        <f ca="1">IF(A33="","",MOD((AG33+AH33)*((J33*AD33+(1-J33)*AC33)-AE33),Prime))</f>
        <v>63</v>
      </c>
      <c r="BV33" s="43">
        <f ca="1">IF(A33="","",MOD((AG33+AH33)*H33*(1-H33),Prime))</f>
        <v>108</v>
      </c>
      <c r="BW33" s="43" cm="1">
        <f t="array" aca="1" ref="BW33" ca="1">IF(A33="","",MOD(AH33*MOD(MRef(AF$5,B33-Input_Output!$O$6,Input_Output!$O$22)*MRef(AC$5,B33-Input_Output!$O$6,Input_Output!$O$22)-(1-H33),Prime),Prime))</f>
        <v>155</v>
      </c>
      <c r="BX33" s="24"/>
      <c r="BY33" s="43" cm="1">
        <f t="array" aca="1" ref="BY33" ca="1">IF(A33="","",MOD($AH33*((1-MRef(R$5,$B33-Input_Output!$O$6,Input_Output!$O$22))*(MOD(MRef(D$5,$B33-Input_Output!$O$6,Input_Output!$O$22)+1,Prime))+MRef(R$5,$B33-Input_Output!$O$6,Input_Output!$O$22)*MRef($AE$5,$B33-Input_Output!$O$6,Input_Output!$O$22)-D33),Prime))</f>
        <v>75</v>
      </c>
      <c r="BZ33" s="43" cm="1">
        <f t="array" aca="1" ref="BZ33" ca="1">IF($A33="","",MOD($AH33*((1-MRef(S$5,$B33-Input_Output!$O$6,Input_Output!$O$22))*MRef(E$5,$B33-Input_Output!$O$6,Input_Output!$O$22)+MRef(S$5,$B33-Input_Output!$O$6,Input_Output!$O$22)*MRef($AE$5,$B33-Input_Output!$O$6,Input_Output!$O$22)-E33),Prime))</f>
        <v>3</v>
      </c>
      <c r="CA33" s="43" cm="1">
        <f t="array" aca="1" ref="CA33" ca="1">IF($A33="","",MOD($AH33*((1-MRef(T$5,$B33-Input_Output!$O$6,Input_Output!$O$22))*MRef(F$5,$B33-Input_Output!$O$6,Input_Output!$O$22)+MRef(T$5,$B33-Input_Output!$O$6,Input_Output!$O$22)*MRef($AE$5,$B33-Input_Output!$O$6,Input_Output!$O$22)-F33),Prime))</f>
        <v>8</v>
      </c>
      <c r="CB33" s="43" cm="1">
        <f t="array" aca="1" ref="CB33" ca="1">IF($A33="","",MOD($AH33*((1-MRef(U$5,$B33-Input_Output!$O$6,Input_Output!$O$22))*MRef(G$5,$B33-Input_Output!$O$6,Input_Output!$O$22)+MRef(U$5,$B33-Input_Output!$O$6,Input_Output!$O$22)*MRef($AE$5,$B33-Input_Output!$O$6,Input_Output!$O$22)-G33),Prime))</f>
        <v>85</v>
      </c>
      <c r="CC33" s="43" cm="1">
        <f t="array" aca="1" ref="CC33" ca="1">IF(A33="","",MOD(AH33*MRef(AC$5,B33-Input_Output!$O$6,Input_Output!$O$22)*H33,Prime))</f>
        <v>232</v>
      </c>
      <c r="CD33" s="24"/>
      <c r="CE33" s="43">
        <f ca="1">IF($A33="","",MOD(D33*$AG33,Prime))</f>
        <v>181</v>
      </c>
      <c r="CF33" s="43">
        <f ca="1">IF($A33="","",MOD((E33-INPUT)*$AG33,Prime))</f>
        <v>57</v>
      </c>
      <c r="CG33" s="43">
        <f ca="1">IF($A33="","",MOD(H33*$AG33,Prime))</f>
        <v>141</v>
      </c>
      <c r="CH33" s="43">
        <f ca="1">IF($A33="","",MOD((E33-OUT)*$AI33,Prime))</f>
        <v>182</v>
      </c>
      <c r="CI33" s="43" cm="1">
        <f t="array" aca="1" ref="CI33" ca="1">IF(A33="","",_xlfn.LET(_xlpm.r,B33-Input_Output!$O$6,_xlpm.l,Input_Output!$O$22,MOD(MRef(AG$5,_xlpm.r,_xlpm.l)+MRef(AH$5,_xlpm.r,_xlpm.l)-MRef(AI$5,_xlpm.r,_xlpm.l)-AH33,Prime)))</f>
        <v>0</v>
      </c>
      <c r="CJ33" s="7"/>
    </row>
    <row r="34" spans="1:88" x14ac:dyDescent="0.25">
      <c r="A34" s="41" t="str">
        <f>IF(B34&lt;Input_Output!O$22,"disguised","")</f>
        <v>disguised</v>
      </c>
      <c r="B34" s="19">
        <f>IF(B33="","",_xlfn.LET(_xlpm.next,B33+1,IF(_xlpm.next&lt;Input_Output!O$22,_xlpm.next,"")))</f>
        <v>29</v>
      </c>
      <c r="C34" s="19">
        <v>191</v>
      </c>
      <c r="D34" s="42">
        <f ca="1"/>
        <v>138</v>
      </c>
      <c r="E34" s="42">
        <f ca="1"/>
        <v>136</v>
      </c>
      <c r="F34" s="42">
        <f ca="1"/>
        <v>232</v>
      </c>
      <c r="G34" s="42">
        <f ca="1"/>
        <v>22</v>
      </c>
      <c r="H34" s="79">
        <f ca="1"/>
        <v>205</v>
      </c>
      <c r="I34" s="87">
        <f ca="1"/>
        <v>89</v>
      </c>
      <c r="J34" s="42">
        <f ca="1"/>
        <v>206</v>
      </c>
      <c r="K34" s="42">
        <f ca="1"/>
        <v>123</v>
      </c>
      <c r="L34" s="42">
        <f ca="1"/>
        <v>61</v>
      </c>
      <c r="M34" s="61">
        <f ca="1"/>
        <v>128</v>
      </c>
      <c r="N34" s="80">
        <f ca="1"/>
        <v>248</v>
      </c>
      <c r="O34" s="42">
        <f ca="1"/>
        <v>245</v>
      </c>
      <c r="P34" s="42">
        <f ca="1"/>
        <v>250</v>
      </c>
      <c r="Q34" s="42">
        <f ca="1"/>
        <v>46</v>
      </c>
      <c r="R34" s="42">
        <f ca="1"/>
        <v>159</v>
      </c>
      <c r="S34" s="42">
        <f ca="1"/>
        <v>17</v>
      </c>
      <c r="T34" s="42">
        <f ca="1"/>
        <v>181</v>
      </c>
      <c r="U34" s="42">
        <f ca="1"/>
        <v>94</v>
      </c>
      <c r="V34" s="42">
        <f ca="1"/>
        <v>195</v>
      </c>
      <c r="W34" s="42">
        <f ca="1"/>
        <v>235</v>
      </c>
      <c r="X34" s="42">
        <f ca="1"/>
        <v>132</v>
      </c>
      <c r="Y34" s="42">
        <f ca="1"/>
        <v>189</v>
      </c>
      <c r="Z34" s="42">
        <f ca="1"/>
        <v>134</v>
      </c>
      <c r="AA34" s="42">
        <f ca="1"/>
        <v>241</v>
      </c>
      <c r="AB34" s="42">
        <f ca="1"/>
        <v>75</v>
      </c>
      <c r="AC34" s="42">
        <f ca="1"/>
        <v>134</v>
      </c>
      <c r="AD34" s="42">
        <f ca="1"/>
        <v>67</v>
      </c>
      <c r="AE34" s="42">
        <f ca="1"/>
        <v>32</v>
      </c>
      <c r="AF34" s="42">
        <f ca="1"/>
        <v>225</v>
      </c>
      <c r="AG34" s="19">
        <f ca="1"/>
        <v>38</v>
      </c>
      <c r="AH34" s="19">
        <f ca="1"/>
        <v>17</v>
      </c>
      <c r="AI34" s="19">
        <f ca="1"/>
        <v>166</v>
      </c>
      <c r="AJ34" s="7"/>
      <c r="AK34" s="43">
        <f ca="1">IF(A34="","",MOD((AG34+AH34)*(N34+O34+P34-1),Prime))</f>
        <v>204</v>
      </c>
      <c r="AL34" s="43">
        <f ca="1">IF(A34="","",MOD((AG34+AH34)*(N34*(1-N34)),Prime))</f>
        <v>190</v>
      </c>
      <c r="AM34" s="43">
        <f ca="1">IF(A34="","",MOD((AG34+AH34)*(O34*(1-O34)),Prime))</f>
        <v>158</v>
      </c>
      <c r="AN34" s="43">
        <f ca="1">IF(A34="","",MOD((AG34+AH34)*(P34*(1-P34)),Prime))</f>
        <v>4</v>
      </c>
      <c r="AO34" s="43">
        <f ca="1">IF(A34="","",MOD((AG34+AH34)*(N34*($I34-N$4)),Prime))</f>
        <v>149</v>
      </c>
      <c r="AP34" s="43">
        <f ca="1">IF(A34="","",MOD((AG34+AH34)*(O34*($I34-O$4)),Prime))</f>
        <v>2</v>
      </c>
      <c r="AQ34" s="43">
        <f ca="1">IF(A34="","",MOD((AG34+AH34)*(P34*($I34-P$4)),Prime))</f>
        <v>172</v>
      </c>
      <c r="AR34" s="24"/>
      <c r="AS34" s="43">
        <f ca="1">IF(A34="","",MOD((AG34+AH34)*(Q34+R34+S34+T34+U34-1),Prime))</f>
        <v>38</v>
      </c>
      <c r="AT34" s="43">
        <f ca="1">IF(A34="","",MOD((AG34+AH34)*(Q34*(1-Q34)),Prime))</f>
        <v>1</v>
      </c>
      <c r="AU34" s="43">
        <f ca="1">IF(A34="","",MOD((AG34+AH34)*(R34*(1-R34)),Prime))</f>
        <v>179</v>
      </c>
      <c r="AV34" s="43">
        <f ca="1">IF(A34="","",MOD((AG34+AH34)*(S34*(1-S34)),Prime))</f>
        <v>203</v>
      </c>
      <c r="AW34" s="43">
        <f ca="1">IF(A34="","",MOD((AG34+AH34)*(T34*(1-T34)),Prime))</f>
        <v>161</v>
      </c>
      <c r="AX34" s="43">
        <f ca="1">IF(A34="","",MOD((AG34+AH34)*(U34*(1-U34)),Prime))</f>
        <v>37</v>
      </c>
      <c r="AY34" s="43">
        <f ca="1">IF($A34="","",MOD(($AG34+$AH34)*(Q34*($K34-Q$4)),Prime))</f>
        <v>220</v>
      </c>
      <c r="AZ34" s="43">
        <f ca="1">IF($A34="","",MOD(($AG34+$AH34)*(R34*($K34-R$4)),Prime))</f>
        <v>83</v>
      </c>
      <c r="BA34" s="43">
        <f ca="1">IF($A34="","",MOD(($AG34+$AH34)*(S34*($K34-S$4)),Prime))</f>
        <v>55</v>
      </c>
      <c r="BB34" s="43">
        <f ca="1">IF($A34="","",MOD(($AG34+$AH34)*(T34*($K34-T$4)),Prime))</f>
        <v>64</v>
      </c>
      <c r="BC34" s="43">
        <f ca="1">IF($A34="","",MOD(($AG34+$AH34)*(U34*($K34-U$4)),Prime))</f>
        <v>229</v>
      </c>
      <c r="BD34" s="24"/>
      <c r="BE34" s="43">
        <f ca="1">IF(A34="","",MOD((AG34+AH34)*(V34+W34+X34+Y34+Z34-1),Prime))</f>
        <v>47</v>
      </c>
      <c r="BF34" s="43">
        <f ca="1">IF(A34="","",MOD((AG34+AH34)*(V34*(1-V34)),Prime))</f>
        <v>22</v>
      </c>
      <c r="BG34" s="43">
        <f ca="1">IF(A34="","",MOD((AG34+AH34)*(W34*(1-W34)),Prime))</f>
        <v>183</v>
      </c>
      <c r="BH34" s="43">
        <f ca="1">IF(A34="","",MOD((AG34+AH34)*(X34*(1-X34)),Prime))</f>
        <v>97</v>
      </c>
      <c r="BI34" s="43">
        <f ca="1">IF(A34="","",MOD((AG34+AH34)*(Y34*(1-Y34)),Prime))</f>
        <v>225</v>
      </c>
      <c r="BJ34" s="43">
        <f ca="1">IF(A34="","",MOD((AG34+AH34)*(Z34*(1-Z34)),Prime))</f>
        <v>245</v>
      </c>
      <c r="BK34" s="43">
        <f ca="1">IF($A34="","",MOD(($AG34+$AH34)*(V34*($L34-V$4)),Prime))</f>
        <v>160</v>
      </c>
      <c r="BL34" s="43">
        <f ca="1">IF($A34="","",MOD(($AG34+$AH34)*(W34*($L34-W$4)),Prime))</f>
        <v>131</v>
      </c>
      <c r="BM34" s="43">
        <f ca="1">IF($A34="","",MOD(($AG34+$AH34)*(X34*($L34-X$4)),Prime))</f>
        <v>178</v>
      </c>
      <c r="BN34" s="43">
        <f ca="1">IF($A34="","",MOD(($AG34+$AH34)*(Y34*($L34-Y$4)),Prime))</f>
        <v>245</v>
      </c>
      <c r="BO34" s="43">
        <f ca="1">IF($A34="","",MOD(($AG34+$AH34)*(Z34*($L34-Z$4)),Prime))</f>
        <v>152</v>
      </c>
      <c r="BP34" s="24"/>
      <c r="BQ34" s="43">
        <f ca="1">IF(A34="","",MOD((AG34+AH34)*(R34*D34+S34*E34+T34*F34+U34*G34-AA34),Prime))</f>
        <v>39</v>
      </c>
      <c r="BR34" s="43">
        <f ca="1">IF(A34="","",MOD((AG34+AH34)*(W34*D34+X34*E34+Y34*F34+Z34*G34-AB34),Prime))</f>
        <v>205</v>
      </c>
      <c r="BS34" s="43">
        <f ca="1">IF(A34="","",MOD((AG34+AH34)*(MOD(N34*AB34+O34*(AB34+M34)+P34*(AA34+AB34+M34),Prime)-AC34),Prime))</f>
        <v>105</v>
      </c>
      <c r="BT34" s="43">
        <f ca="1">IF(A34="","",MOD((AG34+AH34)*MOD(H34*(AA34+R34)+(1-H34)*AC34-AD34,Prime),Prime))</f>
        <v>47</v>
      </c>
      <c r="BU34" s="43">
        <f ca="1">IF(A34="","",MOD((AG34+AH34)*((J34*AD34+(1-J34)*AC34)-AE34),Prime))</f>
        <v>24</v>
      </c>
      <c r="BV34" s="43">
        <f ca="1">IF(A34="","",MOD((AG34+AH34)*H34*(1-H34),Prime))</f>
        <v>50</v>
      </c>
      <c r="BW34" s="43" cm="1">
        <f t="array" aca="1" ref="BW34" ca="1">IF(A34="","",MOD(AH34*MOD(MRef(AF$5,B34-Input_Output!$O$6,Input_Output!$O$22)*MRef(AC$5,B34-Input_Output!$O$6,Input_Output!$O$22)-(1-H34),Prime),Prime))</f>
        <v>256</v>
      </c>
      <c r="BX34" s="24"/>
      <c r="BY34" s="43" cm="1">
        <f t="array" aca="1" ref="BY34" ca="1">IF(A34="","",MOD($AH34*((1-MRef(R$5,$B34-Input_Output!$O$6,Input_Output!$O$22))*(MOD(MRef(D$5,$B34-Input_Output!$O$6,Input_Output!$O$22)+1,Prime))+MRef(R$5,$B34-Input_Output!$O$6,Input_Output!$O$22)*MRef($AE$5,$B34-Input_Output!$O$6,Input_Output!$O$22)-D34),Prime))</f>
        <v>191</v>
      </c>
      <c r="BZ34" s="43" cm="1">
        <f t="array" aca="1" ref="BZ34" ca="1">IF($A34="","",MOD($AH34*((1-MRef(S$5,$B34-Input_Output!$O$6,Input_Output!$O$22))*MRef(E$5,$B34-Input_Output!$O$6,Input_Output!$O$22)+MRef(S$5,$B34-Input_Output!$O$6,Input_Output!$O$22)*MRef($AE$5,$B34-Input_Output!$O$6,Input_Output!$O$22)-E34),Prime))</f>
        <v>229</v>
      </c>
      <c r="CA34" s="43" cm="1">
        <f t="array" aca="1" ref="CA34" ca="1">IF($A34="","",MOD($AH34*((1-MRef(T$5,$B34-Input_Output!$O$6,Input_Output!$O$22))*MRef(F$5,$B34-Input_Output!$O$6,Input_Output!$O$22)+MRef(T$5,$B34-Input_Output!$O$6,Input_Output!$O$22)*MRef($AE$5,$B34-Input_Output!$O$6,Input_Output!$O$22)-F34),Prime))</f>
        <v>252</v>
      </c>
      <c r="CB34" s="43" cm="1">
        <f t="array" aca="1" ref="CB34" ca="1">IF($A34="","",MOD($AH34*((1-MRef(U$5,$B34-Input_Output!$O$6,Input_Output!$O$22))*MRef(G$5,$B34-Input_Output!$O$6,Input_Output!$O$22)+MRef(U$5,$B34-Input_Output!$O$6,Input_Output!$O$22)*MRef($AE$5,$B34-Input_Output!$O$6,Input_Output!$O$22)-G34),Prime))</f>
        <v>10</v>
      </c>
      <c r="CC34" s="43" cm="1">
        <f t="array" aca="1" ref="CC34" ca="1">IF(A34="","",MOD(AH34*MRef(AC$5,B34-Input_Output!$O$6,Input_Output!$O$22)*H34,Prime))</f>
        <v>116</v>
      </c>
      <c r="CD34" s="24"/>
      <c r="CE34" s="43">
        <f ca="1">IF($A34="","",MOD(D34*$AG34,Prime))</f>
        <v>104</v>
      </c>
      <c r="CF34" s="43">
        <f ca="1">IF($A34="","",MOD((E34-INPUT)*$AG34,Prime))</f>
        <v>133</v>
      </c>
      <c r="CG34" s="43">
        <f ca="1">IF($A34="","",MOD(H34*$AG34,Prime))</f>
        <v>80</v>
      </c>
      <c r="CH34" s="43">
        <f ca="1">IF($A34="","",MOD((E34-OUT)*$AI34,Prime))</f>
        <v>40</v>
      </c>
      <c r="CI34" s="43" cm="1">
        <f t="array" aca="1" ref="CI34" ca="1">IF(A34="","",_xlfn.LET(_xlpm.r,B34-Input_Output!$O$6,_xlpm.l,Input_Output!$O$22,MOD(MRef(AG$5,_xlpm.r,_xlpm.l)+MRef(AH$5,_xlpm.r,_xlpm.l)-MRef(AI$5,_xlpm.r,_xlpm.l)-AH34,Prime)))</f>
        <v>0</v>
      </c>
      <c r="CJ34" s="7"/>
    </row>
    <row r="35" spans="1:88" x14ac:dyDescent="0.25">
      <c r="A35" s="41" t="str">
        <f>IF(B35&lt;Input_Output!O$22,"disguised","")</f>
        <v>disguised</v>
      </c>
      <c r="B35" s="19">
        <f>IF(B34="","",_xlfn.LET(_xlpm.next,B34+1,IF(_xlpm.next&lt;Input_Output!O$22,_xlpm.next,"")))</f>
        <v>30</v>
      </c>
      <c r="C35" s="19">
        <v>51</v>
      </c>
      <c r="D35" s="42">
        <f ca="1"/>
        <v>140</v>
      </c>
      <c r="E35" s="42">
        <f ca="1"/>
        <v>117</v>
      </c>
      <c r="F35" s="42">
        <f ca="1"/>
        <v>76</v>
      </c>
      <c r="G35" s="42">
        <f ca="1"/>
        <v>156</v>
      </c>
      <c r="H35" s="79">
        <f ca="1"/>
        <v>66</v>
      </c>
      <c r="I35" s="87">
        <f ca="1"/>
        <v>185</v>
      </c>
      <c r="J35" s="42">
        <f ca="1"/>
        <v>133</v>
      </c>
      <c r="K35" s="42">
        <f ca="1"/>
        <v>53</v>
      </c>
      <c r="L35" s="42">
        <f ca="1"/>
        <v>121</v>
      </c>
      <c r="M35" s="61">
        <f ca="1"/>
        <v>246</v>
      </c>
      <c r="N35" s="80">
        <f ca="1"/>
        <v>13</v>
      </c>
      <c r="O35" s="42">
        <f ca="1"/>
        <v>56</v>
      </c>
      <c r="P35" s="42">
        <f ca="1"/>
        <v>136</v>
      </c>
      <c r="Q35" s="42">
        <f ca="1"/>
        <v>195</v>
      </c>
      <c r="R35" s="42">
        <f ca="1"/>
        <v>5</v>
      </c>
      <c r="S35" s="42">
        <f ca="1"/>
        <v>186</v>
      </c>
      <c r="T35" s="42">
        <f ca="1"/>
        <v>186</v>
      </c>
      <c r="U35" s="42">
        <f ca="1"/>
        <v>239</v>
      </c>
      <c r="V35" s="42">
        <f ca="1"/>
        <v>40</v>
      </c>
      <c r="W35" s="42">
        <f ca="1"/>
        <v>18</v>
      </c>
      <c r="X35" s="42">
        <f ca="1"/>
        <v>112</v>
      </c>
      <c r="Y35" s="42">
        <f ca="1"/>
        <v>80</v>
      </c>
      <c r="Z35" s="42">
        <f ca="1"/>
        <v>23</v>
      </c>
      <c r="AA35" s="42">
        <f ca="1"/>
        <v>128</v>
      </c>
      <c r="AB35" s="42">
        <f ca="1"/>
        <v>218</v>
      </c>
      <c r="AC35" s="42">
        <f ca="1"/>
        <v>24</v>
      </c>
      <c r="AD35" s="42">
        <f ca="1"/>
        <v>108</v>
      </c>
      <c r="AE35" s="42">
        <f ca="1"/>
        <v>89</v>
      </c>
      <c r="AF35" s="42">
        <f ca="1"/>
        <v>169</v>
      </c>
      <c r="AG35" s="19">
        <f ca="1"/>
        <v>80</v>
      </c>
      <c r="AH35" s="19">
        <f ca="1"/>
        <v>146</v>
      </c>
      <c r="AI35" s="19">
        <f ca="1"/>
        <v>205</v>
      </c>
      <c r="AJ35" s="7"/>
      <c r="AK35" s="43">
        <f ca="1">IF(A35="","",MOD((AG35+AH35)*(N35+O35+P35-1),Prime))</f>
        <v>101</v>
      </c>
      <c r="AL35" s="43">
        <f ca="1">IF(A35="","",MOD((AG35+AH35)*(N35*(1-N35)),Prime))</f>
        <v>210</v>
      </c>
      <c r="AM35" s="43">
        <f ca="1">IF(A35="","",MOD((AG35+AH35)*(O35*(1-O35)),Prime))</f>
        <v>133</v>
      </c>
      <c r="AN35" s="43">
        <f ca="1">IF(A35="","",MOD((AG35+AH35)*(P35*(1-P35)),Prime))</f>
        <v>162</v>
      </c>
      <c r="AO35" s="43">
        <f ca="1">IF(A35="","",MOD((AG35+AH35)*(N35*($I35-N$4)),Prime))</f>
        <v>232</v>
      </c>
      <c r="AP35" s="43">
        <f ca="1">IF(A35="","",MOD((AG35+AH35)*(O35*($I35-O$4)),Prime))</f>
        <v>27</v>
      </c>
      <c r="AQ35" s="43">
        <f ca="1">IF(A35="","",MOD((AG35+AH35)*(P35*($I35-P$4)),Prime))</f>
        <v>243</v>
      </c>
      <c r="AR35" s="24"/>
      <c r="AS35" s="43">
        <f ca="1">IF(A35="","",MOD((AG35+AH35)*(Q35+R35+S35+T35+U35-1),Prime))</f>
        <v>76</v>
      </c>
      <c r="AT35" s="43">
        <f ca="1">IF(A35="","",MOD((AG35+AH35)*(Q35*(1-Q35)),Prime))</f>
        <v>39</v>
      </c>
      <c r="AU35" s="43">
        <f ca="1">IF(A35="","",MOD((AG35+AH35)*(R35*(1-R35)),Prime))</f>
        <v>106</v>
      </c>
      <c r="AV35" s="43">
        <f ca="1">IF(A35="","",MOD((AG35+AH35)*(S35*(1-S35)),Prime))</f>
        <v>160</v>
      </c>
      <c r="AW35" s="43">
        <f ca="1">IF(A35="","",MOD((AG35+AH35)*(T35*(1-T35)),Prime))</f>
        <v>160</v>
      </c>
      <c r="AX35" s="43">
        <f ca="1">IF(A35="","",MOD((AG35+AH35)*(U35*(1-U35)),Prime))</f>
        <v>65</v>
      </c>
      <c r="AY35" s="43">
        <f ca="1">IF($A35="","",MOD(($AG35+$AH35)*(Q35*($K35-Q$4)),Prime))</f>
        <v>94</v>
      </c>
      <c r="AZ35" s="43">
        <f ca="1">IF($A35="","",MOD(($AG35+$AH35)*(R35*($K35-R$4)),Prime))</f>
        <v>164</v>
      </c>
      <c r="BA35" s="43">
        <f ca="1">IF($A35="","",MOD(($AG35+$AH35)*(S35*($K35-S$4)),Prime))</f>
        <v>199</v>
      </c>
      <c r="BB35" s="43">
        <f ca="1">IF($A35="","",MOD(($AG35+$AH35)*(T35*($K35-T$4)),Prime))</f>
        <v>54</v>
      </c>
      <c r="BC35" s="43">
        <f ca="1">IF($A35="","",MOD(($AG35+$AH35)*(U35*($K35-U$4)),Prime))</f>
        <v>100</v>
      </c>
      <c r="BD35" s="24"/>
      <c r="BE35" s="43">
        <f ca="1">IF(A35="","",MOD((AG35+AH35)*(V35+W35+X35+Y35+Z35-1),Prime))</f>
        <v>49</v>
      </c>
      <c r="BF35" s="43">
        <f ca="1">IF(A35="","",MOD((AG35+AH35)*(V35*(1-V35)),Prime))</f>
        <v>44</v>
      </c>
      <c r="BG35" s="43">
        <f ca="1">IF(A35="","",MOD((AG35+AH35)*(W35*(1-W35)),Prime))</f>
        <v>234</v>
      </c>
      <c r="BH35" s="43">
        <f ca="1">IF(A35="","",MOD((AG35+AH35)*(X35*(1-X35)),Prime))</f>
        <v>149</v>
      </c>
      <c r="BI35" s="43">
        <f ca="1">IF(A35="","",MOD((AG35+AH35)*(Y35*(1-Y35)),Prime))</f>
        <v>86</v>
      </c>
      <c r="BJ35" s="43">
        <f ca="1">IF(A35="","",MOD((AG35+AH35)*(Z35*(1-Z35)),Prime))</f>
        <v>9</v>
      </c>
      <c r="BK35" s="43">
        <f ca="1">IF($A35="","",MOD(($AG35+$AH35)*(V35*($L35-V$4)),Prime))</f>
        <v>48</v>
      </c>
      <c r="BL35" s="43">
        <f ca="1">IF($A35="","",MOD(($AG35+$AH35)*(W35*($L35-W$4)),Prime))</f>
        <v>117</v>
      </c>
      <c r="BM35" s="43">
        <f ca="1">IF($A35="","",MOD(($AG35+$AH35)*(X35*($L35-X$4)),Prime))</f>
        <v>88</v>
      </c>
      <c r="BN35" s="43">
        <f ca="1">IF($A35="","",MOD(($AG35+$AH35)*(Y35*($L35-Y$4)),Prime))</f>
        <v>83</v>
      </c>
      <c r="BO35" s="43">
        <f ca="1">IF($A35="","",MOD(($AG35+$AH35)*(Z35*($L35-Z$4)),Prime))</f>
        <v>104</v>
      </c>
      <c r="BP35" s="24"/>
      <c r="BQ35" s="43">
        <f ca="1">IF(A35="","",MOD((AG35+AH35)*(R35*D35+S35*E35+T35*F35+U35*G35-AA35),Prime))</f>
        <v>155</v>
      </c>
      <c r="BR35" s="43">
        <f ca="1">IF(A35="","",MOD((AG35+AH35)*(W35*D35+X35*E35+Y35*F35+Z35*G35-AB35),Prime))</f>
        <v>131</v>
      </c>
      <c r="BS35" s="43">
        <f ca="1">IF(A35="","",MOD((AG35+AH35)*(MOD(N35*AB35+O35*(AB35+M35)+P35*(AA35+AB35+M35),Prime)-AC35),Prime))</f>
        <v>59</v>
      </c>
      <c r="BT35" s="43">
        <f ca="1">IF(A35="","",MOD((AG35+AH35)*MOD(H35*(AA35+R35)+(1-H35)*AC35-AD35,Prime),Prime))</f>
        <v>96</v>
      </c>
      <c r="BU35" s="43">
        <f ca="1">IF(A35="","",MOD((AG35+AH35)*((J35*AD35+(1-J35)*AC35)-AE35),Prime))</f>
        <v>63</v>
      </c>
      <c r="BV35" s="43">
        <f ca="1">IF(A35="","",MOD((AG35+AH35)*H35*(1-H35),Prime))</f>
        <v>121</v>
      </c>
      <c r="BW35" s="43" cm="1">
        <f t="array" aca="1" ref="BW35" ca="1">IF(A35="","",MOD(AH35*MOD(MRef(AF$5,B35-Input_Output!$O$6,Input_Output!$O$22)*MRef(AC$5,B35-Input_Output!$O$6,Input_Output!$O$22)-(1-H35),Prime),Prime))</f>
        <v>226</v>
      </c>
      <c r="BX35" s="24"/>
      <c r="BY35" s="43" cm="1">
        <f t="array" aca="1" ref="BY35" ca="1">IF(A35="","",MOD($AH35*((1-MRef(R$5,$B35-Input_Output!$O$6,Input_Output!$O$22))*(MOD(MRef(D$5,$B35-Input_Output!$O$6,Input_Output!$O$22)+1,Prime))+MRef(R$5,$B35-Input_Output!$O$6,Input_Output!$O$22)*MRef($AE$5,$B35-Input_Output!$O$6,Input_Output!$O$22)-D35),Prime))</f>
        <v>215</v>
      </c>
      <c r="BZ35" s="43" cm="1">
        <f t="array" aca="1" ref="BZ35" ca="1">IF($A35="","",MOD($AH35*((1-MRef(S$5,$B35-Input_Output!$O$6,Input_Output!$O$22))*MRef(E$5,$B35-Input_Output!$O$6,Input_Output!$O$22)+MRef(S$5,$B35-Input_Output!$O$6,Input_Output!$O$22)*MRef($AE$5,$B35-Input_Output!$O$6,Input_Output!$O$22)-E35),Prime))</f>
        <v>4</v>
      </c>
      <c r="CA35" s="43" cm="1">
        <f t="array" aca="1" ref="CA35" ca="1">IF($A35="","",MOD($AH35*((1-MRef(T$5,$B35-Input_Output!$O$6,Input_Output!$O$22))*MRef(F$5,$B35-Input_Output!$O$6,Input_Output!$O$22)+MRef(T$5,$B35-Input_Output!$O$6,Input_Output!$O$22)*MRef($AE$5,$B35-Input_Output!$O$6,Input_Output!$O$22)-F35),Prime))</f>
        <v>105</v>
      </c>
      <c r="CB35" s="43" cm="1">
        <f t="array" aca="1" ref="CB35" ca="1">IF($A35="","",MOD($AH35*((1-MRef(U$5,$B35-Input_Output!$O$6,Input_Output!$O$22))*MRef(G$5,$B35-Input_Output!$O$6,Input_Output!$O$22)+MRef(U$5,$B35-Input_Output!$O$6,Input_Output!$O$22)*MRef($AE$5,$B35-Input_Output!$O$6,Input_Output!$O$22)-G35),Prime))</f>
        <v>237</v>
      </c>
      <c r="CC35" s="43" cm="1">
        <f t="array" aca="1" ref="CC35" ca="1">IF(A35="","",MOD(AH35*MRef(AC$5,B35-Input_Output!$O$6,Input_Output!$O$22)*H35,Prime))</f>
        <v>248</v>
      </c>
      <c r="CD35" s="24"/>
      <c r="CE35" s="43">
        <f ca="1">IF($A35="","",MOD(D35*$AG35,Prime))</f>
        <v>149</v>
      </c>
      <c r="CF35" s="43">
        <f ca="1">IF($A35="","",MOD((E35-INPUT)*$AG35,Prime))</f>
        <v>45</v>
      </c>
      <c r="CG35" s="43">
        <f ca="1">IF($A35="","",MOD(H35*$AG35,Prime))</f>
        <v>140</v>
      </c>
      <c r="CH35" s="43">
        <f ca="1">IF($A35="","",MOD((E35-OUT)*$AI35,Prime))</f>
        <v>93</v>
      </c>
      <c r="CI35" s="43" cm="1">
        <f t="array" aca="1" ref="CI35" ca="1">IF(A35="","",_xlfn.LET(_xlpm.r,B35-Input_Output!$O$6,_xlpm.l,Input_Output!$O$22,MOD(MRef(AG$5,_xlpm.r,_xlpm.l)+MRef(AH$5,_xlpm.r,_xlpm.l)-MRef(AI$5,_xlpm.r,_xlpm.l)-AH35,Prime)))</f>
        <v>0</v>
      </c>
      <c r="CJ35" s="7"/>
    </row>
    <row r="36" spans="1:88" x14ac:dyDescent="0.25">
      <c r="A36" s="41" t="str">
        <f>IF(B36&lt;Input_Output!O$22,"disguised","")</f>
        <v>disguised</v>
      </c>
      <c r="B36" s="19">
        <f>IF(B35="","",_xlfn.LET(_xlpm.next,B35+1,IF(_xlpm.next&lt;Input_Output!O$22,_xlpm.next,"")))</f>
        <v>31</v>
      </c>
      <c r="C36" s="19">
        <v>19</v>
      </c>
      <c r="D36" s="42">
        <f ca="1"/>
        <v>245</v>
      </c>
      <c r="E36" s="42">
        <f ca="1"/>
        <v>131</v>
      </c>
      <c r="F36" s="42">
        <f ca="1"/>
        <v>73</v>
      </c>
      <c r="G36" s="42">
        <f ca="1"/>
        <v>39</v>
      </c>
      <c r="H36" s="79">
        <f ca="1"/>
        <v>45</v>
      </c>
      <c r="I36" s="87">
        <f ca="1"/>
        <v>245</v>
      </c>
      <c r="J36" s="42">
        <f ca="1"/>
        <v>23</v>
      </c>
      <c r="K36" s="42">
        <f ca="1"/>
        <v>203</v>
      </c>
      <c r="L36" s="42">
        <f ca="1"/>
        <v>106</v>
      </c>
      <c r="M36" s="61">
        <f ca="1"/>
        <v>191</v>
      </c>
      <c r="N36" s="80">
        <f ca="1"/>
        <v>225</v>
      </c>
      <c r="O36" s="42">
        <f ca="1"/>
        <v>142</v>
      </c>
      <c r="P36" s="42">
        <f ca="1"/>
        <v>60</v>
      </c>
      <c r="Q36" s="42">
        <f ca="1"/>
        <v>96</v>
      </c>
      <c r="R36" s="42">
        <f ca="1"/>
        <v>195</v>
      </c>
      <c r="S36" s="42">
        <f ca="1"/>
        <v>204</v>
      </c>
      <c r="T36" s="42">
        <f ca="1"/>
        <v>105</v>
      </c>
      <c r="U36" s="42">
        <f ca="1"/>
        <v>204</v>
      </c>
      <c r="V36" s="42">
        <f ca="1"/>
        <v>35</v>
      </c>
      <c r="W36" s="42">
        <f ca="1"/>
        <v>127</v>
      </c>
      <c r="X36" s="42">
        <f ca="1"/>
        <v>67</v>
      </c>
      <c r="Y36" s="42">
        <f ca="1"/>
        <v>2</v>
      </c>
      <c r="Z36" s="42">
        <f ca="1"/>
        <v>106</v>
      </c>
      <c r="AA36" s="42">
        <f ca="1"/>
        <v>152</v>
      </c>
      <c r="AB36" s="42">
        <f ca="1"/>
        <v>251</v>
      </c>
      <c r="AC36" s="42">
        <f ca="1"/>
        <v>186</v>
      </c>
      <c r="AD36" s="42">
        <f ca="1"/>
        <v>47</v>
      </c>
      <c r="AE36" s="42">
        <f ca="1"/>
        <v>102</v>
      </c>
      <c r="AF36" s="42">
        <f ca="1"/>
        <v>30</v>
      </c>
      <c r="AG36" s="19">
        <f ca="1"/>
        <v>29</v>
      </c>
      <c r="AH36" s="19">
        <f ca="1"/>
        <v>220</v>
      </c>
      <c r="AI36" s="19">
        <f ca="1"/>
        <v>28</v>
      </c>
      <c r="AJ36" s="7"/>
      <c r="AK36" s="43">
        <f ca="1">IF(A36="","",MOD((AG36+AH36)*(N36+O36+P36-1),Prime))</f>
        <v>190</v>
      </c>
      <c r="AL36" s="43">
        <f ca="1">IF(A36="","",MOD((AG36+AH36)*(N36*(1-N36)),Prime))</f>
        <v>224</v>
      </c>
      <c r="AM36" s="43">
        <f ca="1">IF(A36="","",MOD((AG36+AH36)*(O36*(1-O36)),Prime))</f>
        <v>65</v>
      </c>
      <c r="AN36" s="43">
        <f ca="1">IF(A36="","",MOD((AG36+AH36)*(P36*(1-P36)),Prime))</f>
        <v>50</v>
      </c>
      <c r="AO36" s="43">
        <f ca="1">IF(A36="","",MOD((AG36+AH36)*(N36*($I36-N$4)),Prime))</f>
        <v>12</v>
      </c>
      <c r="AP36" s="43">
        <f ca="1">IF(A36="","",MOD((AG36+AH36)*(O36*($I36-O$4)),Prime))</f>
        <v>119</v>
      </c>
      <c r="AQ36" s="43">
        <f ca="1">IF(A36="","",MOD((AG36+AH36)*(P36*($I36-P$4)),Prime))</f>
        <v>38</v>
      </c>
      <c r="AR36" s="24"/>
      <c r="AS36" s="43">
        <f ca="1">IF(A36="","",MOD((AG36+AH36)*(Q36+R36+S36+T36+U36-1),Prime))</f>
        <v>1</v>
      </c>
      <c r="AT36" s="43">
        <f ca="1">IF(A36="","",MOD((AG36+AH36)*(Q36*(1-Q36)),Prime))</f>
        <v>229</v>
      </c>
      <c r="AU36" s="43">
        <f ca="1">IF(A36="","",MOD((AG36+AH36)*(R36*(1-R36)),Prime))</f>
        <v>151</v>
      </c>
      <c r="AV36" s="43">
        <f ca="1">IF(A36="","",MOD((AG36+AH36)*(S36*(1-S36)),Prime))</f>
        <v>23</v>
      </c>
      <c r="AW36" s="43">
        <f ca="1">IF(A36="","",MOD((AG36+AH36)*(T36*(1-T36)),Prime))</f>
        <v>237</v>
      </c>
      <c r="AX36" s="43">
        <f ca="1">IF(A36="","",MOD((AG36+AH36)*(U36*(1-U36)),Prime))</f>
        <v>23</v>
      </c>
      <c r="AY36" s="43">
        <f ca="1">IF($A36="","",MOD(($AG36+$AH36)*(Q36*($K36-Q$4)),Prime))</f>
        <v>95</v>
      </c>
      <c r="AZ36" s="43">
        <f ca="1">IF($A36="","",MOD(($AG36+$AH36)*(R36*($K36-R$4)),Prime))</f>
        <v>219</v>
      </c>
      <c r="BA36" s="43">
        <f ca="1">IF($A36="","",MOD(($AG36+$AH36)*(S36*($K36-S$4)),Prime))</f>
        <v>157</v>
      </c>
      <c r="BB36" s="43">
        <f ca="1">IF($A36="","",MOD(($AG36+$AH36)*(T36*($K36-T$4)),Prime))</f>
        <v>78</v>
      </c>
      <c r="BC36" s="43">
        <f ca="1">IF($A36="","",MOD(($AG36+$AH36)*(U36*($K36-U$4)),Prime))</f>
        <v>80</v>
      </c>
      <c r="BD36" s="24"/>
      <c r="BE36" s="43">
        <f ca="1">IF(A36="","",MOD((AG36+AH36)*(V36+W36+X36+Y36+Z36-1),Prime))</f>
        <v>139</v>
      </c>
      <c r="BF36" s="43">
        <f ca="1">IF(A36="","",MOD((AG36+AH36)*(V36*(1-V36)),Prime))</f>
        <v>11</v>
      </c>
      <c r="BG36" s="43">
        <f ca="1">IF(A36="","",MOD((AG36+AH36)*(W36*(1-W36)),Prime))</f>
        <v>30</v>
      </c>
      <c r="BH36" s="43">
        <f ca="1">IF(A36="","",MOD((AG36+AH36)*(X36*(1-X36)),Prime))</f>
        <v>167</v>
      </c>
      <c r="BI36" s="43">
        <f ca="1">IF(A36="","",MOD((AG36+AH36)*(Y36*(1-Y36)),Prime))</f>
        <v>16</v>
      </c>
      <c r="BJ36" s="43">
        <f ca="1">IF(A36="","",MOD((AG36+AH36)*(Z36*(1-Z36)),Prime))</f>
        <v>118</v>
      </c>
      <c r="BK36" s="43">
        <f ca="1">IF($A36="","",MOD(($AG36+$AH36)*(V36*($L36-V$4)),Prime))</f>
        <v>132</v>
      </c>
      <c r="BL36" s="43">
        <f ca="1">IF($A36="","",MOD(($AG36+$AH36)*(W36*($L36-W$4)),Prime))</f>
        <v>232</v>
      </c>
      <c r="BM36" s="43">
        <f ca="1">IF($A36="","",MOD(($AG36+$AH36)*(X36*($L36-X$4)),Prime))</f>
        <v>25</v>
      </c>
      <c r="BN36" s="43">
        <f ca="1">IF($A36="","",MOD(($AG36+$AH36)*(Y36*($L36-Y$4)),Prime))</f>
        <v>151</v>
      </c>
      <c r="BO36" s="43">
        <f ca="1">IF($A36="","",MOD(($AG36+$AH36)*(Z36*($L36-Z$4)),Prime))</f>
        <v>113</v>
      </c>
      <c r="BP36" s="24"/>
      <c r="BQ36" s="43">
        <f ca="1">IF(A36="","",MOD((AG36+AH36)*(R36*D36+S36*E36+T36*F36+U36*G36-AA36),Prime))</f>
        <v>113</v>
      </c>
      <c r="BR36" s="43">
        <f ca="1">IF(A36="","",MOD((AG36+AH36)*(W36*D36+X36*E36+Y36*F36+Z36*G36-AB36),Prime))</f>
        <v>208</v>
      </c>
      <c r="BS36" s="43">
        <f ca="1">IF(A36="","",MOD((AG36+AH36)*(MOD(N36*AB36+O36*(AB36+M36)+P36*(AA36+AB36+M36),Prime)-AC36),Prime))</f>
        <v>168</v>
      </c>
      <c r="BT36" s="43">
        <f ca="1">IF(A36="","",MOD((AG36+AH36)*MOD(H36*(AA36+R36)+(1-H36)*AC36-AD36,Prime),Prime))</f>
        <v>38</v>
      </c>
      <c r="BU36" s="43">
        <f ca="1">IF(A36="","",MOD((AG36+AH36)*((J36*AD36+(1-J36)*AC36)-AE36),Prime))</f>
        <v>232</v>
      </c>
      <c r="BV36" s="43">
        <f ca="1">IF(A36="","",MOD((AG36+AH36)*H36*(1-H36),Prime))</f>
        <v>163</v>
      </c>
      <c r="BW36" s="43" cm="1">
        <f t="array" aca="1" ref="BW36" ca="1">IF(A36="","",MOD(AH36*MOD(MRef(AF$5,B36-Input_Output!$O$6,Input_Output!$O$22)*MRef(AC$5,B36-Input_Output!$O$6,Input_Output!$O$22)-(1-H36),Prime),Prime))</f>
        <v>170</v>
      </c>
      <c r="BX36" s="24"/>
      <c r="BY36" s="43" cm="1">
        <f t="array" aca="1" ref="BY36" ca="1">IF(A36="","",MOD($AH36*((1-MRef(R$5,$B36-Input_Output!$O$6,Input_Output!$O$22))*(MOD(MRef(D$5,$B36-Input_Output!$O$6,Input_Output!$O$22)+1,Prime))+MRef(R$5,$B36-Input_Output!$O$6,Input_Output!$O$22)*MRef($AE$5,$B36-Input_Output!$O$6,Input_Output!$O$22)-D36),Prime))</f>
        <v>147</v>
      </c>
      <c r="BZ36" s="43" cm="1">
        <f t="array" aca="1" ref="BZ36" ca="1">IF($A36="","",MOD($AH36*((1-MRef(S$5,$B36-Input_Output!$O$6,Input_Output!$O$22))*MRef(E$5,$B36-Input_Output!$O$6,Input_Output!$O$22)+MRef(S$5,$B36-Input_Output!$O$6,Input_Output!$O$22)*MRef($AE$5,$B36-Input_Output!$O$6,Input_Output!$O$22)-E36),Prime))</f>
        <v>217</v>
      </c>
      <c r="CA36" s="43" cm="1">
        <f t="array" aca="1" ref="CA36" ca="1">IF($A36="","",MOD($AH36*((1-MRef(T$5,$B36-Input_Output!$O$6,Input_Output!$O$22))*MRef(F$5,$B36-Input_Output!$O$6,Input_Output!$O$22)+MRef(T$5,$B36-Input_Output!$O$6,Input_Output!$O$22)*MRef($AE$5,$B36-Input_Output!$O$6,Input_Output!$O$22)-F36),Prime))</f>
        <v>151</v>
      </c>
      <c r="CB36" s="43" cm="1">
        <f t="array" aca="1" ref="CB36" ca="1">IF($A36="","",MOD($AH36*((1-MRef(U$5,$B36-Input_Output!$O$6,Input_Output!$O$22))*MRef(G$5,$B36-Input_Output!$O$6,Input_Output!$O$22)+MRef(U$5,$B36-Input_Output!$O$6,Input_Output!$O$22)*MRef($AE$5,$B36-Input_Output!$O$6,Input_Output!$O$22)-G36),Prime))</f>
        <v>92</v>
      </c>
      <c r="CC36" s="43" cm="1">
        <f t="array" aca="1" ref="CC36" ca="1">IF(A36="","",MOD(AH36*MRef(AC$5,B36-Input_Output!$O$6,Input_Output!$O$22)*H36,Prime))</f>
        <v>112</v>
      </c>
      <c r="CD36" s="24"/>
      <c r="CE36" s="43">
        <f ca="1">IF($A36="","",MOD(D36*$AG36,Prime))</f>
        <v>166</v>
      </c>
      <c r="CF36" s="43">
        <f ca="1">IF($A36="","",MOD((E36-INPUT)*$AG36,Prime))</f>
        <v>85</v>
      </c>
      <c r="CG36" s="43">
        <f ca="1">IF($A36="","",MOD(H36*$AG36,Prime))</f>
        <v>20</v>
      </c>
      <c r="CH36" s="43">
        <f ca="1">IF($A36="","",MOD((E36-OUT)*$AI36,Prime))</f>
        <v>164</v>
      </c>
      <c r="CI36" s="43" cm="1">
        <f t="array" aca="1" ref="CI36" ca="1">IF(A36="","",_xlfn.LET(_xlpm.r,B36-Input_Output!$O$6,_xlpm.l,Input_Output!$O$22,MOD(MRef(AG$5,_xlpm.r,_xlpm.l)+MRef(AH$5,_xlpm.r,_xlpm.l)-MRef(AI$5,_xlpm.r,_xlpm.l)-AH36,Prime)))</f>
        <v>0</v>
      </c>
      <c r="CJ36" s="7"/>
    </row>
    <row r="37" spans="1:88" x14ac:dyDescent="0.25">
      <c r="A37" s="41" t="str">
        <f>IF(B37&lt;Input_Output!O$22,"disguised","")</f>
        <v>disguised</v>
      </c>
      <c r="B37" s="19">
        <f>IF(B36="","",_xlfn.LET(_xlpm.next,B36+1,IF(_xlpm.next&lt;Input_Output!O$22,_xlpm.next,"")))</f>
        <v>32</v>
      </c>
      <c r="C37" s="19">
        <v>254</v>
      </c>
      <c r="D37" s="42">
        <f ca="1"/>
        <v>209</v>
      </c>
      <c r="E37" s="42">
        <f ca="1"/>
        <v>114</v>
      </c>
      <c r="F37" s="42">
        <f ca="1"/>
        <v>112</v>
      </c>
      <c r="G37" s="42">
        <f ca="1"/>
        <v>68</v>
      </c>
      <c r="H37" s="79">
        <f ca="1"/>
        <v>35</v>
      </c>
      <c r="I37" s="87">
        <f ca="1"/>
        <v>56</v>
      </c>
      <c r="J37" s="42">
        <f ca="1"/>
        <v>118</v>
      </c>
      <c r="K37" s="42">
        <f ca="1"/>
        <v>102</v>
      </c>
      <c r="L37" s="42">
        <f ca="1"/>
        <v>31</v>
      </c>
      <c r="M37" s="61">
        <f ca="1"/>
        <v>175</v>
      </c>
      <c r="N37" s="80">
        <f ca="1"/>
        <v>148</v>
      </c>
      <c r="O37" s="42">
        <f ca="1"/>
        <v>119</v>
      </c>
      <c r="P37" s="42">
        <f ca="1"/>
        <v>14</v>
      </c>
      <c r="Q37" s="42">
        <f ca="1"/>
        <v>204</v>
      </c>
      <c r="R37" s="42">
        <f ca="1"/>
        <v>74</v>
      </c>
      <c r="S37" s="42">
        <f ca="1"/>
        <v>135</v>
      </c>
      <c r="T37" s="42">
        <f ca="1"/>
        <v>130</v>
      </c>
      <c r="U37" s="42">
        <f ca="1"/>
        <v>180</v>
      </c>
      <c r="V37" s="42">
        <f ca="1"/>
        <v>134</v>
      </c>
      <c r="W37" s="42">
        <f ca="1"/>
        <v>230</v>
      </c>
      <c r="X37" s="42">
        <f ca="1"/>
        <v>141</v>
      </c>
      <c r="Y37" s="42">
        <f ca="1"/>
        <v>3</v>
      </c>
      <c r="Z37" s="42">
        <f ca="1"/>
        <v>28</v>
      </c>
      <c r="AA37" s="42">
        <f ca="1"/>
        <v>253</v>
      </c>
      <c r="AB37" s="42">
        <f ca="1"/>
        <v>184</v>
      </c>
      <c r="AC37" s="42">
        <f ca="1"/>
        <v>190</v>
      </c>
      <c r="AD37" s="42">
        <f ca="1"/>
        <v>114</v>
      </c>
      <c r="AE37" s="42">
        <f ca="1"/>
        <v>169</v>
      </c>
      <c r="AF37" s="42">
        <f ca="1"/>
        <v>59</v>
      </c>
      <c r="AG37" s="19">
        <f ca="1"/>
        <v>221</v>
      </c>
      <c r="AH37" s="19">
        <f ca="1"/>
        <v>238</v>
      </c>
      <c r="AI37" s="19">
        <f ca="1"/>
        <v>163</v>
      </c>
      <c r="AJ37" s="7"/>
      <c r="AK37" s="43">
        <f ca="1">IF(A37="","",MOD((AG37+AH37)*(N37+O37+P37-1),Prime))</f>
        <v>20</v>
      </c>
      <c r="AL37" s="43">
        <f ca="1">IF(A37="","",MOD((AG37+AH37)*(N37*(1-N37)),Prime))</f>
        <v>245</v>
      </c>
      <c r="AM37" s="43">
        <f ca="1">IF(A37="","",MOD((AG37+AH37)*(O37*(1-O37)),Prime))</f>
        <v>25</v>
      </c>
      <c r="AN37" s="43">
        <f ca="1">IF(A37="","",MOD((AG37+AH37)*(P37*(1-P37)),Prime))</f>
        <v>244</v>
      </c>
      <c r="AO37" s="43">
        <f ca="1">IF(A37="","",MOD((AG37+AH37)*(N37*($I37-N$4)),Prime))</f>
        <v>78</v>
      </c>
      <c r="AP37" s="43">
        <f ca="1">IF(A37="","",MOD((AG37+AH37)*(O37*($I37-O$4)),Prime))</f>
        <v>82</v>
      </c>
      <c r="AQ37" s="43">
        <f ca="1">IF(A37="","",MOD((AG37+AH37)*(P37*($I37-P$4)),Prime))</f>
        <v>54</v>
      </c>
      <c r="AR37" s="24"/>
      <c r="AS37" s="43">
        <f ca="1">IF(A37="","",MOD((AG37+AH37)*(Q37+R37+S37+T37+U37-1),Prime))</f>
        <v>125</v>
      </c>
      <c r="AT37" s="43">
        <f ca="1">IF(A37="","",MOD((AG37+AH37)*(Q37*(1-Q37)),Prime))</f>
        <v>126</v>
      </c>
      <c r="AU37" s="43">
        <f ca="1">IF(A37="","",MOD((AG37+AH37)*(R37*(1-R37)),Prime))</f>
        <v>18</v>
      </c>
      <c r="AV37" s="43">
        <f ca="1">IF(A37="","",MOD((AG37+AH37)*(S37*(1-S37)),Prime))</f>
        <v>103</v>
      </c>
      <c r="AW37" s="43">
        <f ca="1">IF(A37="","",MOD((AG37+AH37)*(T37*(1-T37)),Prime))</f>
        <v>234</v>
      </c>
      <c r="AX37" s="43">
        <f ca="1">IF(A37="","",MOD((AG37+AH37)*(U37*(1-U37)),Prime))</f>
        <v>85</v>
      </c>
      <c r="AY37" s="43">
        <f ca="1">IF($A37="","",MOD(($AG37+$AH37)*(Q37*($K37-Q$4)),Prime))</f>
        <v>238</v>
      </c>
      <c r="AZ37" s="43">
        <f ca="1">IF($A37="","",MOD(($AG37+$AH37)*(R37*($K37-R$4)),Prime))</f>
        <v>130</v>
      </c>
      <c r="BA37" s="43">
        <f ca="1">IF($A37="","",MOD(($AG37+$AH37)*(S37*($K37-S$4)),Prime))</f>
        <v>230</v>
      </c>
      <c r="BB37" s="43">
        <f ca="1">IF($A37="","",MOD(($AG37+$AH37)*(T37*($K37-T$4)),Prime))</f>
        <v>185</v>
      </c>
      <c r="BC37" s="43">
        <f ca="1">IF($A37="","",MOD(($AG37+$AH37)*(U37*($K37-U$4)),Prime))</f>
        <v>232</v>
      </c>
      <c r="BD37" s="24"/>
      <c r="BE37" s="43">
        <f ca="1">IF(A37="","",MOD((AG37+AH37)*(V37+W37+X37+Y37+Z37-1),Prime))</f>
        <v>130</v>
      </c>
      <c r="BF37" s="43">
        <f ca="1">IF(A37="","",MOD((AG37+AH37)*(V37*(1-V37)),Prime))</f>
        <v>12</v>
      </c>
      <c r="BG37" s="43">
        <f ca="1">IF(A37="","",MOD((AG37+AH37)*(W37*(1-W37)),Prime))</f>
        <v>203</v>
      </c>
      <c r="BH37" s="43">
        <f ca="1">IF(A37="","",MOD((AG37+AH37)*(X37*(1-X37)),Prime))</f>
        <v>132</v>
      </c>
      <c r="BI37" s="43">
        <f ca="1">IF(A37="","",MOD((AG37+AH37)*(Y37*(1-Y37)),Prime))</f>
        <v>73</v>
      </c>
      <c r="BJ37" s="43">
        <f ca="1">IF(A37="","",MOD((AG37+AH37)*(Z37*(1-Z37)),Prime))</f>
        <v>203</v>
      </c>
      <c r="BK37" s="43">
        <f ca="1">IF($A37="","",MOD(($AG37+$AH37)*(V37*($L37-V$4)),Prime))</f>
        <v>3</v>
      </c>
      <c r="BL37" s="43">
        <f ca="1">IF($A37="","",MOD(($AG37+$AH37)*(W37*($L37-W$4)),Prime))</f>
        <v>89</v>
      </c>
      <c r="BM37" s="43">
        <f ca="1">IF($A37="","",MOD(($AG37+$AH37)*(X37*($L37-X$4)),Prime))</f>
        <v>237</v>
      </c>
      <c r="BN37" s="43">
        <f ca="1">IF($A37="","",MOD(($AG37+$AH37)*(Y37*($L37-Y$4)),Prime))</f>
        <v>6</v>
      </c>
      <c r="BO37" s="43">
        <f ca="1">IF($A37="","",MOD(($AG37+$AH37)*(Z37*($L37-Z$4)),Prime))</f>
        <v>54</v>
      </c>
      <c r="BP37" s="24"/>
      <c r="BQ37" s="43">
        <f ca="1">IF(A37="","",MOD((AG37+AH37)*(R37*D37+S37*E37+T37*F37+U37*G37-AA37),Prime))</f>
        <v>80</v>
      </c>
      <c r="BR37" s="43">
        <f ca="1">IF(A37="","",MOD((AG37+AH37)*(W37*D37+X37*E37+Y37*F37+Z37*G37-AB37),Prime))</f>
        <v>176</v>
      </c>
      <c r="BS37" s="43">
        <f ca="1">IF(A37="","",MOD((AG37+AH37)*(MOD(N37*AB37+O37*(AB37+M37)+P37*(AA37+AB37+M37),Prime)-AC37),Prime))</f>
        <v>143</v>
      </c>
      <c r="BT37" s="43">
        <f ca="1">IF(A37="","",MOD((AG37+AH37)*MOD(H37*(AA37+R37)+(1-H37)*AC37-AD37,Prime),Prime))</f>
        <v>146</v>
      </c>
      <c r="BU37" s="43">
        <f ca="1">IF(A37="","",MOD((AG37+AH37)*((J37*AD37+(1-J37)*AC37)-AE37),Prime))</f>
        <v>187</v>
      </c>
      <c r="BV37" s="43">
        <f ca="1">IF(A37="","",MOD((AG37+AH37)*H37*(1-H37),Prime))</f>
        <v>172</v>
      </c>
      <c r="BW37" s="43" cm="1">
        <f t="array" aca="1" ref="BW37" ca="1">IF(A37="","",MOD(AH37*MOD(MRef(AF$5,B37-Input_Output!$O$6,Input_Output!$O$22)*MRef(AC$5,B37-Input_Output!$O$6,Input_Output!$O$22)-(1-H37),Prime),Prime))</f>
        <v>22</v>
      </c>
      <c r="BX37" s="24"/>
      <c r="BY37" s="43" cm="1">
        <f t="array" aca="1" ref="BY37" ca="1">IF(A37="","",MOD($AH37*((1-MRef(R$5,$B37-Input_Output!$O$6,Input_Output!$O$22))*(MOD(MRef(D$5,$B37-Input_Output!$O$6,Input_Output!$O$22)+1,Prime))+MRef(R$5,$B37-Input_Output!$O$6,Input_Output!$O$22)*MRef($AE$5,$B37-Input_Output!$O$6,Input_Output!$O$22)-D37),Prime))</f>
        <v>225</v>
      </c>
      <c r="BZ37" s="43" cm="1">
        <f t="array" aca="1" ref="BZ37" ca="1">IF($A37="","",MOD($AH37*((1-MRef(S$5,$B37-Input_Output!$O$6,Input_Output!$O$22))*MRef(E$5,$B37-Input_Output!$O$6,Input_Output!$O$22)+MRef(S$5,$B37-Input_Output!$O$6,Input_Output!$O$22)*MRef($AE$5,$B37-Input_Output!$O$6,Input_Output!$O$22)-E37),Prime))</f>
        <v>125</v>
      </c>
      <c r="CA37" s="43" cm="1">
        <f t="array" aca="1" ref="CA37" ca="1">IF($A37="","",MOD($AH37*((1-MRef(T$5,$B37-Input_Output!$O$6,Input_Output!$O$22))*MRef(F$5,$B37-Input_Output!$O$6,Input_Output!$O$22)+MRef(T$5,$B37-Input_Output!$O$6,Input_Output!$O$22)*MRef($AE$5,$B37-Input_Output!$O$6,Input_Output!$O$22)-F37),Prime))</f>
        <v>203</v>
      </c>
      <c r="CB37" s="43" cm="1">
        <f t="array" aca="1" ref="CB37" ca="1">IF($A37="","",MOD($AH37*((1-MRef(U$5,$B37-Input_Output!$O$6,Input_Output!$O$22))*MRef(G$5,$B37-Input_Output!$O$6,Input_Output!$O$22)+MRef(U$5,$B37-Input_Output!$O$6,Input_Output!$O$22)*MRef($AE$5,$B37-Input_Output!$O$6,Input_Output!$O$22)-G37),Prime))</f>
        <v>210</v>
      </c>
      <c r="CC37" s="43" cm="1">
        <f t="array" aca="1" ref="CC37" ca="1">IF(A37="","",MOD(AH37*MRef(AC$5,B37-Input_Output!$O$6,Input_Output!$O$22)*H37,Prime))</f>
        <v>174</v>
      </c>
      <c r="CD37" s="24"/>
      <c r="CE37" s="43">
        <f ca="1">IF($A37="","",MOD(D37*$AG37,Prime))</f>
        <v>186</v>
      </c>
      <c r="CF37" s="43">
        <f ca="1">IF($A37="","",MOD((E37-INPUT)*$AG37,Prime))</f>
        <v>152</v>
      </c>
      <c r="CG37" s="43">
        <f ca="1">IF($A37="","",MOD(H37*$AG37,Prime))</f>
        <v>25</v>
      </c>
      <c r="CH37" s="43">
        <f ca="1">IF($A37="","",MOD((E37-OUT)*$AI37,Prime))</f>
        <v>203</v>
      </c>
      <c r="CI37" s="43" cm="1">
        <f t="array" aca="1" ref="CI37" ca="1">IF(A37="","",_xlfn.LET(_xlpm.r,B37-Input_Output!$O$6,_xlpm.l,Input_Output!$O$22,MOD(MRef(AG$5,_xlpm.r,_xlpm.l)+MRef(AH$5,_xlpm.r,_xlpm.l)-MRef(AI$5,_xlpm.r,_xlpm.l)-AH37,Prime)))</f>
        <v>0</v>
      </c>
      <c r="CJ37" s="7"/>
    </row>
    <row r="38" spans="1:88" x14ac:dyDescent="0.25">
      <c r="A38" s="41" t="str">
        <f>IF(B38&lt;Input_Output!O$22,"disguised","")</f>
        <v>disguised</v>
      </c>
      <c r="B38" s="19">
        <f>IF(B37="","",_xlfn.LET(_xlpm.next,B37+1,IF(_xlpm.next&lt;Input_Output!O$22,_xlpm.next,"")))</f>
        <v>33</v>
      </c>
      <c r="C38" s="19">
        <v>14</v>
      </c>
      <c r="D38" s="42">
        <f ca="1"/>
        <v>20</v>
      </c>
      <c r="E38" s="42">
        <f ca="1"/>
        <v>138</v>
      </c>
      <c r="F38" s="42">
        <f ca="1"/>
        <v>50</v>
      </c>
      <c r="G38" s="42">
        <f ca="1"/>
        <v>113</v>
      </c>
      <c r="H38" s="79">
        <f ca="1"/>
        <v>146</v>
      </c>
      <c r="I38" s="87">
        <f ca="1"/>
        <v>125</v>
      </c>
      <c r="J38" s="42">
        <f ca="1"/>
        <v>18</v>
      </c>
      <c r="K38" s="42">
        <f ca="1"/>
        <v>250</v>
      </c>
      <c r="L38" s="42">
        <f ca="1"/>
        <v>198</v>
      </c>
      <c r="M38" s="61">
        <f ca="1"/>
        <v>136</v>
      </c>
      <c r="N38" s="80">
        <f ca="1"/>
        <v>180</v>
      </c>
      <c r="O38" s="42">
        <f ca="1"/>
        <v>164</v>
      </c>
      <c r="P38" s="42">
        <f ca="1"/>
        <v>137</v>
      </c>
      <c r="Q38" s="42">
        <f ca="1"/>
        <v>110</v>
      </c>
      <c r="R38" s="42">
        <f ca="1"/>
        <v>225</v>
      </c>
      <c r="S38" s="42">
        <f ca="1"/>
        <v>135</v>
      </c>
      <c r="T38" s="42">
        <f ca="1"/>
        <v>248</v>
      </c>
      <c r="U38" s="42">
        <f ca="1"/>
        <v>141</v>
      </c>
      <c r="V38" s="42">
        <f ca="1"/>
        <v>135</v>
      </c>
      <c r="W38" s="42">
        <f ca="1"/>
        <v>193</v>
      </c>
      <c r="X38" s="42">
        <f ca="1"/>
        <v>103</v>
      </c>
      <c r="Y38" s="42">
        <f ca="1"/>
        <v>118</v>
      </c>
      <c r="Z38" s="42">
        <f ca="1"/>
        <v>184</v>
      </c>
      <c r="AA38" s="42">
        <f ca="1"/>
        <v>178</v>
      </c>
      <c r="AB38" s="42">
        <f ca="1"/>
        <v>170</v>
      </c>
      <c r="AC38" s="42">
        <f ca="1"/>
        <v>105</v>
      </c>
      <c r="AD38" s="42">
        <f ca="1"/>
        <v>240</v>
      </c>
      <c r="AE38" s="42">
        <f ca="1"/>
        <v>130</v>
      </c>
      <c r="AF38" s="42">
        <f ca="1"/>
        <v>69</v>
      </c>
      <c r="AG38" s="19">
        <f ca="1"/>
        <v>160</v>
      </c>
      <c r="AH38" s="19">
        <f ca="1"/>
        <v>146</v>
      </c>
      <c r="AI38" s="19">
        <f ca="1"/>
        <v>58</v>
      </c>
      <c r="AJ38" s="7"/>
      <c r="AK38" s="43">
        <f ca="1">IF(A38="","",MOD((AG38+AH38)*(N38+O38+P38-1),Prime))</f>
        <v>133</v>
      </c>
      <c r="AL38" s="43">
        <f ca="1">IF(A38="","",MOD((AG38+AH38)*(N38*(1-N38)),Prime))</f>
        <v>228</v>
      </c>
      <c r="AM38" s="43">
        <f ca="1">IF(A38="","",MOD((AG38+AH38)*(O38*(1-O38)),Prime))</f>
        <v>61</v>
      </c>
      <c r="AN38" s="43">
        <f ca="1">IF(A38="","",MOD((AG38+AH38)*(P38*(1-P38)),Prime))</f>
        <v>153</v>
      </c>
      <c r="AO38" s="43">
        <f ca="1">IF(A38="","",MOD((AG38+AH38)*(N38*($I38-N$4)),Prime))</f>
        <v>227</v>
      </c>
      <c r="AP38" s="43">
        <f ca="1">IF(A38="","",MOD((AG38+AH38)*(O38*($I38-O$4)),Prime))</f>
        <v>75</v>
      </c>
      <c r="AQ38" s="43">
        <f ca="1">IF(A38="","",MOD((AG38+AH38)*(P38*($I38-P$4)),Prime))</f>
        <v>215</v>
      </c>
      <c r="AR38" s="24"/>
      <c r="AS38" s="43">
        <f ca="1">IF(A38="","",MOD((AG38+AH38)*(Q38+R38+S38+T38+U38-1),Prime))</f>
        <v>151</v>
      </c>
      <c r="AT38" s="43">
        <f ca="1">IF(A38="","",MOD((AG38+AH38)*(Q38*(1-Q38)),Prime))</f>
        <v>249</v>
      </c>
      <c r="AU38" s="43">
        <f ca="1">IF(A38="","",MOD((AG38+AH38)*(R38*(1-R38)),Prime))</f>
        <v>170</v>
      </c>
      <c r="AV38" s="43">
        <f ca="1">IF(A38="","",MOD((AG38+AH38)*(S38*(1-S38)),Prime))</f>
        <v>240</v>
      </c>
      <c r="AW38" s="43">
        <f ca="1">IF(A38="","",MOD((AG38+AH38)*(T38*(1-T38)),Prime))</f>
        <v>216</v>
      </c>
      <c r="AX38" s="43">
        <f ca="1">IF(A38="","",MOD((AG38+AH38)*(U38*(1-U38)),Prime))</f>
        <v>88</v>
      </c>
      <c r="AY38" s="43">
        <f ca="1">IF($A38="","",MOD(($AG38+$AH38)*(Q38*($K38-Q$4)),Prime))</f>
        <v>49</v>
      </c>
      <c r="AZ38" s="43">
        <f ca="1">IF($A38="","",MOD(($AG38+$AH38)*(R38*($K38-R$4)),Prime))</f>
        <v>208</v>
      </c>
      <c r="BA38" s="43">
        <f ca="1">IF($A38="","",MOD(($AG38+$AH38)*(S38*($K38-S$4)),Prime))</f>
        <v>89</v>
      </c>
      <c r="BB38" s="43">
        <f ca="1">IF($A38="","",MOD(($AG38+$AH38)*(T38*($K38-T$4)),Prime))</f>
        <v>41</v>
      </c>
      <c r="BC38" s="43">
        <f ca="1">IF($A38="","",MOD(($AG38+$AH38)*(U38*($K38-U$4)),Prime))</f>
        <v>73</v>
      </c>
      <c r="BD38" s="24"/>
      <c r="BE38" s="43">
        <f ca="1">IF(A38="","",MOD((AG38+AH38)*(V38+W38+X38+Y38+Z38-1),Prime))</f>
        <v>145</v>
      </c>
      <c r="BF38" s="43">
        <f ca="1">IF(A38="","",MOD((AG38+AH38)*(V38*(1-V38)),Prime))</f>
        <v>240</v>
      </c>
      <c r="BG38" s="43">
        <f ca="1">IF(A38="","",MOD((AG38+AH38)*(W38*(1-W38)),Prime))</f>
        <v>218</v>
      </c>
      <c r="BH38" s="43">
        <f ca="1">IF(A38="","",MOD((AG38+AH38)*(X38*(1-X38)),Prime))</f>
        <v>234</v>
      </c>
      <c r="BI38" s="43">
        <f ca="1">IF(A38="","",MOD((AG38+AH38)*(Y38*(1-Y38)),Prime))</f>
        <v>187</v>
      </c>
      <c r="BJ38" s="43">
        <f ca="1">IF(A38="","",MOD((AG38+AH38)*(Z38*(1-Z38)),Prime))</f>
        <v>12</v>
      </c>
      <c r="BK38" s="43">
        <f ca="1">IF($A38="","",MOD(($AG38+$AH38)*(V38*($L38-V$4)),Prime))</f>
        <v>98</v>
      </c>
      <c r="BL38" s="43">
        <f ca="1">IF($A38="","",MOD(($AG38+$AH38)*(W38*($L38-W$4)),Prime))</f>
        <v>36</v>
      </c>
      <c r="BM38" s="43">
        <f ca="1">IF($A38="","",MOD(($AG38+$AH38)*(X38*($L38-X$4)),Prime))</f>
        <v>19</v>
      </c>
      <c r="BN38" s="43">
        <f ca="1">IF($A38="","",MOD(($AG38+$AH38)*(Y38*($L38-Y$4)),Prime))</f>
        <v>31</v>
      </c>
      <c r="BO38" s="43">
        <f ca="1">IF($A38="","",MOD(($AG38+$AH38)*(Z38*($L38-Z$4)),Prime))</f>
        <v>219</v>
      </c>
      <c r="BP38" s="24"/>
      <c r="BQ38" s="43">
        <f ca="1">IF(A38="","",MOD((AG38+AH38)*(R38*D38+S38*E38+T38*F38+U38*G38-AA38),Prime))</f>
        <v>19</v>
      </c>
      <c r="BR38" s="43">
        <f ca="1">IF(A38="","",MOD((AG38+AH38)*(W38*D38+X38*E38+Y38*F38+Z38*G38-AB38),Prime))</f>
        <v>190</v>
      </c>
      <c r="BS38" s="43">
        <f ca="1">IF(A38="","",MOD((AG38+AH38)*(MOD(N38*AB38+O38*(AB38+M38)+P38*(AA38+AB38+M38),Prime)-AC38),Prime))</f>
        <v>195</v>
      </c>
      <c r="BT38" s="43">
        <f ca="1">IF(A38="","",MOD((AG38+AH38)*MOD(H38*(AA38+R38)+(1-H38)*AC38-AD38,Prime),Prime))</f>
        <v>144</v>
      </c>
      <c r="BU38" s="43">
        <f ca="1">IF(A38="","",MOD((AG38+AH38)*((J38*AD38+(1-J38)*AC38)-AE38),Prime))</f>
        <v>139</v>
      </c>
      <c r="BV38" s="43">
        <f ca="1">IF(A38="","",MOD((AG38+AH38)*H38*(1-H38),Prime))</f>
        <v>179</v>
      </c>
      <c r="BW38" s="43" cm="1">
        <f t="array" aca="1" ref="BW38" ca="1">IF(A38="","",MOD(AH38*MOD(MRef(AF$5,B38-Input_Output!$O$6,Input_Output!$O$22)*MRef(AC$5,B38-Input_Output!$O$6,Input_Output!$O$22)-(1-H38),Prime),Prime))</f>
        <v>100</v>
      </c>
      <c r="BX38" s="24"/>
      <c r="BY38" s="43" cm="1">
        <f t="array" aca="1" ref="BY38" ca="1">IF(A38="","",MOD($AH38*((1-MRef(R$5,$B38-Input_Output!$O$6,Input_Output!$O$22))*(MOD(MRef(D$5,$B38-Input_Output!$O$6,Input_Output!$O$22)+1,Prime))+MRef(R$5,$B38-Input_Output!$O$6,Input_Output!$O$22)*MRef($AE$5,$B38-Input_Output!$O$6,Input_Output!$O$22)-D38),Prime))</f>
        <v>162</v>
      </c>
      <c r="BZ38" s="43" cm="1">
        <f t="array" aca="1" ref="BZ38" ca="1">IF($A38="","",MOD($AH38*((1-MRef(S$5,$B38-Input_Output!$O$6,Input_Output!$O$22))*MRef(E$5,$B38-Input_Output!$O$6,Input_Output!$O$22)+MRef(S$5,$B38-Input_Output!$O$6,Input_Output!$O$22)*MRef($AE$5,$B38-Input_Output!$O$6,Input_Output!$O$22)-E38),Prime))</f>
        <v>122</v>
      </c>
      <c r="CA38" s="43" cm="1">
        <f t="array" aca="1" ref="CA38" ca="1">IF($A38="","",MOD($AH38*((1-MRef(T$5,$B38-Input_Output!$O$6,Input_Output!$O$22))*MRef(F$5,$B38-Input_Output!$O$6,Input_Output!$O$22)+MRef(T$5,$B38-Input_Output!$O$6,Input_Output!$O$22)*MRef($AE$5,$B38-Input_Output!$O$6,Input_Output!$O$22)-F38),Prime))</f>
        <v>106</v>
      </c>
      <c r="CB38" s="43" cm="1">
        <f t="array" aca="1" ref="CB38" ca="1">IF($A38="","",MOD($AH38*((1-MRef(U$5,$B38-Input_Output!$O$6,Input_Output!$O$22))*MRef(G$5,$B38-Input_Output!$O$6,Input_Output!$O$22)+MRef(U$5,$B38-Input_Output!$O$6,Input_Output!$O$22)*MRef($AE$5,$B38-Input_Output!$O$6,Input_Output!$O$22)-G38),Prime))</f>
        <v>80</v>
      </c>
      <c r="CC38" s="43" cm="1">
        <f t="array" aca="1" ref="CC38" ca="1">IF(A38="","",MOD(AH38*MRef(AC$5,B38-Input_Output!$O$6,Input_Output!$O$22)*H38,Prime))</f>
        <v>46</v>
      </c>
      <c r="CD38" s="24"/>
      <c r="CE38" s="43">
        <f ca="1">IF($A38="","",MOD(D38*$AG38,Prime))</f>
        <v>116</v>
      </c>
      <c r="CF38" s="43">
        <f ca="1">IF($A38="","",MOD((E38-INPUT)*$AG38,Prime))</f>
        <v>109</v>
      </c>
      <c r="CG38" s="43">
        <f ca="1">IF($A38="","",MOD(H38*$AG38,Prime))</f>
        <v>230</v>
      </c>
      <c r="CH38" s="43">
        <f ca="1">IF($A38="","",MOD((E38-OUT)*$AI38,Prime))</f>
        <v>195</v>
      </c>
      <c r="CI38" s="43" cm="1">
        <f t="array" aca="1" ref="CI38" ca="1">IF(A38="","",_xlfn.LET(_xlpm.r,B38-Input_Output!$O$6,_xlpm.l,Input_Output!$O$22,MOD(MRef(AG$5,_xlpm.r,_xlpm.l)+MRef(AH$5,_xlpm.r,_xlpm.l)-MRef(AI$5,_xlpm.r,_xlpm.l)-AH38,Prime)))</f>
        <v>0</v>
      </c>
      <c r="CJ38" s="7"/>
    </row>
    <row r="39" spans="1:88" x14ac:dyDescent="0.25">
      <c r="A39" s="41" t="str">
        <f>IF(B39&lt;Input_Output!O$22,"disguised","")</f>
        <v>disguised</v>
      </c>
      <c r="B39" s="19">
        <f>IF(B38="","",_xlfn.LET(_xlpm.next,B38+1,IF(_xlpm.next&lt;Input_Output!O$22,_xlpm.next,"")))</f>
        <v>34</v>
      </c>
      <c r="C39" s="19">
        <v>106</v>
      </c>
      <c r="D39" s="42">
        <f ca="1"/>
        <v>67</v>
      </c>
      <c r="E39" s="42">
        <f ca="1"/>
        <v>9</v>
      </c>
      <c r="F39" s="42">
        <f ca="1"/>
        <v>123</v>
      </c>
      <c r="G39" s="42">
        <f ca="1"/>
        <v>248</v>
      </c>
      <c r="H39" s="79">
        <f ca="1"/>
        <v>112</v>
      </c>
      <c r="I39" s="87">
        <f ca="1"/>
        <v>234</v>
      </c>
      <c r="J39" s="42">
        <f ca="1"/>
        <v>190</v>
      </c>
      <c r="K39" s="42">
        <f ca="1"/>
        <v>59</v>
      </c>
      <c r="L39" s="42">
        <f ca="1"/>
        <v>58</v>
      </c>
      <c r="M39" s="61">
        <f ca="1"/>
        <v>89</v>
      </c>
      <c r="N39" s="80">
        <f ca="1"/>
        <v>244</v>
      </c>
      <c r="O39" s="42">
        <f ca="1"/>
        <v>2</v>
      </c>
      <c r="P39" s="42">
        <f ca="1"/>
        <v>235</v>
      </c>
      <c r="Q39" s="42">
        <f ca="1"/>
        <v>178</v>
      </c>
      <c r="R39" s="42">
        <f ca="1"/>
        <v>104</v>
      </c>
      <c r="S39" s="42">
        <f ca="1"/>
        <v>86</v>
      </c>
      <c r="T39" s="42">
        <f ca="1"/>
        <v>145</v>
      </c>
      <c r="U39" s="42">
        <f ca="1"/>
        <v>153</v>
      </c>
      <c r="V39" s="42">
        <f ca="1"/>
        <v>188</v>
      </c>
      <c r="W39" s="42">
        <f ca="1"/>
        <v>143</v>
      </c>
      <c r="X39" s="42">
        <f ca="1"/>
        <v>180</v>
      </c>
      <c r="Y39" s="42">
        <f ca="1"/>
        <v>201</v>
      </c>
      <c r="Z39" s="42">
        <f ca="1"/>
        <v>29</v>
      </c>
      <c r="AA39" s="42">
        <f ca="1"/>
        <v>52</v>
      </c>
      <c r="AB39" s="42">
        <f ca="1"/>
        <v>148</v>
      </c>
      <c r="AC39" s="42">
        <f ca="1"/>
        <v>16</v>
      </c>
      <c r="AD39" s="42">
        <f ca="1"/>
        <v>245</v>
      </c>
      <c r="AE39" s="42">
        <f ca="1"/>
        <v>59</v>
      </c>
      <c r="AF39" s="42">
        <f ca="1"/>
        <v>177</v>
      </c>
      <c r="AG39" s="19">
        <f ca="1"/>
        <v>136</v>
      </c>
      <c r="AH39" s="19">
        <f ca="1"/>
        <v>21</v>
      </c>
      <c r="AI39" s="19">
        <f ca="1"/>
        <v>103</v>
      </c>
      <c r="AJ39" s="7"/>
      <c r="AK39" s="43">
        <f ca="1">IF(A39="","",MOD((AG39+AH39)*(N39+O39+P39-1),Prime))</f>
        <v>59</v>
      </c>
      <c r="AL39" s="43">
        <f ca="1">IF(A39="","",MOD((AG39+AH39)*(N39*(1-N39)),Prime))</f>
        <v>210</v>
      </c>
      <c r="AM39" s="43">
        <f ca="1">IF(A39="","",MOD((AG39+AH39)*(O39*(1-O39)),Prime))</f>
        <v>200</v>
      </c>
      <c r="AN39" s="43">
        <f ca="1">IF(A39="","",MOD((AG39+AH39)*(P39*(1-P39)),Prime))</f>
        <v>228</v>
      </c>
      <c r="AO39" s="43">
        <f ca="1">IF(A39="","",MOD((AG39+AH39)*(N39*($I39-N$4)),Prime))</f>
        <v>169</v>
      </c>
      <c r="AP39" s="43">
        <f ca="1">IF(A39="","",MOD((AG39+AH39)*(O39*($I39-O$4)),Prime))</f>
        <v>174</v>
      </c>
      <c r="AQ39" s="43">
        <f ca="1">IF(A39="","",MOD((AG39+AH39)*(P39*($I39-P$4)),Prime))</f>
        <v>255</v>
      </c>
      <c r="AR39" s="24"/>
      <c r="AS39" s="43">
        <f ca="1">IF(A39="","",MOD((AG39+AH39)*(Q39+R39+S39+T39+U39-1),Prime))</f>
        <v>63</v>
      </c>
      <c r="AT39" s="43">
        <f ca="1">IF(A39="","",MOD((AG39+AH39)*(Q39*(1-Q39)),Prime))</f>
        <v>37</v>
      </c>
      <c r="AU39" s="43">
        <f ca="1">IF(A39="","",MOD((AG39+AH39)*(R39*(1-R39)),Prime))</f>
        <v>24</v>
      </c>
      <c r="AV39" s="43">
        <f ca="1">IF(A39="","",MOD((AG39+AH39)*(S39*(1-S39)),Prime))</f>
        <v>92</v>
      </c>
      <c r="AW39" s="43">
        <f ca="1">IF(A39="","",MOD((AG39+AH39)*(T39*(1-T39)),Prime))</f>
        <v>132</v>
      </c>
      <c r="AX39" s="43">
        <f ca="1">IF(A39="","",MOD((AG39+AH39)*(U39*(1-U39)),Prime))</f>
        <v>7</v>
      </c>
      <c r="AY39" s="43">
        <f ca="1">IF($A39="","",MOD(($AG39+$AH39)*(Q39*($K39-Q$4)),Prime))</f>
        <v>159</v>
      </c>
      <c r="AZ39" s="43">
        <f ca="1">IF($A39="","",MOD(($AG39+$AH39)*(R39*($K39-R$4)),Prime))</f>
        <v>236</v>
      </c>
      <c r="BA39" s="43">
        <f ca="1">IF($A39="","",MOD(($AG39+$AH39)*(S39*($K39-S$4)),Prime))</f>
        <v>156</v>
      </c>
      <c r="BB39" s="43">
        <f ca="1">IF($A39="","",MOD(($AG39+$AH39)*(T39*($K39-T$4)),Prime))</f>
        <v>120</v>
      </c>
      <c r="BC39" s="43">
        <f ca="1">IF($A39="","",MOD(($AG39+$AH39)*(U39*($K39-U$4)),Prime))</f>
        <v>175</v>
      </c>
      <c r="BD39" s="24"/>
      <c r="BE39" s="43">
        <f ca="1">IF(A39="","",MOD((AG39+AH39)*(V39+W39+X39+Y39+Z39-1),Prime))</f>
        <v>16</v>
      </c>
      <c r="BF39" s="43">
        <f ca="1">IF(A39="","",MOD((AG39+AH39)*(V39*(1-V39)),Prime))</f>
        <v>97</v>
      </c>
      <c r="BG39" s="43">
        <f ca="1">IF(A39="","",MOD((AG39+AH39)*(W39*(1-W39)),Prime))</f>
        <v>43</v>
      </c>
      <c r="BH39" s="43">
        <f ca="1">IF(A39="","",MOD((AG39+AH39)*(X39*(1-X39)),Prime))</f>
        <v>248</v>
      </c>
      <c r="BI39" s="43">
        <f ca="1">IF(A39="","",MOD((AG39+AH39)*(Y39*(1-Y39)),Prime))</f>
        <v>6</v>
      </c>
      <c r="BJ39" s="43">
        <f ca="1">IF(A39="","",MOD((AG39+AH39)*(Z39*(1-Z39)),Prime))</f>
        <v>245</v>
      </c>
      <c r="BK39" s="43">
        <f ca="1">IF($A39="","",MOD(($AG39+$AH39)*(V39*($L39-V$4)),Prime))</f>
        <v>51</v>
      </c>
      <c r="BL39" s="43">
        <f ca="1">IF($A39="","",MOD(($AG39+$AH39)*(W39*($L39-W$4)),Prime))</f>
        <v>104</v>
      </c>
      <c r="BM39" s="43">
        <f ca="1">IF($A39="","",MOD(($AG39+$AH39)*(X39*($L39-X$4)),Prime))</f>
        <v>211</v>
      </c>
      <c r="BN39" s="43">
        <f ca="1">IF($A39="","",MOD(($AG39+$AH39)*(Y39*($L39-Y$4)),Prime))</f>
        <v>114</v>
      </c>
      <c r="BO39" s="43">
        <f ca="1">IF($A39="","",MOD(($AG39+$AH39)*(Z39*($L39-Z$4)),Prime))</f>
        <v>170</v>
      </c>
      <c r="BP39" s="24"/>
      <c r="BQ39" s="43">
        <f ca="1">IF(A39="","",MOD((AG39+AH39)*(R39*D39+S39*E39+T39*F39+U39*G39-AA39),Prime))</f>
        <v>229</v>
      </c>
      <c r="BR39" s="43">
        <f ca="1">IF(A39="","",MOD((AG39+AH39)*(W39*D39+X39*E39+Y39*F39+Z39*G39-AB39),Prime))</f>
        <v>240</v>
      </c>
      <c r="BS39" s="43">
        <f ca="1">IF(A39="","",MOD((AG39+AH39)*(MOD(N39*AB39+O39*(AB39+M39)+P39*(AA39+AB39+M39),Prime)-AC39),Prime))</f>
        <v>92</v>
      </c>
      <c r="BT39" s="43">
        <f ca="1">IF(A39="","",MOD((AG39+AH39)*MOD(H39*(AA39+R39)+(1-H39)*AC39-AD39,Prime),Prime))</f>
        <v>241</v>
      </c>
      <c r="BU39" s="43">
        <f ca="1">IF(A39="","",MOD((AG39+AH39)*((J39*AD39+(1-J39)*AC39)-AE39),Prime))</f>
        <v>198</v>
      </c>
      <c r="BV39" s="43">
        <f ca="1">IF(A39="","",MOD((AG39+AH39)*H39*(1-H39),Prime))</f>
        <v>91</v>
      </c>
      <c r="BW39" s="43" cm="1">
        <f t="array" aca="1" ref="BW39" ca="1">IF(A39="","",MOD(AH39*MOD(MRef(AF$5,B39-Input_Output!$O$6,Input_Output!$O$22)*MRef(AC$5,B39-Input_Output!$O$6,Input_Output!$O$22)-(1-H39),Prime),Prime))</f>
        <v>127</v>
      </c>
      <c r="BX39" s="24"/>
      <c r="BY39" s="43" cm="1">
        <f t="array" aca="1" ref="BY39" ca="1">IF(A39="","",MOD($AH39*((1-MRef(R$5,$B39-Input_Output!$O$6,Input_Output!$O$22))*(MOD(MRef(D$5,$B39-Input_Output!$O$6,Input_Output!$O$22)+1,Prime))+MRef(R$5,$B39-Input_Output!$O$6,Input_Output!$O$22)*MRef($AE$5,$B39-Input_Output!$O$6,Input_Output!$O$22)-D39),Prime))</f>
        <v>206</v>
      </c>
      <c r="BZ39" s="43" cm="1">
        <f t="array" aca="1" ref="BZ39" ca="1">IF($A39="","",MOD($AH39*((1-MRef(S$5,$B39-Input_Output!$O$6,Input_Output!$O$22))*MRef(E$5,$B39-Input_Output!$O$6,Input_Output!$O$22)+MRef(S$5,$B39-Input_Output!$O$6,Input_Output!$O$22)*MRef($AE$5,$B39-Input_Output!$O$6,Input_Output!$O$22)-E39),Prime))</f>
        <v>69</v>
      </c>
      <c r="CA39" s="43" cm="1">
        <f t="array" aca="1" ref="CA39" ca="1">IF($A39="","",MOD($AH39*((1-MRef(T$5,$B39-Input_Output!$O$6,Input_Output!$O$22))*MRef(F$5,$B39-Input_Output!$O$6,Input_Output!$O$22)+MRef(T$5,$B39-Input_Output!$O$6,Input_Output!$O$22)*MRef($AE$5,$B39-Input_Output!$O$6,Input_Output!$O$22)-F39),Prime))</f>
        <v>190</v>
      </c>
      <c r="CB39" s="43" cm="1">
        <f t="array" aca="1" ref="CB39" ca="1">IF($A39="","",MOD($AH39*((1-MRef(U$5,$B39-Input_Output!$O$6,Input_Output!$O$22))*MRef(G$5,$B39-Input_Output!$O$6,Input_Output!$O$22)+MRef(U$5,$B39-Input_Output!$O$6,Input_Output!$O$22)*MRef($AE$5,$B39-Input_Output!$O$6,Input_Output!$O$22)-G39),Prime))</f>
        <v>7</v>
      </c>
      <c r="CC39" s="43" cm="1">
        <f t="array" aca="1" ref="CC39" ca="1">IF(A39="","",MOD(AH39*MRef(AC$5,B39-Input_Output!$O$6,Input_Output!$O$22)*H39,Prime))</f>
        <v>165</v>
      </c>
      <c r="CD39" s="24"/>
      <c r="CE39" s="43">
        <f ca="1">IF($A39="","",MOD(D39*$AG39,Prime))</f>
        <v>117</v>
      </c>
      <c r="CF39" s="43">
        <f ca="1">IF($A39="","",MOD((E39-INPUT)*$AG39,Prime))</f>
        <v>166</v>
      </c>
      <c r="CG39" s="43">
        <f ca="1">IF($A39="","",MOD(H39*$AG39,Prime))</f>
        <v>69</v>
      </c>
      <c r="CH39" s="43">
        <f ca="1">IF($A39="","",MOD((E39-OUT)*$AI39,Prime))</f>
        <v>153</v>
      </c>
      <c r="CI39" s="43" cm="1">
        <f t="array" aca="1" ref="CI39" ca="1">IF(A39="","",_xlfn.LET(_xlpm.r,B39-Input_Output!$O$6,_xlpm.l,Input_Output!$O$22,MOD(MRef(AG$5,_xlpm.r,_xlpm.l)+MRef(AH$5,_xlpm.r,_xlpm.l)-MRef(AI$5,_xlpm.r,_xlpm.l)-AH39,Prime)))</f>
        <v>0</v>
      </c>
      <c r="CJ39" s="7"/>
    </row>
    <row r="40" spans="1:88" x14ac:dyDescent="0.25">
      <c r="A40" s="41" t="str">
        <f>IF(B40&lt;Input_Output!O$22,"disguised","")</f>
        <v>disguised</v>
      </c>
      <c r="B40" s="19">
        <f>IF(B39="","",_xlfn.LET(_xlpm.next,B39+1,IF(_xlpm.next&lt;Input_Output!O$22,_xlpm.next,"")))</f>
        <v>35</v>
      </c>
      <c r="C40" s="19">
        <v>105</v>
      </c>
      <c r="D40" s="42">
        <f ca="1"/>
        <v>155</v>
      </c>
      <c r="E40" s="42">
        <f ca="1"/>
        <v>79</v>
      </c>
      <c r="F40" s="42">
        <f ca="1"/>
        <v>41</v>
      </c>
      <c r="G40" s="42">
        <f ca="1"/>
        <v>227</v>
      </c>
      <c r="H40" s="79">
        <f ca="1"/>
        <v>56</v>
      </c>
      <c r="I40" s="87">
        <f ca="1"/>
        <v>66</v>
      </c>
      <c r="J40" s="42">
        <f ca="1"/>
        <v>169</v>
      </c>
      <c r="K40" s="42">
        <f ca="1"/>
        <v>156</v>
      </c>
      <c r="L40" s="42">
        <f ca="1"/>
        <v>154</v>
      </c>
      <c r="M40" s="61">
        <f ca="1"/>
        <v>166</v>
      </c>
      <c r="N40" s="80">
        <f ca="1"/>
        <v>248</v>
      </c>
      <c r="O40" s="42">
        <f ca="1"/>
        <v>73</v>
      </c>
      <c r="P40" s="42">
        <f ca="1"/>
        <v>256</v>
      </c>
      <c r="Q40" s="42">
        <f ca="1"/>
        <v>70</v>
      </c>
      <c r="R40" s="42">
        <f ca="1"/>
        <v>184</v>
      </c>
      <c r="S40" s="42">
        <f ca="1"/>
        <v>206</v>
      </c>
      <c r="T40" s="42">
        <f ca="1"/>
        <v>156</v>
      </c>
      <c r="U40" s="42">
        <f ca="1"/>
        <v>247</v>
      </c>
      <c r="V40" s="42">
        <f ca="1"/>
        <v>141</v>
      </c>
      <c r="W40" s="42">
        <f ca="1"/>
        <v>173</v>
      </c>
      <c r="X40" s="42">
        <f ca="1"/>
        <v>121</v>
      </c>
      <c r="Y40" s="42">
        <f ca="1"/>
        <v>171</v>
      </c>
      <c r="Z40" s="42">
        <f ca="1"/>
        <v>34</v>
      </c>
      <c r="AA40" s="42">
        <f ca="1"/>
        <v>104</v>
      </c>
      <c r="AB40" s="42">
        <f ca="1"/>
        <v>144</v>
      </c>
      <c r="AC40" s="42">
        <f ca="1"/>
        <v>89</v>
      </c>
      <c r="AD40" s="42">
        <f ca="1"/>
        <v>247</v>
      </c>
      <c r="AE40" s="42">
        <f ca="1"/>
        <v>38</v>
      </c>
      <c r="AF40" s="42">
        <f ca="1"/>
        <v>221</v>
      </c>
      <c r="AG40" s="19">
        <f ca="1"/>
        <v>178</v>
      </c>
      <c r="AH40" s="19">
        <f ca="1"/>
        <v>221</v>
      </c>
      <c r="AI40" s="19">
        <f ca="1"/>
        <v>214</v>
      </c>
      <c r="AJ40" s="7"/>
      <c r="AK40" s="43">
        <f ca="1">IF(A40="","",MOD((AG40+AH40)*(N40+O40+P40-1),Prime))</f>
        <v>66</v>
      </c>
      <c r="AL40" s="43">
        <f ca="1">IF(A40="","",MOD((AG40+AH40)*(N40*(1-N40)),Prime))</f>
        <v>70</v>
      </c>
      <c r="AM40" s="43">
        <f ca="1">IF(A40="","",MOD((AG40+AH40)*(O40*(1-O40)),Prime))</f>
        <v>233</v>
      </c>
      <c r="AN40" s="43">
        <f ca="1">IF(A40="","",MOD((AG40+AH40)*(P40*(1-P40)),Prime))</f>
        <v>230</v>
      </c>
      <c r="AO40" s="43">
        <f ca="1">IF(A40="","",MOD((AG40+AH40)*(N40*($I40-N$4)),Prime))</f>
        <v>205</v>
      </c>
      <c r="AP40" s="43">
        <f ca="1">IF(A40="","",MOD((AG40+AH40)*(O40*($I40-O$4)),Prime))</f>
        <v>193</v>
      </c>
      <c r="AQ40" s="43">
        <f ca="1">IF(A40="","",MOD((AG40+AH40)*(P40*($I40-P$4)),Prime))</f>
        <v>164</v>
      </c>
      <c r="AR40" s="24"/>
      <c r="AS40" s="43">
        <f ca="1">IF(A40="","",MOD((AG40+AH40)*(Q40+R40+S40+T40+U40-1),Prime))</f>
        <v>72</v>
      </c>
      <c r="AT40" s="43">
        <f ca="1">IF(A40="","",MOD((AG40+AH40)*(Q40*(1-Q40)),Prime))</f>
        <v>73</v>
      </c>
      <c r="AU40" s="43">
        <f ca="1">IF(A40="","",MOD((AG40+AH40)*(R40*(1-R40)),Prime))</f>
        <v>61</v>
      </c>
      <c r="AV40" s="43">
        <f ca="1">IF(A40="","",MOD((AG40+AH40)*(S40*(1-S40)),Prime))</f>
        <v>178</v>
      </c>
      <c r="AW40" s="43">
        <f ca="1">IF(A40="","",MOD((AG40+AH40)*(T40*(1-T40)),Prime))</f>
        <v>217</v>
      </c>
      <c r="AX40" s="43">
        <f ca="1">IF(A40="","",MOD((AG40+AH40)*(U40*(1-U40)),Prime))</f>
        <v>57</v>
      </c>
      <c r="AY40" s="43">
        <f ca="1">IF($A40="","",MOD(($AG40+$AH40)*(Q40*($K40-Q$4)),Prime))</f>
        <v>159</v>
      </c>
      <c r="AZ40" s="43">
        <f ca="1">IF($A40="","",MOD(($AG40+$AH40)*(R40*($K40-R$4)),Prime))</f>
        <v>34</v>
      </c>
      <c r="BA40" s="43">
        <f ca="1">IF($A40="","",MOD(($AG40+$AH40)*(S40*($K40-S$4)),Prime))</f>
        <v>112</v>
      </c>
      <c r="BB40" s="43">
        <f ca="1">IF($A40="","",MOD(($AG40+$AH40)*(T40*($K40-T$4)),Prime))</f>
        <v>197</v>
      </c>
      <c r="BC40" s="43">
        <f ca="1">IF($A40="","",MOD(($AG40+$AH40)*(U40*($K40-U$4)),Prime))</f>
        <v>40</v>
      </c>
      <c r="BD40" s="24"/>
      <c r="BE40" s="43">
        <f ca="1">IF(A40="","",MOD((AG40+AH40)*(V40+W40+X40+Y40+Z40-1),Prime))</f>
        <v>17</v>
      </c>
      <c r="BF40" s="43">
        <f ca="1">IF(A40="","",MOD((AG40+AH40)*(V40*(1-V40)),Prime))</f>
        <v>19</v>
      </c>
      <c r="BG40" s="43">
        <f ca="1">IF(A40="","",MOD((AG40+AH40)*(W40*(1-W40)),Prime))</f>
        <v>242</v>
      </c>
      <c r="BH40" s="43">
        <f ca="1">IF(A40="","",MOD((AG40+AH40)*(X40*(1-X40)),Prime))</f>
        <v>71</v>
      </c>
      <c r="BI40" s="43">
        <f ca="1">IF(A40="","",MOD((AG40+AH40)*(Y40*(1-Y40)),Prime))</f>
        <v>251</v>
      </c>
      <c r="BJ40" s="43">
        <f ca="1">IF(A40="","",MOD((AG40+AH40)*(Z40*(1-Z40)),Prime))</f>
        <v>16</v>
      </c>
      <c r="BK40" s="43">
        <f ca="1">IF($A40="","",MOD(($AG40+$AH40)*(V40*($L40-V$4)),Prime))</f>
        <v>159</v>
      </c>
      <c r="BL40" s="43">
        <f ca="1">IF($A40="","",MOD(($AG40+$AH40)*(W40*($L40-W$4)),Prime))</f>
        <v>230</v>
      </c>
      <c r="BM40" s="43">
        <f ca="1">IF($A40="","",MOD(($AG40+$AH40)*(X40*($L40-X$4)),Prime))</f>
        <v>30</v>
      </c>
      <c r="BN40" s="43">
        <f ca="1">IF($A40="","",MOD(($AG40+$AH40)*(Y40*($L40-Y$4)),Prime))</f>
        <v>220</v>
      </c>
      <c r="BO40" s="43">
        <f ca="1">IF($A40="","",MOD(($AG40+$AH40)*(Z40*($L40-Z$4)),Prime))</f>
        <v>231</v>
      </c>
      <c r="BP40" s="24"/>
      <c r="BQ40" s="43">
        <f ca="1">IF(A40="","",MOD((AG40+AH40)*(R40*D40+S40*E40+T40*F40+U40*G40-AA40),Prime))</f>
        <v>68</v>
      </c>
      <c r="BR40" s="43">
        <f ca="1">IF(A40="","",MOD((AG40+AH40)*(W40*D40+X40*E40+Y40*F40+Z40*G40-AB40),Prime))</f>
        <v>86</v>
      </c>
      <c r="BS40" s="43">
        <f ca="1">IF(A40="","",MOD((AG40+AH40)*(MOD(N40*AB40+O40*(AB40+M40)+P40*(AA40+AB40+M40),Prime)-AC40),Prime))</f>
        <v>189</v>
      </c>
      <c r="BT40" s="43">
        <f ca="1">IF(A40="","",MOD((AG40+AH40)*MOD(H40*(AA40+R40)+(1-H40)*AC40-AD40,Prime),Prime))</f>
        <v>22</v>
      </c>
      <c r="BU40" s="43">
        <f ca="1">IF(A40="","",MOD((AG40+AH40)*((J40*AD40+(1-J40)*AC40)-AE40),Prime))</f>
        <v>209</v>
      </c>
      <c r="BV40" s="43">
        <f ca="1">IF(A40="","",MOD((AG40+AH40)*H40*(1-H40),Prime))</f>
        <v>54</v>
      </c>
      <c r="BW40" s="43" cm="1">
        <f t="array" aca="1" ref="BW40" ca="1">IF(A40="","",MOD(AH40*MOD(MRef(AF$5,B40-Input_Output!$O$6,Input_Output!$O$22)*MRef(AC$5,B40-Input_Output!$O$6,Input_Output!$O$22)-(1-H40),Prime),Prime))</f>
        <v>170</v>
      </c>
      <c r="BX40" s="24"/>
      <c r="BY40" s="43" cm="1">
        <f t="array" aca="1" ref="BY40" ca="1">IF(A40="","",MOD($AH40*((1-MRef(R$5,$B40-Input_Output!$O$6,Input_Output!$O$22))*(MOD(MRef(D$5,$B40-Input_Output!$O$6,Input_Output!$O$22)+1,Prime))+MRef(R$5,$B40-Input_Output!$O$6,Input_Output!$O$22)*MRef($AE$5,$B40-Input_Output!$O$6,Input_Output!$O$22)-D40),Prime))</f>
        <v>164</v>
      </c>
      <c r="BZ40" s="43" cm="1">
        <f t="array" aca="1" ref="BZ40" ca="1">IF($A40="","",MOD($AH40*((1-MRef(S$5,$B40-Input_Output!$O$6,Input_Output!$O$22))*MRef(E$5,$B40-Input_Output!$O$6,Input_Output!$O$22)+MRef(S$5,$B40-Input_Output!$O$6,Input_Output!$O$22)*MRef($AE$5,$B40-Input_Output!$O$6,Input_Output!$O$22)-E40),Prime))</f>
        <v>107</v>
      </c>
      <c r="CA40" s="43" cm="1">
        <f t="array" aca="1" ref="CA40" ca="1">IF($A40="","",MOD($AH40*((1-MRef(T$5,$B40-Input_Output!$O$6,Input_Output!$O$22))*MRef(F$5,$B40-Input_Output!$O$6,Input_Output!$O$22)+MRef(T$5,$B40-Input_Output!$O$6,Input_Output!$O$22)*MRef($AE$5,$B40-Input_Output!$O$6,Input_Output!$O$22)-F40),Prime))</f>
        <v>252</v>
      </c>
      <c r="CB40" s="43" cm="1">
        <f t="array" aca="1" ref="CB40" ca="1">IF($A40="","",MOD($AH40*((1-MRef(U$5,$B40-Input_Output!$O$6,Input_Output!$O$22))*MRef(G$5,$B40-Input_Output!$O$6,Input_Output!$O$22)+MRef(U$5,$B40-Input_Output!$O$6,Input_Output!$O$22)*MRef($AE$5,$B40-Input_Output!$O$6,Input_Output!$O$22)-G40),Prime))</f>
        <v>14</v>
      </c>
      <c r="CC40" s="43" cm="1">
        <f t="array" aca="1" ref="CC40" ca="1">IF(A40="","",MOD(AH40*MRef(AC$5,B40-Input_Output!$O$6,Input_Output!$O$22)*H40,Prime))</f>
        <v>244</v>
      </c>
      <c r="CD40" s="24"/>
      <c r="CE40" s="43">
        <f ca="1">IF($A40="","",MOD(D40*$AG40,Prime))</f>
        <v>91</v>
      </c>
      <c r="CF40" s="43">
        <f ca="1">IF($A40="","",MOD((E40-INPUT)*$AG40,Prime))</f>
        <v>243</v>
      </c>
      <c r="CG40" s="43">
        <f ca="1">IF($A40="","",MOD(H40*$AG40,Prime))</f>
        <v>202</v>
      </c>
      <c r="CH40" s="43">
        <f ca="1">IF($A40="","",MOD((E40-OUT)*$AI40,Prime))</f>
        <v>75</v>
      </c>
      <c r="CI40" s="43" cm="1">
        <f t="array" aca="1" ref="CI40" ca="1">IF(A40="","",_xlfn.LET(_xlpm.r,B40-Input_Output!$O$6,_xlpm.l,Input_Output!$O$22,MOD(MRef(AG$5,_xlpm.r,_xlpm.l)+MRef(AH$5,_xlpm.r,_xlpm.l)-MRef(AI$5,_xlpm.r,_xlpm.l)-AH40,Prime)))</f>
        <v>0</v>
      </c>
      <c r="CJ40" s="7"/>
    </row>
    <row r="41" spans="1:88" x14ac:dyDescent="0.25">
      <c r="A41" s="41" t="str">
        <f>IF(B41&lt;Input_Output!O$22,"disguised","")</f>
        <v>disguised</v>
      </c>
      <c r="B41" s="19">
        <f>IF(B40="","",_xlfn.LET(_xlpm.next,B40+1,IF(_xlpm.next&lt;Input_Output!O$22,_xlpm.next,"")))</f>
        <v>36</v>
      </c>
      <c r="C41" s="19">
        <v>24</v>
      </c>
      <c r="D41" s="42">
        <f ca="1"/>
        <v>66</v>
      </c>
      <c r="E41" s="42">
        <f ca="1"/>
        <v>204</v>
      </c>
      <c r="F41" s="42">
        <f ca="1"/>
        <v>205</v>
      </c>
      <c r="G41" s="42">
        <f ca="1"/>
        <v>127</v>
      </c>
      <c r="H41" s="79">
        <f ca="1"/>
        <v>127</v>
      </c>
      <c r="I41" s="87">
        <f ca="1"/>
        <v>250</v>
      </c>
      <c r="J41" s="42">
        <f ca="1"/>
        <v>131</v>
      </c>
      <c r="K41" s="42">
        <f ca="1"/>
        <v>171</v>
      </c>
      <c r="L41" s="42">
        <f ca="1"/>
        <v>38</v>
      </c>
      <c r="M41" s="61">
        <f ca="1"/>
        <v>176</v>
      </c>
      <c r="N41" s="80">
        <f ca="1"/>
        <v>184</v>
      </c>
      <c r="O41" s="42">
        <f ca="1"/>
        <v>11</v>
      </c>
      <c r="P41" s="42">
        <f ca="1"/>
        <v>223</v>
      </c>
      <c r="Q41" s="42">
        <f ca="1"/>
        <v>242</v>
      </c>
      <c r="R41" s="42">
        <f ca="1"/>
        <v>239</v>
      </c>
      <c r="S41" s="42">
        <f ca="1"/>
        <v>216</v>
      </c>
      <c r="T41" s="42">
        <f ca="1"/>
        <v>172</v>
      </c>
      <c r="U41" s="42">
        <f ca="1"/>
        <v>34</v>
      </c>
      <c r="V41" s="42">
        <f ca="1"/>
        <v>27</v>
      </c>
      <c r="W41" s="42">
        <f ca="1"/>
        <v>247</v>
      </c>
      <c r="X41" s="42">
        <f ca="1"/>
        <v>100</v>
      </c>
      <c r="Y41" s="42">
        <f ca="1"/>
        <v>40</v>
      </c>
      <c r="Z41" s="42">
        <f ca="1"/>
        <v>165</v>
      </c>
      <c r="AA41" s="42">
        <f ca="1"/>
        <v>56</v>
      </c>
      <c r="AB41" s="42">
        <f ca="1"/>
        <v>243</v>
      </c>
      <c r="AC41" s="42">
        <f ca="1"/>
        <v>168</v>
      </c>
      <c r="AD41" s="42">
        <f ca="1"/>
        <v>96</v>
      </c>
      <c r="AE41" s="42">
        <f ca="1"/>
        <v>21</v>
      </c>
      <c r="AF41" s="42">
        <f ca="1"/>
        <v>152</v>
      </c>
      <c r="AG41" s="19">
        <f ca="1"/>
        <v>118</v>
      </c>
      <c r="AH41" s="19">
        <f ca="1"/>
        <v>39</v>
      </c>
      <c r="AI41" s="19">
        <f ca="1"/>
        <v>14</v>
      </c>
      <c r="AJ41" s="7"/>
      <c r="AK41" s="43">
        <f ca="1">IF(A41="","",MOD((AG41+AH41)*(N41+O41+P41-1),Prime))</f>
        <v>191</v>
      </c>
      <c r="AL41" s="43">
        <f ca="1">IF(A41="","",MOD((AG41+AH41)*(N41*(1-N41)),Prime))</f>
        <v>243</v>
      </c>
      <c r="AM41" s="43">
        <f ca="1">IF(A41="","",MOD((AG41+AH41)*(O41*(1-O41)),Prime))</f>
        <v>206</v>
      </c>
      <c r="AN41" s="43">
        <f ca="1">IF(A41="","",MOD((AG41+AH41)*(P41*(1-P41)),Prime))</f>
        <v>9</v>
      </c>
      <c r="AO41" s="43">
        <f ca="1">IF(A41="","",MOD((AG41+AH41)*(N41*($I41-N$4)),Prime))</f>
        <v>43</v>
      </c>
      <c r="AP41" s="43">
        <f ca="1">IF(A41="","",MOD((AG41+AH41)*(O41*($I41-O$4)),Prime))</f>
        <v>62</v>
      </c>
      <c r="AQ41" s="43">
        <f ca="1">IF(A41="","",MOD((AG41+AH41)*(P41*($I41-P$4)),Prime))</f>
        <v>240</v>
      </c>
      <c r="AR41" s="24"/>
      <c r="AS41" s="43">
        <f ca="1">IF(A41="","",MOD((AG41+AH41)*(Q41+R41+S41+T41+U41-1),Prime))</f>
        <v>7</v>
      </c>
      <c r="AT41" s="43">
        <f ca="1">IF(A41="","",MOD((AG41+AH41)*(Q41*(1-Q41)),Prime))</f>
        <v>99</v>
      </c>
      <c r="AU41" s="43">
        <f ca="1">IF(A41="","",MOD((AG41+AH41)*(R41*(1-R41)),Prime))</f>
        <v>19</v>
      </c>
      <c r="AV41" s="43">
        <f ca="1">IF(A41="","",MOD((AG41+AH41)*(S41*(1-S41)),Prime))</f>
        <v>10</v>
      </c>
      <c r="AW41" s="43">
        <f ca="1">IF(A41="","",MOD((AG41+AH41)*(T41*(1-T41)),Prime))</f>
        <v>92</v>
      </c>
      <c r="AX41" s="43">
        <f ca="1">IF(A41="","",MOD((AG41+AH41)*(U41*(1-U41)),Prime))</f>
        <v>148</v>
      </c>
      <c r="AY41" s="43">
        <f ca="1">IF($A41="","",MOD(($AG41+$AH41)*(Q41*($K41-Q$4)),Prime))</f>
        <v>14</v>
      </c>
      <c r="AZ41" s="43">
        <f ca="1">IF($A41="","",MOD(($AG41+$AH41)*(R41*($K41-R$4)),Prime))</f>
        <v>170</v>
      </c>
      <c r="BA41" s="43">
        <f ca="1">IF($A41="","",MOD(($AG41+$AH41)*(S41*($K41-S$4)),Prime))</f>
        <v>28</v>
      </c>
      <c r="BB41" s="43">
        <f ca="1">IF($A41="","",MOD(($AG41+$AH41)*(T41*($K41-T$4)),Prime))</f>
        <v>108</v>
      </c>
      <c r="BC41" s="43">
        <f ca="1">IF($A41="","",MOD(($AG41+$AH41)*(U41*($K41-U$4)),Prime))</f>
        <v>170</v>
      </c>
      <c r="BD41" s="24"/>
      <c r="BE41" s="43">
        <f ca="1">IF(A41="","",MOD((AG41+AH41)*(V41+W41+X41+Y41+Z41-1),Prime))</f>
        <v>25</v>
      </c>
      <c r="BF41" s="43">
        <f ca="1">IF(A41="","",MOD((AG41+AH41)*(V41*(1-V41)),Prime))</f>
        <v>39</v>
      </c>
      <c r="BG41" s="43">
        <f ca="1">IF(A41="","",MOD((AG41+AH41)*(W41*(1-W41)),Prime))</f>
        <v>206</v>
      </c>
      <c r="BH41" s="43">
        <f ca="1">IF(A41="","",MOD((AG41+AH41)*(X41*(1-X41)),Prime))</f>
        <v>36</v>
      </c>
      <c r="BI41" s="43">
        <f ca="1">IF(A41="","",MOD((AG41+AH41)*(Y41*(1-Y41)),Prime))</f>
        <v>1</v>
      </c>
      <c r="BJ41" s="43">
        <f ca="1">IF(A41="","",MOD((AG41+AH41)*(Z41*(1-Z41)),Prime))</f>
        <v>47</v>
      </c>
      <c r="BK41" s="43">
        <f ca="1">IF($A41="","",MOD(($AG41+$AH41)*(V41*($L41-V$4)),Prime))</f>
        <v>200</v>
      </c>
      <c r="BL41" s="43">
        <f ca="1">IF($A41="","",MOD(($AG41+$AH41)*(W41*($L41-W$4)),Prime))</f>
        <v>249</v>
      </c>
      <c r="BM41" s="43">
        <f ca="1">IF($A41="","",MOD(($AG41+$AH41)*(X41*($L41-X$4)),Prime))</f>
        <v>57</v>
      </c>
      <c r="BN41" s="43">
        <f ca="1">IF($A41="","",MOD(($AG41+$AH41)*(Y41*($L41-Y$4)),Prime))</f>
        <v>65</v>
      </c>
      <c r="BO41" s="43">
        <f ca="1">IF($A41="","",MOD(($AG41+$AH41)*(Z41*($L41-Z$4)),Prime))</f>
        <v>31</v>
      </c>
      <c r="BP41" s="24"/>
      <c r="BQ41" s="43">
        <f ca="1">IF(A41="","",MOD((AG41+AH41)*(R41*D41+S41*E41+T41*F41+U41*G41-AA41),Prime))</f>
        <v>134</v>
      </c>
      <c r="BR41" s="43">
        <f ca="1">IF(A41="","",MOD((AG41+AH41)*(W41*D41+X41*E41+Y41*F41+Z41*G41-AB41),Prime))</f>
        <v>67</v>
      </c>
      <c r="BS41" s="43">
        <f ca="1">IF(A41="","",MOD((AG41+AH41)*(MOD(N41*AB41+O41*(AB41+M41)+P41*(AA41+AB41+M41),Prime)-AC41),Prime))</f>
        <v>94</v>
      </c>
      <c r="BT41" s="43">
        <f ca="1">IF(A41="","",MOD((AG41+AH41)*MOD(H41*(AA41+R41)+(1-H41)*AC41-AD41,Prime),Prime))</f>
        <v>28</v>
      </c>
      <c r="BU41" s="43">
        <f ca="1">IF(A41="","",MOD((AG41+AH41)*((J41*AD41+(1-J41)*AC41)-AE41),Prime))</f>
        <v>216</v>
      </c>
      <c r="BV41" s="43">
        <f ca="1">IF(A41="","",MOD((AG41+AH41)*H41*(1-H41),Prime))</f>
        <v>118</v>
      </c>
      <c r="BW41" s="43" cm="1">
        <f t="array" aca="1" ref="BW41" ca="1">IF(A41="","",MOD(AH41*MOD(MRef(AF$5,B41-Input_Output!$O$6,Input_Output!$O$22)*MRef(AC$5,B41-Input_Output!$O$6,Input_Output!$O$22)-(1-H41),Prime),Prime))</f>
        <v>64</v>
      </c>
      <c r="BX41" s="24"/>
      <c r="BY41" s="43" cm="1">
        <f t="array" aca="1" ref="BY41" ca="1">IF(A41="","",MOD($AH41*((1-MRef(R$5,$B41-Input_Output!$O$6,Input_Output!$O$22))*(MOD(MRef(D$5,$B41-Input_Output!$O$6,Input_Output!$O$22)+1,Prime))+MRef(R$5,$B41-Input_Output!$O$6,Input_Output!$O$22)*MRef($AE$5,$B41-Input_Output!$O$6,Input_Output!$O$22)-D41),Prime))</f>
        <v>113</v>
      </c>
      <c r="BZ41" s="43" cm="1">
        <f t="array" aca="1" ref="BZ41" ca="1">IF($A41="","",MOD($AH41*((1-MRef(S$5,$B41-Input_Output!$O$6,Input_Output!$O$22))*MRef(E$5,$B41-Input_Output!$O$6,Input_Output!$O$22)+MRef(S$5,$B41-Input_Output!$O$6,Input_Output!$O$22)*MRef($AE$5,$B41-Input_Output!$O$6,Input_Output!$O$22)-E41),Prime))</f>
        <v>24</v>
      </c>
      <c r="CA41" s="43" cm="1">
        <f t="array" aca="1" ref="CA41" ca="1">IF($A41="","",MOD($AH41*((1-MRef(T$5,$B41-Input_Output!$O$6,Input_Output!$O$22))*MRef(F$5,$B41-Input_Output!$O$6,Input_Output!$O$22)+MRef(T$5,$B41-Input_Output!$O$6,Input_Output!$O$22)*MRef($AE$5,$B41-Input_Output!$O$6,Input_Output!$O$22)-F41),Prime))</f>
        <v>93</v>
      </c>
      <c r="CB41" s="43" cm="1">
        <f t="array" aca="1" ref="CB41" ca="1">IF($A41="","",MOD($AH41*((1-MRef(U$5,$B41-Input_Output!$O$6,Input_Output!$O$22))*MRef(G$5,$B41-Input_Output!$O$6,Input_Output!$O$22)+MRef(U$5,$B41-Input_Output!$O$6,Input_Output!$O$22)*MRef($AE$5,$B41-Input_Output!$O$6,Input_Output!$O$22)-G41),Prime))</f>
        <v>226</v>
      </c>
      <c r="CC41" s="43" cm="1">
        <f t="array" aca="1" ref="CC41" ca="1">IF(A41="","",MOD(AH41*MRef(AC$5,B41-Input_Output!$O$6,Input_Output!$O$22)*H41,Prime))</f>
        <v>193</v>
      </c>
      <c r="CD41" s="24"/>
      <c r="CE41" s="43">
        <f ca="1">IF($A41="","",MOD(D41*$AG41,Prime))</f>
        <v>78</v>
      </c>
      <c r="CF41" s="43">
        <f ca="1">IF($A41="","",MOD((E41-INPUT)*$AG41,Prime))</f>
        <v>213</v>
      </c>
      <c r="CG41" s="43">
        <f ca="1">IF($A41="","",MOD(H41*$AG41,Prime))</f>
        <v>80</v>
      </c>
      <c r="CH41" s="43">
        <f ca="1">IF($A41="","",MOD((E41-OUT)*$AI41,Prime))</f>
        <v>76</v>
      </c>
      <c r="CI41" s="43" cm="1">
        <f t="array" aca="1" ref="CI41" ca="1">IF(A41="","",_xlfn.LET(_xlpm.r,B41-Input_Output!$O$6,_xlpm.l,Input_Output!$O$22,MOD(MRef(AG$5,_xlpm.r,_xlpm.l)+MRef(AH$5,_xlpm.r,_xlpm.l)-MRef(AI$5,_xlpm.r,_xlpm.l)-AH41,Prime)))</f>
        <v>0</v>
      </c>
      <c r="CJ41" s="7"/>
    </row>
    <row r="42" spans="1:88" x14ac:dyDescent="0.25">
      <c r="A42" s="41" t="str">
        <f>IF(B42&lt;Input_Output!O$22,"disguised","")</f>
        <v>disguised</v>
      </c>
      <c r="B42" s="19">
        <f>IF(B41="","",_xlfn.LET(_xlpm.next,B41+1,IF(_xlpm.next&lt;Input_Output!O$22,_xlpm.next,"")))</f>
        <v>37</v>
      </c>
      <c r="C42" s="19">
        <v>145</v>
      </c>
      <c r="D42" s="42">
        <f ca="1"/>
        <v>183</v>
      </c>
      <c r="E42" s="42">
        <f ca="1"/>
        <v>56</v>
      </c>
      <c r="F42" s="42">
        <f ca="1"/>
        <v>233</v>
      </c>
      <c r="G42" s="42">
        <f ca="1"/>
        <v>199</v>
      </c>
      <c r="H42" s="79">
        <f ca="1"/>
        <v>0</v>
      </c>
      <c r="I42" s="87">
        <f ca="1"/>
        <v>219</v>
      </c>
      <c r="J42" s="42">
        <f ca="1"/>
        <v>33</v>
      </c>
      <c r="K42" s="42">
        <f ca="1"/>
        <v>202</v>
      </c>
      <c r="L42" s="42">
        <f ca="1"/>
        <v>83</v>
      </c>
      <c r="M42" s="61">
        <f ca="1"/>
        <v>42</v>
      </c>
      <c r="N42" s="80">
        <f ca="1"/>
        <v>14</v>
      </c>
      <c r="O42" s="42">
        <f ca="1"/>
        <v>157</v>
      </c>
      <c r="P42" s="42">
        <f ca="1"/>
        <v>124</v>
      </c>
      <c r="Q42" s="42">
        <f ca="1"/>
        <v>179</v>
      </c>
      <c r="R42" s="42">
        <f ca="1"/>
        <v>59</v>
      </c>
      <c r="S42" s="42">
        <f ca="1"/>
        <v>159</v>
      </c>
      <c r="T42" s="42">
        <f ca="1"/>
        <v>243</v>
      </c>
      <c r="U42" s="42">
        <f ca="1"/>
        <v>45</v>
      </c>
      <c r="V42" s="42">
        <f ca="1"/>
        <v>253</v>
      </c>
      <c r="W42" s="42">
        <f ca="1"/>
        <v>199</v>
      </c>
      <c r="X42" s="42">
        <f ca="1"/>
        <v>112</v>
      </c>
      <c r="Y42" s="42">
        <f ca="1"/>
        <v>185</v>
      </c>
      <c r="Z42" s="42">
        <f ca="1"/>
        <v>39</v>
      </c>
      <c r="AA42" s="42">
        <f ca="1"/>
        <v>145</v>
      </c>
      <c r="AB42" s="42">
        <f ca="1"/>
        <v>245</v>
      </c>
      <c r="AC42" s="42">
        <f ca="1"/>
        <v>142</v>
      </c>
      <c r="AD42" s="42">
        <f ca="1"/>
        <v>46</v>
      </c>
      <c r="AE42" s="42">
        <f ca="1"/>
        <v>206</v>
      </c>
      <c r="AF42" s="42">
        <f ca="1"/>
        <v>68</v>
      </c>
      <c r="AG42" s="19">
        <f ca="1"/>
        <v>43</v>
      </c>
      <c r="AH42" s="19">
        <f ca="1"/>
        <v>248</v>
      </c>
      <c r="AI42" s="19">
        <f ca="1"/>
        <v>65</v>
      </c>
      <c r="AJ42" s="7"/>
      <c r="AK42" s="43">
        <f ca="1">IF(A42="","",MOD((AG42+AH42)*(N42+O42+P42-1),Prime))</f>
        <v>230</v>
      </c>
      <c r="AL42" s="43">
        <f ca="1">IF(A42="","",MOD((AG42+AH42)*(N42*(1-N42)),Prime))</f>
        <v>237</v>
      </c>
      <c r="AM42" s="43">
        <f ca="1">IF(A42="","",MOD((AG42+AH42)*(O42*(1-O42)),Prime))</f>
        <v>209</v>
      </c>
      <c r="AN42" s="43">
        <f ca="1">IF(A42="","",MOD((AG42+AH42)*(P42*(1-P42)),Prime))</f>
        <v>58</v>
      </c>
      <c r="AO42" s="43">
        <f ca="1">IF(A42="","",MOD((AG42+AH42)*(N42*($I42-N$4)),Prime))</f>
        <v>159</v>
      </c>
      <c r="AP42" s="43">
        <f ca="1">IF(A42="","",MOD((AG42+AH42)*(O42*($I42-O$4)),Prime))</f>
        <v>245</v>
      </c>
      <c r="AQ42" s="43">
        <f ca="1">IF(A42="","",MOD((AG42+AH42)*(P42*($I42-P$4)),Prime))</f>
        <v>209</v>
      </c>
      <c r="AR42" s="24"/>
      <c r="AS42" s="43">
        <f ca="1">IF(A42="","",MOD((AG42+AH42)*(Q42+R42+S42+T42+U42-1),Prime))</f>
        <v>126</v>
      </c>
      <c r="AT42" s="43">
        <f ca="1">IF(A42="","",MOD((AG42+AH42)*(Q42*(1-Q42)),Prime))</f>
        <v>204</v>
      </c>
      <c r="AU42" s="43">
        <f ca="1">IF(A42="","",MOD((AG42+AH42)*(R42*(1-R42)),Prime))</f>
        <v>73</v>
      </c>
      <c r="AV42" s="43">
        <f ca="1">IF(A42="","",MOD((AG42+AH42)*(S42*(1-S42)),Prime))</f>
        <v>120</v>
      </c>
      <c r="AW42" s="43">
        <f ca="1">IF(A42="","",MOD((AG42+AH42)*(T42*(1-T42)),Prime))</f>
        <v>56</v>
      </c>
      <c r="AX42" s="43">
        <f ca="1">IF(A42="","",MOD((AG42+AH42)*(U42*(1-U42)),Prime))</f>
        <v>14</v>
      </c>
      <c r="AY42" s="43">
        <f ca="1">IF($A42="","",MOD(($AG42+$AH42)*(Q42*($K42-Q$4)),Prime))</f>
        <v>141</v>
      </c>
      <c r="AZ42" s="43">
        <f ca="1">IF($A42="","",MOD(($AG42+$AH42)*(R42*($K42-R$4)),Prime))</f>
        <v>230</v>
      </c>
      <c r="BA42" s="43">
        <f ca="1">IF($A42="","",MOD(($AG42+$AH42)*(S42*($K42-S$4)),Prime))</f>
        <v>1</v>
      </c>
      <c r="BB42" s="43">
        <f ca="1">IF($A42="","",MOD(($AG42+$AH42)*(T42*($K42-T$4)),Prime))</f>
        <v>109</v>
      </c>
      <c r="BC42" s="43">
        <f ca="1">IF($A42="","",MOD(($AG42+$AH42)*(U42*($K42-U$4)),Prime))</f>
        <v>194</v>
      </c>
      <c r="BD42" s="24"/>
      <c r="BE42" s="43">
        <f ca="1">IF(A42="","",MOD((AG42+AH42)*(V42+W42+X42+Y42+Z42-1),Prime))</f>
        <v>30</v>
      </c>
      <c r="BF42" s="43">
        <f ca="1">IF(A42="","",MOD((AG42+AH42)*(V42*(1-V42)),Prime))</f>
        <v>91</v>
      </c>
      <c r="BG42" s="43">
        <f ca="1">IF(A42="","",MOD((AG42+AH42)*(W42*(1-W42)),Prime))</f>
        <v>73</v>
      </c>
      <c r="BH42" s="43">
        <f ca="1">IF(A42="","",MOD((AG42+AH42)*(X42*(1-X42)),Prime))</f>
        <v>77</v>
      </c>
      <c r="BI42" s="43">
        <f ca="1">IF(A42="","",MOD((AG42+AH42)*(Y42*(1-Y42)),Prime))</f>
        <v>168</v>
      </c>
      <c r="BJ42" s="43">
        <f ca="1">IF(A42="","",MOD((AG42+AH42)*(Z42*(1-Z42)),Prime))</f>
        <v>241</v>
      </c>
      <c r="BK42" s="43">
        <f ca="1">IF($A42="","",MOD(($AG42+$AH42)*(V42*($L42-V$4)),Prime))</f>
        <v>20</v>
      </c>
      <c r="BL42" s="43">
        <f ca="1">IF($A42="","",MOD(($AG42+$AH42)*(W42*($L42-W$4)),Prime))</f>
        <v>206</v>
      </c>
      <c r="BM42" s="43">
        <f ca="1">IF($A42="","",MOD(($AG42+$AH42)*(X42*($L42-X$4)),Prime))</f>
        <v>48</v>
      </c>
      <c r="BN42" s="43">
        <f ca="1">IF($A42="","",MOD(($AG42+$AH42)*(Y42*($L42-Y$4)),Prime))</f>
        <v>251</v>
      </c>
      <c r="BO42" s="43">
        <f ca="1">IF($A42="","",MOD(($AG42+$AH42)*(Z42*($L42-Z$4)),Prime))</f>
        <v>155</v>
      </c>
      <c r="BP42" s="24"/>
      <c r="BQ42" s="43">
        <f ca="1">IF(A42="","",MOD((AG42+AH42)*(R42*D42+S42*E42+T42*F42+U42*G42-AA42),Prime))</f>
        <v>86</v>
      </c>
      <c r="BR42" s="43">
        <f ca="1">IF(A42="","",MOD((AG42+AH42)*(W42*D42+X42*E42+Y42*F42+Z42*G42-AB42),Prime))</f>
        <v>132</v>
      </c>
      <c r="BS42" s="43">
        <f ca="1">IF(A42="","",MOD((AG42+AH42)*(MOD(N42*AB42+O42*(AB42+M42)+P42*(AA42+AB42+M42),Prime)-AC42),Prime))</f>
        <v>236</v>
      </c>
      <c r="BT42" s="43">
        <f ca="1">IF(A42="","",MOD((AG42+AH42)*MOD(H42*(AA42+R42)+(1-H42)*AC42-AD42,Prime),Prime))</f>
        <v>180</v>
      </c>
      <c r="BU42" s="43">
        <f ca="1">IF(A42="","",MOD((AG42+AH42)*((J42*AD42+(1-J42)*AC42)-AE42),Prime))</f>
        <v>108</v>
      </c>
      <c r="BV42" s="43">
        <f ca="1">IF(A42="","",MOD((AG42+AH42)*H42*(1-H42),Prime))</f>
        <v>0</v>
      </c>
      <c r="BW42" s="43" cm="1">
        <f t="array" aca="1" ref="BW42" ca="1">IF(A42="","",MOD(AH42*MOD(MRef(AF$5,B42-Input_Output!$O$6,Input_Output!$O$22)*MRef(AC$5,B42-Input_Output!$O$6,Input_Output!$O$22)-(1-H42),Prime),Prime))</f>
        <v>82</v>
      </c>
      <c r="BX42" s="24"/>
      <c r="BY42" s="43" cm="1">
        <f t="array" aca="1" ref="BY42" ca="1">IF(A42="","",MOD($AH42*((1-MRef(R$5,$B42-Input_Output!$O$6,Input_Output!$O$22))*(MOD(MRef(D$5,$B42-Input_Output!$O$6,Input_Output!$O$22)+1,Prime))+MRef(R$5,$B42-Input_Output!$O$6,Input_Output!$O$22)*MRef($AE$5,$B42-Input_Output!$O$6,Input_Output!$O$22)-D42),Prime))</f>
        <v>211</v>
      </c>
      <c r="BZ42" s="43" cm="1">
        <f t="array" aca="1" ref="BZ42" ca="1">IF($A42="","",MOD($AH42*((1-MRef(S$5,$B42-Input_Output!$O$6,Input_Output!$O$22))*MRef(E$5,$B42-Input_Output!$O$6,Input_Output!$O$22)+MRef(S$5,$B42-Input_Output!$O$6,Input_Output!$O$22)*MRef($AE$5,$B42-Input_Output!$O$6,Input_Output!$O$22)-E42),Prime))</f>
        <v>244</v>
      </c>
      <c r="CA42" s="43" cm="1">
        <f t="array" aca="1" ref="CA42" ca="1">IF($A42="","",MOD($AH42*((1-MRef(T$5,$B42-Input_Output!$O$6,Input_Output!$O$22))*MRef(F$5,$B42-Input_Output!$O$6,Input_Output!$O$22)+MRef(T$5,$B42-Input_Output!$O$6,Input_Output!$O$22)*MRef($AE$5,$B42-Input_Output!$O$6,Input_Output!$O$22)-F42),Prime))</f>
        <v>160</v>
      </c>
      <c r="CB42" s="43" cm="1">
        <f t="array" aca="1" ref="CB42" ca="1">IF($A42="","",MOD($AH42*((1-MRef(U$5,$B42-Input_Output!$O$6,Input_Output!$O$22))*MRef(G$5,$B42-Input_Output!$O$6,Input_Output!$O$22)+MRef(U$5,$B42-Input_Output!$O$6,Input_Output!$O$22)*MRef($AE$5,$B42-Input_Output!$O$6,Input_Output!$O$22)-G42),Prime))</f>
        <v>18</v>
      </c>
      <c r="CC42" s="43" cm="1">
        <f t="array" aca="1" ref="CC42" ca="1">IF(A42="","",MOD(AH42*MRef(AC$5,B42-Input_Output!$O$6,Input_Output!$O$22)*H42,Prime))</f>
        <v>0</v>
      </c>
      <c r="CD42" s="24"/>
      <c r="CE42" s="43">
        <f ca="1">IF($A42="","",MOD(D42*$AG42,Prime))</f>
        <v>159</v>
      </c>
      <c r="CF42" s="43">
        <f ca="1">IF($A42="","",MOD((E42-INPUT)*$AG42,Prime))</f>
        <v>180</v>
      </c>
      <c r="CG42" s="43">
        <f ca="1">IF($A42="","",MOD(H42*$AG42,Prime))</f>
        <v>0</v>
      </c>
      <c r="CH42" s="43">
        <f ca="1">IF($A42="","",MOD((E42-OUT)*$AI42,Prime))</f>
        <v>95</v>
      </c>
      <c r="CI42" s="43" cm="1">
        <f t="array" aca="1" ref="CI42" ca="1">IF(A42="","",_xlfn.LET(_xlpm.r,B42-Input_Output!$O$6,_xlpm.l,Input_Output!$O$22,MOD(MRef(AG$5,_xlpm.r,_xlpm.l)+MRef(AH$5,_xlpm.r,_xlpm.l)-MRef(AI$5,_xlpm.r,_xlpm.l)-AH42,Prime)))</f>
        <v>0</v>
      </c>
      <c r="CJ42" s="7"/>
    </row>
    <row r="43" spans="1:88" x14ac:dyDescent="0.25">
      <c r="A43" s="41" t="str">
        <f>IF(B43&lt;Input_Output!O$22,"disguised","")</f>
        <v>disguised</v>
      </c>
      <c r="B43" s="19">
        <f>IF(B42="","",_xlfn.LET(_xlpm.next,B42+1,IF(_xlpm.next&lt;Input_Output!O$22,_xlpm.next,"")))</f>
        <v>38</v>
      </c>
      <c r="C43" s="19">
        <v>180</v>
      </c>
      <c r="D43" s="42">
        <f ca="1"/>
        <v>28</v>
      </c>
      <c r="E43" s="42">
        <f ca="1"/>
        <v>184</v>
      </c>
      <c r="F43" s="42">
        <f ca="1"/>
        <v>240</v>
      </c>
      <c r="G43" s="42">
        <f ca="1"/>
        <v>1</v>
      </c>
      <c r="H43" s="79">
        <f ca="1"/>
        <v>15</v>
      </c>
      <c r="I43" s="87">
        <f ca="1"/>
        <v>169</v>
      </c>
      <c r="J43" s="42">
        <f ca="1"/>
        <v>56</v>
      </c>
      <c r="K43" s="42">
        <f ca="1"/>
        <v>141</v>
      </c>
      <c r="L43" s="42">
        <f ca="1"/>
        <v>52</v>
      </c>
      <c r="M43" s="61">
        <f ca="1"/>
        <v>125</v>
      </c>
      <c r="N43" s="80">
        <f ca="1"/>
        <v>63</v>
      </c>
      <c r="O43" s="42">
        <f ca="1"/>
        <v>115</v>
      </c>
      <c r="P43" s="42">
        <f ca="1"/>
        <v>230</v>
      </c>
      <c r="Q43" s="42">
        <f ca="1"/>
        <v>235</v>
      </c>
      <c r="R43" s="42">
        <f ca="1"/>
        <v>223</v>
      </c>
      <c r="S43" s="42">
        <f ca="1"/>
        <v>40</v>
      </c>
      <c r="T43" s="42">
        <f ca="1"/>
        <v>79</v>
      </c>
      <c r="U43" s="42">
        <f ca="1"/>
        <v>192</v>
      </c>
      <c r="V43" s="42">
        <f ca="1"/>
        <v>177</v>
      </c>
      <c r="W43" s="42">
        <f ca="1"/>
        <v>239</v>
      </c>
      <c r="X43" s="42">
        <f ca="1"/>
        <v>4</v>
      </c>
      <c r="Y43" s="42">
        <f ca="1"/>
        <v>31</v>
      </c>
      <c r="Z43" s="42">
        <f ca="1"/>
        <v>38</v>
      </c>
      <c r="AA43" s="42">
        <f ca="1"/>
        <v>71</v>
      </c>
      <c r="AB43" s="42">
        <f ca="1"/>
        <v>234</v>
      </c>
      <c r="AC43" s="42">
        <f ca="1"/>
        <v>241</v>
      </c>
      <c r="AD43" s="42">
        <f ca="1"/>
        <v>85</v>
      </c>
      <c r="AE43" s="42">
        <f ca="1"/>
        <v>211</v>
      </c>
      <c r="AF43" s="42">
        <f ca="1"/>
        <v>28</v>
      </c>
      <c r="AG43" s="19">
        <f ca="1"/>
        <v>153</v>
      </c>
      <c r="AH43" s="19">
        <f ca="1"/>
        <v>54</v>
      </c>
      <c r="AI43" s="19">
        <f ca="1"/>
        <v>140</v>
      </c>
      <c r="AJ43" s="7"/>
      <c r="AK43" s="43">
        <f ca="1">IF(A43="","",MOD((AG43+AH43)*(N43+O43+P43-1),Prime))</f>
        <v>210</v>
      </c>
      <c r="AL43" s="43">
        <f ca="1">IF(A43="","",MOD((AG43+AH43)*(N43*(1-N43)),Prime))</f>
        <v>237</v>
      </c>
      <c r="AM43" s="43">
        <f ca="1">IF(A43="","",MOD((AG43+AH43)*(O43*(1-O43)),Prime))</f>
        <v>150</v>
      </c>
      <c r="AN43" s="43">
        <f ca="1">IF(A43="","",MOD((AG43+AH43)*(P43*(1-P43)),Prime))</f>
        <v>21</v>
      </c>
      <c r="AO43" s="43">
        <f ca="1">IF(A43="","",MOD((AG43+AH43)*(N43*($I43-N$4)),Prime))</f>
        <v>154</v>
      </c>
      <c r="AP43" s="43">
        <f ca="1">IF(A43="","",MOD((AG43+AH43)*(O43*($I43-O$4)),Prime))</f>
        <v>63</v>
      </c>
      <c r="AQ43" s="43">
        <f ca="1">IF(A43="","",MOD((AG43+AH43)*(P43*($I43-P$4)),Prime))</f>
        <v>61</v>
      </c>
      <c r="AR43" s="24"/>
      <c r="AS43" s="43">
        <f ca="1">IF(A43="","",MOD((AG43+AH43)*(Q43+R43+S43+T43+U43-1),Prime))</f>
        <v>150</v>
      </c>
      <c r="AT43" s="43">
        <f ca="1">IF(A43="","",MOD((AG43+AH43)*(Q43*(1-Q43)),Prime))</f>
        <v>114</v>
      </c>
      <c r="AU43" s="43">
        <f ca="1">IF(A43="","",MOD((AG43+AH43)*(R43*(1-R43)),Prime))</f>
        <v>133</v>
      </c>
      <c r="AV43" s="43">
        <f ca="1">IF(A43="","",MOD((AG43+AH43)*(S43*(1-S43)),Prime))</f>
        <v>129</v>
      </c>
      <c r="AW43" s="43">
        <f ca="1">IF(A43="","",MOD((AG43+AH43)*(T43*(1-T43)),Prime))</f>
        <v>214</v>
      </c>
      <c r="AX43" s="43">
        <f ca="1">IF(A43="","",MOD((AG43+AH43)*(U43*(1-U43)),Prime))</f>
        <v>162</v>
      </c>
      <c r="AY43" s="43">
        <f ca="1">IF($A43="","",MOD(($AG43+$AH43)*(Q43*($K43-Q$4)),Prime))</f>
        <v>129</v>
      </c>
      <c r="AZ43" s="43">
        <f ca="1">IF($A43="","",MOD(($AG43+$AH43)*(R43*($K43-R$4)),Prime))</f>
        <v>18</v>
      </c>
      <c r="BA43" s="43">
        <f ca="1">IF($A43="","",MOD(($AG43+$AH43)*(S43*($K43-S$4)),Prime))</f>
        <v>74</v>
      </c>
      <c r="BB43" s="43">
        <f ca="1">IF($A43="","",MOD(($AG43+$AH43)*(T43*($K43-T$4)),Prime))</f>
        <v>254</v>
      </c>
      <c r="BC43" s="43">
        <f ca="1">IF($A43="","",MOD(($AG43+$AH43)*(U43*($K43-U$4)),Prime))</f>
        <v>126</v>
      </c>
      <c r="BD43" s="24"/>
      <c r="BE43" s="43">
        <f ca="1">IF(A43="","",MOD((AG43+AH43)*(V43+W43+X43+Y43+Z43-1),Prime))</f>
        <v>15</v>
      </c>
      <c r="BF43" s="43">
        <f ca="1">IF(A43="","",MOD((AG43+AH43)*(V43*(1-V43)),Prime))</f>
        <v>180</v>
      </c>
      <c r="BG43" s="43">
        <f ca="1">IF(A43="","",MOD((AG43+AH43)*(W43*(1-W43)),Prime))</f>
        <v>138</v>
      </c>
      <c r="BH43" s="43">
        <f ca="1">IF(A43="","",MOD((AG43+AH43)*(X43*(1-X43)),Prime))</f>
        <v>86</v>
      </c>
      <c r="BI43" s="43">
        <f ca="1">IF(A43="","",MOD((AG43+AH43)*(Y43*(1-Y43)),Prime))</f>
        <v>240</v>
      </c>
      <c r="BJ43" s="43">
        <f ca="1">IF(A43="","",MOD((AG43+AH43)*(Z43*(1-Z43)),Prime))</f>
        <v>139</v>
      </c>
      <c r="BK43" s="43">
        <f ca="1">IF($A43="","",MOD(($AG43+$AH43)*(V43*($L43-V$4)),Prime))</f>
        <v>87</v>
      </c>
      <c r="BL43" s="43">
        <f ca="1">IF($A43="","",MOD(($AG43+$AH43)*(W43*($L43-W$4)),Prime))</f>
        <v>154</v>
      </c>
      <c r="BM43" s="43">
        <f ca="1">IF($A43="","",MOD(($AG43+$AH43)*(X43*($L43-X$4)),Prime))</f>
        <v>23</v>
      </c>
      <c r="BN43" s="43">
        <f ca="1">IF($A43="","",MOD(($AG43+$AH43)*(Y43*($L43-Y$4)),Prime))</f>
        <v>122</v>
      </c>
      <c r="BO43" s="43">
        <f ca="1">IF($A43="","",MOD(($AG43+$AH43)*(Z43*($L43-Z$4)),Prime))</f>
        <v>35</v>
      </c>
      <c r="BP43" s="24"/>
      <c r="BQ43" s="43">
        <f ca="1">IF(A43="","",MOD((AG43+AH43)*(R43*D43+S43*E43+T43*F43+U43*G43-AA43),Prime))</f>
        <v>13</v>
      </c>
      <c r="BR43" s="43">
        <f ca="1">IF(A43="","",MOD((AG43+AH43)*(W43*D43+X43*E43+Y43*F43+Z43*G43-AB43),Prime))</f>
        <v>135</v>
      </c>
      <c r="BS43" s="43">
        <f ca="1">IF(A43="","",MOD((AG43+AH43)*(MOD(N43*AB43+O43*(AB43+M43)+P43*(AA43+AB43+M43),Prime)-AC43),Prime))</f>
        <v>115</v>
      </c>
      <c r="BT43" s="43">
        <f ca="1">IF(A43="","",MOD((AG43+AH43)*MOD(H43*(AA43+R43)+(1-H43)*AC43-AD43,Prime),Prime))</f>
        <v>252</v>
      </c>
      <c r="BU43" s="43">
        <f ca="1">IF(A43="","",MOD((AG43+AH43)*((J43*AD43+(1-J43)*AC43)-AE43),Prime))</f>
        <v>199</v>
      </c>
      <c r="BV43" s="43">
        <f ca="1">IF(A43="","",MOD((AG43+AH43)*H43*(1-H43),Prime))</f>
        <v>220</v>
      </c>
      <c r="BW43" s="43" cm="1">
        <f t="array" aca="1" ref="BW43" ca="1">IF(A43="","",MOD(AH43*MOD(MRef(AF$5,B43-Input_Output!$O$6,Input_Output!$O$22)*MRef(AC$5,B43-Input_Output!$O$6,Input_Output!$O$22)-(1-H43),Prime),Prime))</f>
        <v>255</v>
      </c>
      <c r="BX43" s="24"/>
      <c r="BY43" s="43" cm="1">
        <f t="array" aca="1" ref="BY43" ca="1">IF(A43="","",MOD($AH43*((1-MRef(R$5,$B43-Input_Output!$O$6,Input_Output!$O$22))*(MOD(MRef(D$5,$B43-Input_Output!$O$6,Input_Output!$O$22)+1,Prime))+MRef(R$5,$B43-Input_Output!$O$6,Input_Output!$O$22)*MRef($AE$5,$B43-Input_Output!$O$6,Input_Output!$O$22)-D43),Prime))</f>
        <v>189</v>
      </c>
      <c r="BZ43" s="43" cm="1">
        <f t="array" aca="1" ref="BZ43" ca="1">IF($A43="","",MOD($AH43*((1-MRef(S$5,$B43-Input_Output!$O$6,Input_Output!$O$22))*MRef(E$5,$B43-Input_Output!$O$6,Input_Output!$O$22)+MRef(S$5,$B43-Input_Output!$O$6,Input_Output!$O$22)*MRef($AE$5,$B43-Input_Output!$O$6,Input_Output!$O$22)-E43),Prime))</f>
        <v>188</v>
      </c>
      <c r="CA43" s="43" cm="1">
        <f t="array" aca="1" ref="CA43" ca="1">IF($A43="","",MOD($AH43*((1-MRef(T$5,$B43-Input_Output!$O$6,Input_Output!$O$22))*MRef(F$5,$B43-Input_Output!$O$6,Input_Output!$O$22)+MRef(T$5,$B43-Input_Output!$O$6,Input_Output!$O$22)*MRef($AE$5,$B43-Input_Output!$O$6,Input_Output!$O$22)-F43),Prime))</f>
        <v>137</v>
      </c>
      <c r="CB43" s="43" cm="1">
        <f t="array" aca="1" ref="CB43" ca="1">IF($A43="","",MOD($AH43*((1-MRef(U$5,$B43-Input_Output!$O$6,Input_Output!$O$22))*MRef(G$5,$B43-Input_Output!$O$6,Input_Output!$O$22)+MRef(U$5,$B43-Input_Output!$O$6,Input_Output!$O$22)*MRef($AE$5,$B43-Input_Output!$O$6,Input_Output!$O$22)-G43),Prime))</f>
        <v>245</v>
      </c>
      <c r="CC43" s="43" cm="1">
        <f t="array" aca="1" ref="CC43" ca="1">IF(A43="","",MOD(AH43*MRef(AC$5,B43-Input_Output!$O$6,Input_Output!$O$22)*H43,Prime))</f>
        <v>110</v>
      </c>
      <c r="CD43" s="24"/>
      <c r="CE43" s="43">
        <f ca="1">IF($A43="","",MOD(D43*$AG43,Prime))</f>
        <v>172</v>
      </c>
      <c r="CF43" s="43">
        <f ca="1">IF($A43="","",MOD((E43-INPUT)*$AG43,Prime))</f>
        <v>41</v>
      </c>
      <c r="CG43" s="43">
        <f ca="1">IF($A43="","",MOD(H43*$AG43,Prime))</f>
        <v>239</v>
      </c>
      <c r="CH43" s="43">
        <f ca="1">IF($A43="","",MOD((E43-OUT)*$AI43,Prime))</f>
        <v>16</v>
      </c>
      <c r="CI43" s="43" cm="1">
        <f t="array" aca="1" ref="CI43" ca="1">IF(A43="","",_xlfn.LET(_xlpm.r,B43-Input_Output!$O$6,_xlpm.l,Input_Output!$O$22,MOD(MRef(AG$5,_xlpm.r,_xlpm.l)+MRef(AH$5,_xlpm.r,_xlpm.l)-MRef(AI$5,_xlpm.r,_xlpm.l)-AH43,Prime)))</f>
        <v>0</v>
      </c>
      <c r="CJ43" s="7"/>
    </row>
    <row r="44" spans="1:88" x14ac:dyDescent="0.25">
      <c r="A44" s="41" t="str">
        <f>IF(B44&lt;Input_Output!O$22,"disguised","")</f>
        <v>disguised</v>
      </c>
      <c r="B44" s="19">
        <f>IF(B43="","",_xlfn.LET(_xlpm.next,B43+1,IF(_xlpm.next&lt;Input_Output!O$22,_xlpm.next,"")))</f>
        <v>39</v>
      </c>
      <c r="C44" s="19">
        <v>188</v>
      </c>
      <c r="D44" s="42">
        <f ca="1"/>
        <v>170</v>
      </c>
      <c r="E44" s="42">
        <f ca="1"/>
        <v>69</v>
      </c>
      <c r="F44" s="42">
        <f ca="1"/>
        <v>56</v>
      </c>
      <c r="G44" s="42">
        <f ca="1"/>
        <v>97</v>
      </c>
      <c r="H44" s="79">
        <f ca="1"/>
        <v>107</v>
      </c>
      <c r="I44" s="87">
        <f ca="1"/>
        <v>62</v>
      </c>
      <c r="J44" s="42">
        <f ca="1"/>
        <v>148</v>
      </c>
      <c r="K44" s="42">
        <f ca="1"/>
        <v>239</v>
      </c>
      <c r="L44" s="42">
        <f ca="1"/>
        <v>6</v>
      </c>
      <c r="M44" s="61">
        <f ca="1"/>
        <v>130</v>
      </c>
      <c r="N44" s="80">
        <f ca="1"/>
        <v>148</v>
      </c>
      <c r="O44" s="42">
        <f ca="1"/>
        <v>141</v>
      </c>
      <c r="P44" s="42">
        <f ca="1"/>
        <v>57</v>
      </c>
      <c r="Q44" s="42">
        <f ca="1"/>
        <v>163</v>
      </c>
      <c r="R44" s="42">
        <f ca="1"/>
        <v>231</v>
      </c>
      <c r="S44" s="42">
        <f ca="1"/>
        <v>0</v>
      </c>
      <c r="T44" s="42">
        <f ca="1"/>
        <v>96</v>
      </c>
      <c r="U44" s="42">
        <f ca="1"/>
        <v>225</v>
      </c>
      <c r="V44" s="42">
        <f ca="1"/>
        <v>61</v>
      </c>
      <c r="W44" s="42">
        <f ca="1"/>
        <v>13</v>
      </c>
      <c r="X44" s="42">
        <f ca="1"/>
        <v>144</v>
      </c>
      <c r="Y44" s="42">
        <f ca="1"/>
        <v>176</v>
      </c>
      <c r="Z44" s="42">
        <f ca="1"/>
        <v>71</v>
      </c>
      <c r="AA44" s="42">
        <f ca="1"/>
        <v>96</v>
      </c>
      <c r="AB44" s="42">
        <f ca="1"/>
        <v>163</v>
      </c>
      <c r="AC44" s="42">
        <f ca="1"/>
        <v>223</v>
      </c>
      <c r="AD44" s="42">
        <f ca="1"/>
        <v>16</v>
      </c>
      <c r="AE44" s="42">
        <f ca="1"/>
        <v>70</v>
      </c>
      <c r="AF44" s="42">
        <f ca="1"/>
        <v>52</v>
      </c>
      <c r="AG44" s="19">
        <f ca="1"/>
        <v>88</v>
      </c>
      <c r="AH44" s="19">
        <f ca="1"/>
        <v>185</v>
      </c>
      <c r="AI44" s="19">
        <f ca="1"/>
        <v>244</v>
      </c>
      <c r="AJ44" s="7"/>
      <c r="AK44" s="43">
        <f ca="1">IF(A44="","",MOD((AG44+AH44)*(N44+O44+P44-1),Prime))</f>
        <v>123</v>
      </c>
      <c r="AL44" s="43">
        <f ca="1">IF(A44="","",MOD((AG44+AH44)*(N44*(1-N44)),Prime))</f>
        <v>139</v>
      </c>
      <c r="AM44" s="43">
        <f ca="1">IF(A44="","",MOD((AG44+AH44)*(O44*(1-O44)),Prime))</f>
        <v>13</v>
      </c>
      <c r="AN44" s="43">
        <f ca="1">IF(A44="","",MOD((AG44+AH44)*(P44*(1-P44)),Prime))</f>
        <v>71</v>
      </c>
      <c r="AO44" s="43">
        <f ca="1">IF(A44="","",MOD((AG44+AH44)*(N44*($I44-N$4)),Prime))</f>
        <v>69</v>
      </c>
      <c r="AP44" s="43">
        <f ca="1">IF(A44="","",MOD((AG44+AH44)*(O44*($I44-O$4)),Prime))</f>
        <v>121</v>
      </c>
      <c r="AQ44" s="43">
        <f ca="1">IF(A44="","",MOD((AG44+AH44)*(P44*($I44-P$4)),Prime))</f>
        <v>236</v>
      </c>
      <c r="AR44" s="24"/>
      <c r="AS44" s="43">
        <f ca="1">IF(A44="","",MOD((AG44+AH44)*(Q44+R44+S44+T44+U44-1),Prime))</f>
        <v>116</v>
      </c>
      <c r="AT44" s="43">
        <f ca="1">IF(A44="","",MOD((AG44+AH44)*(Q44*(1-Q44)),Prime))</f>
        <v>12</v>
      </c>
      <c r="AU44" s="43">
        <f ca="1">IF(A44="","",MOD((AG44+AH44)*(R44*(1-R44)),Prime))</f>
        <v>76</v>
      </c>
      <c r="AV44" s="43">
        <f ca="1">IF(A44="","",MOD((AG44+AH44)*(S44*(1-S44)),Prime))</f>
        <v>0</v>
      </c>
      <c r="AW44" s="43">
        <f ca="1">IF(A44="","",MOD((AG44+AH44)*(T44*(1-T44)),Prime))</f>
        <v>56</v>
      </c>
      <c r="AX44" s="43">
        <f ca="1">IF(A44="","",MOD((AG44+AH44)*(U44*(1-U44)),Prime))</f>
        <v>66</v>
      </c>
      <c r="AY44" s="43">
        <f ca="1">IF($A44="","",MOD(($AG44+$AH44)*(Q44*($K44-Q$4)),Prime))</f>
        <v>87</v>
      </c>
      <c r="AZ44" s="43">
        <f ca="1">IF($A44="","",MOD(($AG44+$AH44)*(R44*($K44-R$4)),Prime))</f>
        <v>194</v>
      </c>
      <c r="BA44" s="43">
        <f ca="1">IF($A44="","",MOD(($AG44+$AH44)*(S44*($K44-S$4)),Prime))</f>
        <v>0</v>
      </c>
      <c r="BB44" s="43">
        <f ca="1">IF($A44="","",MOD(($AG44+$AH44)*(T44*($K44-T$4)),Prime))</f>
        <v>126</v>
      </c>
      <c r="BC44" s="43">
        <f ca="1">IF($A44="","",MOD(($AG44+$AH44)*(U44*($K44-U$4)),Prime))</f>
        <v>213</v>
      </c>
      <c r="BD44" s="24"/>
      <c r="BE44" s="43">
        <f ca="1">IF(A44="","",MOD((AG44+AH44)*(V44+W44+X44+Y44+Z44-1),Prime))</f>
        <v>228</v>
      </c>
      <c r="BF44" s="43">
        <f ca="1">IF(A44="","",MOD((AG44+AH44)*(V44*(1-V44)),Prime))</f>
        <v>36</v>
      </c>
      <c r="BG44" s="43">
        <f ca="1">IF(A44="","",MOD((AG44+AH44)*(W44*(1-W44)),Prime))</f>
        <v>74</v>
      </c>
      <c r="BH44" s="43">
        <f ca="1">IF(A44="","",MOD((AG44+AH44)*(X44*(1-X44)),Prime))</f>
        <v>2</v>
      </c>
      <c r="BI44" s="43">
        <f ca="1">IF(A44="","",MOD((AG44+AH44)*(Y44*(1-Y44)),Prime))</f>
        <v>126</v>
      </c>
      <c r="BJ44" s="43">
        <f ca="1">IF(A44="","",MOD((AG44+AH44)*(Z44*(1-Z44)),Prime))</f>
        <v>150</v>
      </c>
      <c r="BK44" s="43">
        <f ca="1">IF($A44="","",MOD(($AG44+$AH44)*(V44*($L44-V$4)),Prime))</f>
        <v>202</v>
      </c>
      <c r="BL44" s="43">
        <f ca="1">IF($A44="","",MOD(($AG44+$AH44)*(W44*($L44-W$4)),Prime))</f>
        <v>12</v>
      </c>
      <c r="BM44" s="43">
        <f ca="1">IF($A44="","",MOD(($AG44+$AH44)*(X44*($L44-X$4)),Prime))</f>
        <v>221</v>
      </c>
      <c r="BN44" s="43">
        <f ca="1">IF($A44="","",MOD(($AG44+$AH44)*(Y44*($L44-Y$4)),Prime))</f>
        <v>224</v>
      </c>
      <c r="BO44" s="43">
        <f ca="1">IF($A44="","",MOD(($AG44+$AH44)*(Z44*($L44-Z$4)),Prime))</f>
        <v>216</v>
      </c>
      <c r="BP44" s="24"/>
      <c r="BQ44" s="43">
        <f ca="1">IF(A44="","",MOD((AG44+AH44)*(R44*D44+S44*E44+T44*F44+U44*G44-AA44),Prime))</f>
        <v>76</v>
      </c>
      <c r="BR44" s="43">
        <f ca="1">IF(A44="","",MOD((AG44+AH44)*(W44*D44+X44*E44+Y44*F44+Z44*G44-AB44),Prime))</f>
        <v>100</v>
      </c>
      <c r="BS44" s="43">
        <f ca="1">IF(A44="","",MOD((AG44+AH44)*(MOD(N44*AB44+O44*(AB44+M44)+P44*(AA44+AB44+M44),Prime)-AC44),Prime))</f>
        <v>112</v>
      </c>
      <c r="BT44" s="43">
        <f ca="1">IF(A44="","",MOD((AG44+AH44)*MOD(H44*(AA44+R44)+(1-H44)*AC44-AD44,Prime),Prime))</f>
        <v>175</v>
      </c>
      <c r="BU44" s="43">
        <f ca="1">IF(A44="","",MOD((AG44+AH44)*((J44*AD44+(1-J44)*AC44)-AE44),Prime))</f>
        <v>58</v>
      </c>
      <c r="BV44" s="43">
        <f ca="1">IF(A44="","",MOD((AG44+AH44)*H44*(1-H44),Prime))</f>
        <v>227</v>
      </c>
      <c r="BW44" s="43" cm="1">
        <f t="array" aca="1" ref="BW44" ca="1">IF(A44="","",MOD(AH44*MOD(MRef(AF$5,B44-Input_Output!$O$6,Input_Output!$O$22)*MRef(AC$5,B44-Input_Output!$O$6,Input_Output!$O$22)-(1-H44),Prime),Prime))</f>
        <v>237</v>
      </c>
      <c r="BX44" s="24"/>
      <c r="BY44" s="43" cm="1">
        <f t="array" aca="1" ref="BY44" ca="1">IF(A44="","",MOD($AH44*((1-MRef(R$5,$B44-Input_Output!$O$6,Input_Output!$O$22))*(MOD(MRef(D$5,$B44-Input_Output!$O$6,Input_Output!$O$22)+1,Prime))+MRef(R$5,$B44-Input_Output!$O$6,Input_Output!$O$22)*MRef($AE$5,$B44-Input_Output!$O$6,Input_Output!$O$22)-D44),Prime))</f>
        <v>170</v>
      </c>
      <c r="BZ44" s="43" cm="1">
        <f t="array" aca="1" ref="BZ44" ca="1">IF($A44="","",MOD($AH44*((1-MRef(S$5,$B44-Input_Output!$O$6,Input_Output!$O$22))*MRef(E$5,$B44-Input_Output!$O$6,Input_Output!$O$22)+MRef(S$5,$B44-Input_Output!$O$6,Input_Output!$O$22)*MRef($AE$5,$B44-Input_Output!$O$6,Input_Output!$O$22)-E44),Prime))</f>
        <v>101</v>
      </c>
      <c r="CA44" s="43" cm="1">
        <f t="array" aca="1" ref="CA44" ca="1">IF($A44="","",MOD($AH44*((1-MRef(T$5,$B44-Input_Output!$O$6,Input_Output!$O$22))*MRef(F$5,$B44-Input_Output!$O$6,Input_Output!$O$22)+MRef(T$5,$B44-Input_Output!$O$6,Input_Output!$O$22)*MRef($AE$5,$B44-Input_Output!$O$6,Input_Output!$O$22)-F44),Prime))</f>
        <v>81</v>
      </c>
      <c r="CB44" s="43" cm="1">
        <f t="array" aca="1" ref="CB44" ca="1">IF($A44="","",MOD($AH44*((1-MRef(U$5,$B44-Input_Output!$O$6,Input_Output!$O$22))*MRef(G$5,$B44-Input_Output!$O$6,Input_Output!$O$22)+MRef(U$5,$B44-Input_Output!$O$6,Input_Output!$O$22)*MRef($AE$5,$B44-Input_Output!$O$6,Input_Output!$O$22)-G44),Prime))</f>
        <v>22</v>
      </c>
      <c r="CC44" s="43" cm="1">
        <f t="array" aca="1" ref="CC44" ca="1">IF(A44="","",MOD(AH44*MRef(AC$5,B44-Input_Output!$O$6,Input_Output!$O$22)*H44,Prime))</f>
        <v>20</v>
      </c>
      <c r="CD44" s="24"/>
      <c r="CE44" s="43">
        <f ca="1">IF($A44="","",MOD(D44*$AG44,Prime))</f>
        <v>54</v>
      </c>
      <c r="CF44" s="43">
        <f ca="1">IF($A44="","",MOD((E44-INPUT)*$AG44,Prime))</f>
        <v>66</v>
      </c>
      <c r="CG44" s="43">
        <f ca="1">IF($A44="","",MOD(H44*$AG44,Prime))</f>
        <v>164</v>
      </c>
      <c r="CH44" s="43">
        <f ca="1">IF($A44="","",MOD((E44-OUT)*$AI44,Prime))</f>
        <v>69</v>
      </c>
      <c r="CI44" s="43" cm="1">
        <f t="array" aca="1" ref="CI44" ca="1">IF(A44="","",_xlfn.LET(_xlpm.r,B44-Input_Output!$O$6,_xlpm.l,Input_Output!$O$22,MOD(MRef(AG$5,_xlpm.r,_xlpm.l)+MRef(AH$5,_xlpm.r,_xlpm.l)-MRef(AI$5,_xlpm.r,_xlpm.l)-AH44,Prime)))</f>
        <v>0</v>
      </c>
      <c r="CJ44" s="7"/>
    </row>
    <row r="45" spans="1:88" x14ac:dyDescent="0.25">
      <c r="A45" s="41" t="str">
        <f>IF(B45&lt;Input_Output!O$22,"disguised","")</f>
        <v>disguised</v>
      </c>
      <c r="B45" s="19">
        <f>IF(B44="","",_xlfn.LET(_xlpm.next,B44+1,IF(_xlpm.next&lt;Input_Output!O$22,_xlpm.next,"")))</f>
        <v>40</v>
      </c>
      <c r="C45" s="19">
        <v>65</v>
      </c>
      <c r="D45" s="42">
        <f ca="1"/>
        <v>41</v>
      </c>
      <c r="E45" s="42">
        <f ca="1"/>
        <v>202</v>
      </c>
      <c r="F45" s="42">
        <f ca="1"/>
        <v>191</v>
      </c>
      <c r="G45" s="42">
        <f ca="1"/>
        <v>223</v>
      </c>
      <c r="H45" s="79">
        <f ca="1"/>
        <v>45</v>
      </c>
      <c r="I45" s="87">
        <f ca="1"/>
        <v>178</v>
      </c>
      <c r="J45" s="42">
        <f ca="1"/>
        <v>76</v>
      </c>
      <c r="K45" s="42">
        <f ca="1"/>
        <v>211</v>
      </c>
      <c r="L45" s="42">
        <f ca="1"/>
        <v>74</v>
      </c>
      <c r="M45" s="61">
        <f ca="1"/>
        <v>98</v>
      </c>
      <c r="N45" s="80">
        <f ca="1"/>
        <v>20</v>
      </c>
      <c r="O45" s="42">
        <f ca="1"/>
        <v>52</v>
      </c>
      <c r="P45" s="42">
        <f ca="1"/>
        <v>78</v>
      </c>
      <c r="Q45" s="42">
        <f ca="1"/>
        <v>71</v>
      </c>
      <c r="R45" s="42">
        <f ca="1"/>
        <v>27</v>
      </c>
      <c r="S45" s="42">
        <f ca="1"/>
        <v>84</v>
      </c>
      <c r="T45" s="42">
        <f ca="1"/>
        <v>238</v>
      </c>
      <c r="U45" s="42">
        <f ca="1"/>
        <v>119</v>
      </c>
      <c r="V45" s="42">
        <f ca="1"/>
        <v>242</v>
      </c>
      <c r="W45" s="42">
        <f ca="1"/>
        <v>197</v>
      </c>
      <c r="X45" s="42">
        <f ca="1"/>
        <v>90</v>
      </c>
      <c r="Y45" s="42">
        <f ca="1"/>
        <v>133</v>
      </c>
      <c r="Z45" s="42">
        <f ca="1"/>
        <v>170</v>
      </c>
      <c r="AA45" s="42">
        <f ca="1"/>
        <v>5</v>
      </c>
      <c r="AB45" s="42">
        <f ca="1"/>
        <v>228</v>
      </c>
      <c r="AC45" s="42">
        <f ca="1"/>
        <v>7</v>
      </c>
      <c r="AD45" s="42">
        <f ca="1"/>
        <v>116</v>
      </c>
      <c r="AE45" s="42">
        <f ca="1"/>
        <v>185</v>
      </c>
      <c r="AF45" s="42">
        <f ca="1"/>
        <v>234</v>
      </c>
      <c r="AG45" s="19">
        <f ca="1"/>
        <v>195</v>
      </c>
      <c r="AH45" s="19">
        <f ca="1"/>
        <v>143</v>
      </c>
      <c r="AI45" s="19">
        <f ca="1"/>
        <v>31</v>
      </c>
      <c r="AJ45" s="7"/>
      <c r="AK45" s="43">
        <f ca="1">IF(A45="","",MOD((AG45+AH45)*(N45+O45+P45-1),Prime))</f>
        <v>247</v>
      </c>
      <c r="AL45" s="43">
        <f ca="1">IF(A45="","",MOD((AG45+AH45)*(N45*(1-N45)),Prime))</f>
        <v>60</v>
      </c>
      <c r="AM45" s="43">
        <f ca="1">IF(A45="","",MOD((AG45+AH45)*(O45*(1-O45)),Prime))</f>
        <v>40</v>
      </c>
      <c r="AN45" s="43">
        <f ca="1">IF(A45="","",MOD((AG45+AH45)*(P45*(1-P45)),Prime))</f>
        <v>15</v>
      </c>
      <c r="AO45" s="43">
        <f ca="1">IF(A45="","",MOD((AG45+AH45)*(N45*($I45-N$4)),Prime))</f>
        <v>6</v>
      </c>
      <c r="AP45" s="43">
        <f ca="1">IF(A45="","",MOD((AG45+AH45)*(O45*($I45-O$4)),Prime))</f>
        <v>224</v>
      </c>
      <c r="AQ45" s="43">
        <f ca="1">IF(A45="","",MOD((AG45+AH45)*(P45*($I45-P$4)),Prime))</f>
        <v>186</v>
      </c>
      <c r="AR45" s="24"/>
      <c r="AS45" s="43">
        <f ca="1">IF(A45="","",MOD((AG45+AH45)*(Q45+R45+S45+T45+U45-1),Prime))</f>
        <v>145</v>
      </c>
      <c r="AT45" s="43">
        <f ca="1">IF(A45="","",MOD((AG45+AH45)*(Q45*(1-Q45)),Prime))</f>
        <v>149</v>
      </c>
      <c r="AU45" s="43">
        <f ca="1">IF(A45="","",MOD((AG45+AH45)*(R45*(1-R45)),Prime))</f>
        <v>192</v>
      </c>
      <c r="AV45" s="43">
        <f ca="1">IF(A45="","",MOD((AG45+AH45)*(S45*(1-S45)),Prime))</f>
        <v>154</v>
      </c>
      <c r="AW45" s="43">
        <f ca="1">IF(A45="","",MOD((AG45+AH45)*(T45*(1-T45)),Prime))</f>
        <v>60</v>
      </c>
      <c r="AX45" s="43">
        <f ca="1">IF(A45="","",MOD((AG45+AH45)*(U45*(1-U45)),Prime))</f>
        <v>80</v>
      </c>
      <c r="AY45" s="43">
        <f ca="1">IF($A45="","",MOD(($AG45+$AH45)*(Q45*($K45-Q$4)),Prime))</f>
        <v>164</v>
      </c>
      <c r="AZ45" s="43">
        <f ca="1">IF($A45="","",MOD(($AG45+$AH45)*(R45*($K45-R$4)),Prime))</f>
        <v>11</v>
      </c>
      <c r="BA45" s="43">
        <f ca="1">IF($A45="","",MOD(($AG45+$AH45)*(S45*($K45-S$4)),Prime))</f>
        <v>55</v>
      </c>
      <c r="BB45" s="43">
        <f ca="1">IF($A45="","",MOD(($AG45+$AH45)*(T45*($K45-T$4)),Prime))</f>
        <v>110</v>
      </c>
      <c r="BC45" s="43">
        <f ca="1">IF($A45="","",MOD(($AG45+$AH45)*(U45*($K45-U$4)),Prime))</f>
        <v>182</v>
      </c>
      <c r="BD45" s="24"/>
      <c r="BE45" s="43">
        <f ca="1">IF(A45="","",MOD((AG45+AH45)*(V45+W45+X45+Y45+Z45-1),Prime))</f>
        <v>234</v>
      </c>
      <c r="BF45" s="43">
        <f ca="1">IF(A45="","",MOD((AG45+AH45)*(V45*(1-V45)),Prime))</f>
        <v>92</v>
      </c>
      <c r="BG45" s="43">
        <f ca="1">IF(A45="","",MOD((AG45+AH45)*(W45*(1-W45)),Prime))</f>
        <v>118</v>
      </c>
      <c r="BH45" s="43">
        <f ca="1">IF(A45="","",MOD((AG45+AH45)*(X45*(1-X45)),Prime))</f>
        <v>115</v>
      </c>
      <c r="BI45" s="43">
        <f ca="1">IF(A45="","",MOD((AG45+AH45)*(Y45*(1-Y45)),Prime))</f>
        <v>202</v>
      </c>
      <c r="BJ45" s="43">
        <f ca="1">IF(A45="","",MOD((AG45+AH45)*(Z45*(1-Z45)),Prime))</f>
        <v>5</v>
      </c>
      <c r="BK45" s="43">
        <f ca="1">IF($A45="","",MOD(($AG45+$AH45)*(V45*($L45-V$4)),Prime))</f>
        <v>40</v>
      </c>
      <c r="BL45" s="43">
        <f ca="1">IF($A45="","",MOD(($AG45+$AH45)*(W45*($L45-W$4)),Prime))</f>
        <v>137</v>
      </c>
      <c r="BM45" s="43">
        <f ca="1">IF($A45="","",MOD(($AG45+$AH45)*(X45*($L45-X$4)),Prime))</f>
        <v>86</v>
      </c>
      <c r="BN45" s="43">
        <f ca="1">IF($A45="","",MOD(($AG45+$AH45)*(Y45*($L45-Y$4)),Prime))</f>
        <v>51</v>
      </c>
      <c r="BO45" s="43">
        <f ca="1">IF($A45="","",MOD(($AG45+$AH45)*(Z45*($L45-Z$4)),Prime))</f>
        <v>150</v>
      </c>
      <c r="BP45" s="24"/>
      <c r="BQ45" s="43">
        <f ca="1">IF(A45="","",MOD((AG45+AH45)*(R45*D45+S45*E45+T45*F45+U45*G45-AA45),Prime))</f>
        <v>63</v>
      </c>
      <c r="BR45" s="43">
        <f ca="1">IF(A45="","",MOD((AG45+AH45)*(W45*D45+X45*E45+Y45*F45+Z45*G45-AB45),Prime))</f>
        <v>96</v>
      </c>
      <c r="BS45" s="43">
        <f ca="1">IF(A45="","",MOD((AG45+AH45)*(MOD(N45*AB45+O45*(AB45+M45)+P45*(AA45+AB45+M45),Prime)-AC45),Prime))</f>
        <v>8</v>
      </c>
      <c r="BT45" s="43">
        <f ca="1">IF(A45="","",MOD((AG45+AH45)*MOD(H45*(AA45+R45)+(1-H45)*AC45-AD45,Prime),Prime))</f>
        <v>56</v>
      </c>
      <c r="BU45" s="43">
        <f ca="1">IF(A45="","",MOD((AG45+AH45)*((J45*AD45+(1-J45)*AC45)-AE45),Prime))</f>
        <v>208</v>
      </c>
      <c r="BV45" s="43">
        <f ca="1">IF(A45="","",MOD((AG45+AH45)*H45*(1-H45),Prime))</f>
        <v>245</v>
      </c>
      <c r="BW45" s="43" cm="1">
        <f t="array" aca="1" ref="BW45" ca="1">IF(A45="","",MOD(AH45*MOD(MRef(AF$5,B45-Input_Output!$O$6,Input_Output!$O$22)*MRef(AC$5,B45-Input_Output!$O$6,Input_Output!$O$22)-(1-H45),Prime),Prime))</f>
        <v>59</v>
      </c>
      <c r="BX45" s="24"/>
      <c r="BY45" s="43" cm="1">
        <f t="array" aca="1" ref="BY45" ca="1">IF(A45="","",MOD($AH45*((1-MRef(R$5,$B45-Input_Output!$O$6,Input_Output!$O$22))*(MOD(MRef(D$5,$B45-Input_Output!$O$6,Input_Output!$O$22)+1,Prime))+MRef(R$5,$B45-Input_Output!$O$6,Input_Output!$O$22)*MRef($AE$5,$B45-Input_Output!$O$6,Input_Output!$O$22)-D45),Prime))</f>
        <v>47</v>
      </c>
      <c r="BZ45" s="43" cm="1">
        <f t="array" aca="1" ref="BZ45" ca="1">IF($A45="","",MOD($AH45*((1-MRef(S$5,$B45-Input_Output!$O$6,Input_Output!$O$22))*MRef(E$5,$B45-Input_Output!$O$6,Input_Output!$O$22)+MRef(S$5,$B45-Input_Output!$O$6,Input_Output!$O$22)*MRef($AE$5,$B45-Input_Output!$O$6,Input_Output!$O$22)-E45),Prime))</f>
        <v>240</v>
      </c>
      <c r="CA45" s="43" cm="1">
        <f t="array" aca="1" ref="CA45" ca="1">IF($A45="","",MOD($AH45*((1-MRef(T$5,$B45-Input_Output!$O$6,Input_Output!$O$22))*MRef(F$5,$B45-Input_Output!$O$6,Input_Output!$O$22)+MRef(T$5,$B45-Input_Output!$O$6,Input_Output!$O$22)*MRef($AE$5,$B45-Input_Output!$O$6,Input_Output!$O$22)-F45),Prime))</f>
        <v>52</v>
      </c>
      <c r="CB45" s="43" cm="1">
        <f t="array" aca="1" ref="CB45" ca="1">IF($A45="","",MOD($AH45*((1-MRef(U$5,$B45-Input_Output!$O$6,Input_Output!$O$22))*MRef(G$5,$B45-Input_Output!$O$6,Input_Output!$O$22)+MRef(U$5,$B45-Input_Output!$O$6,Input_Output!$O$22)*MRef($AE$5,$B45-Input_Output!$O$6,Input_Output!$O$22)-G45),Prime))</f>
        <v>63</v>
      </c>
      <c r="CC45" s="43" cm="1">
        <f t="array" aca="1" ref="CC45" ca="1">IF(A45="","",MOD(AH45*MRef(AC$5,B45-Input_Output!$O$6,Input_Output!$O$22)*H45,Prime))</f>
        <v>138</v>
      </c>
      <c r="CD45" s="24"/>
      <c r="CE45" s="43">
        <f ca="1">IF($A45="","",MOD(D45*$AG45,Prime))</f>
        <v>28</v>
      </c>
      <c r="CF45" s="43">
        <f ca="1">IF($A45="","",MOD((E45-INPUT)*$AG45,Prime))</f>
        <v>60</v>
      </c>
      <c r="CG45" s="43">
        <f ca="1">IF($A45="","",MOD(H45*$AG45,Prime))</f>
        <v>37</v>
      </c>
      <c r="CH45" s="43">
        <f ca="1">IF($A45="","",MOD((E45-OUT)*$AI45,Prime))</f>
        <v>143</v>
      </c>
      <c r="CI45" s="43" cm="1">
        <f t="array" aca="1" ref="CI45" ca="1">IF(A45="","",_xlfn.LET(_xlpm.r,B45-Input_Output!$O$6,_xlpm.l,Input_Output!$O$22,MOD(MRef(AG$5,_xlpm.r,_xlpm.l)+MRef(AH$5,_xlpm.r,_xlpm.l)-MRef(AI$5,_xlpm.r,_xlpm.l)-AH45,Prime)))</f>
        <v>0</v>
      </c>
      <c r="CJ45" s="7"/>
    </row>
    <row r="46" spans="1:88" x14ac:dyDescent="0.25">
      <c r="A46" s="41" t="str">
        <f>IF(B46&lt;Input_Output!O$22,"disguised","")</f>
        <v>disguised</v>
      </c>
      <c r="B46" s="19">
        <f>IF(B45="","",_xlfn.LET(_xlpm.next,B45+1,IF(_xlpm.next&lt;Input_Output!O$22,_xlpm.next,"")))</f>
        <v>41</v>
      </c>
      <c r="C46" s="19">
        <v>125</v>
      </c>
      <c r="D46" s="42">
        <f ca="1"/>
        <v>142</v>
      </c>
      <c r="E46" s="42">
        <f ca="1"/>
        <v>79</v>
      </c>
      <c r="F46" s="42">
        <f ca="1"/>
        <v>236</v>
      </c>
      <c r="G46" s="42">
        <f ca="1"/>
        <v>60</v>
      </c>
      <c r="H46" s="79">
        <f ca="1"/>
        <v>52</v>
      </c>
      <c r="I46" s="87">
        <f ca="1"/>
        <v>246</v>
      </c>
      <c r="J46" s="42">
        <f ca="1"/>
        <v>51</v>
      </c>
      <c r="K46" s="42">
        <f ca="1"/>
        <v>70</v>
      </c>
      <c r="L46" s="42">
        <f ca="1"/>
        <v>100</v>
      </c>
      <c r="M46" s="61">
        <f ca="1"/>
        <v>65</v>
      </c>
      <c r="N46" s="80">
        <f ca="1"/>
        <v>38</v>
      </c>
      <c r="O46" s="42">
        <f ca="1"/>
        <v>121</v>
      </c>
      <c r="P46" s="42">
        <f ca="1"/>
        <v>231</v>
      </c>
      <c r="Q46" s="42">
        <f ca="1"/>
        <v>255</v>
      </c>
      <c r="R46" s="42">
        <f ca="1"/>
        <v>224</v>
      </c>
      <c r="S46" s="42">
        <f ca="1"/>
        <v>154</v>
      </c>
      <c r="T46" s="42">
        <f ca="1"/>
        <v>60</v>
      </c>
      <c r="U46" s="42">
        <f ca="1"/>
        <v>150</v>
      </c>
      <c r="V46" s="42">
        <f ca="1"/>
        <v>55</v>
      </c>
      <c r="W46" s="42">
        <f ca="1"/>
        <v>94</v>
      </c>
      <c r="X46" s="42">
        <f ca="1"/>
        <v>18</v>
      </c>
      <c r="Y46" s="42">
        <f ca="1"/>
        <v>29</v>
      </c>
      <c r="Z46" s="42">
        <f ca="1"/>
        <v>119</v>
      </c>
      <c r="AA46" s="42">
        <f ca="1"/>
        <v>54</v>
      </c>
      <c r="AB46" s="42">
        <f ca="1"/>
        <v>169</v>
      </c>
      <c r="AC46" s="42">
        <f ca="1"/>
        <v>96</v>
      </c>
      <c r="AD46" s="42">
        <f ca="1"/>
        <v>115</v>
      </c>
      <c r="AE46" s="42">
        <f ca="1"/>
        <v>208</v>
      </c>
      <c r="AF46" s="42">
        <f ca="1"/>
        <v>122</v>
      </c>
      <c r="AG46" s="19">
        <f ca="1"/>
        <v>166</v>
      </c>
      <c r="AH46" s="19">
        <f ca="1"/>
        <v>226</v>
      </c>
      <c r="AI46" s="19">
        <f ca="1"/>
        <v>254</v>
      </c>
      <c r="AJ46" s="7"/>
      <c r="AK46" s="43">
        <f ca="1">IF(A46="","",MOD((AG46+AH46)*(N46+O46+P46-1),Prime))</f>
        <v>87</v>
      </c>
      <c r="AL46" s="43">
        <f ca="1">IF(A46="","",MOD((AG46+AH46)*(N46*(1-N46)),Prime))</f>
        <v>113</v>
      </c>
      <c r="AM46" s="43">
        <f ca="1">IF(A46="","",MOD((AG46+AH46)*(O46*(1-O46)),Prime))</f>
        <v>196</v>
      </c>
      <c r="AN46" s="43">
        <f ca="1">IF(A46="","",MOD((AG46+AH46)*(P46*(1-P46)),Prime))</f>
        <v>63</v>
      </c>
      <c r="AO46" s="43">
        <f ca="1">IF(A46="","",MOD((AG46+AH46)*(N46*($I46-N$4)),Prime))</f>
        <v>110</v>
      </c>
      <c r="AP46" s="43">
        <f ca="1">IF(A46="","",MOD((AG46+AH46)*(O46*($I46-O$4)),Prime))</f>
        <v>71</v>
      </c>
      <c r="AQ46" s="43">
        <f ca="1">IF(A46="","",MOD((AG46+AH46)*(P46*($I46-P$4)),Prime))</f>
        <v>141</v>
      </c>
      <c r="AR46" s="24"/>
      <c r="AS46" s="43">
        <f ca="1">IF(A46="","",MOD((AG46+AH46)*(Q46+R46+S46+T46+U46-1),Prime))</f>
        <v>76</v>
      </c>
      <c r="AT46" s="43">
        <f ca="1">IF(A46="","",MOD((AG46+AH46)*(Q46*(1-Q46)),Prime))</f>
        <v>218</v>
      </c>
      <c r="AU46" s="43">
        <f ca="1">IF(A46="","",MOD((AG46+AH46)*(R46*(1-R46)),Prime))</f>
        <v>160</v>
      </c>
      <c r="AV46" s="43">
        <f ca="1">IF(A46="","",MOD((AG46+AH46)*(S46*(1-S46)),Prime))</f>
        <v>19</v>
      </c>
      <c r="AW46" s="43">
        <f ca="1">IF(A46="","",MOD((AG46+AH46)*(T46*(1-T46)),Prime))</f>
        <v>120</v>
      </c>
      <c r="AX46" s="43">
        <f ca="1">IF(A46="","",MOD((AG46+AH46)*(U46*(1-U46)),Prime))</f>
        <v>187</v>
      </c>
      <c r="AY46" s="43">
        <f ca="1">IF($A46="","",MOD(($AG46+$AH46)*(Q46*($K46-Q$4)),Prime))</f>
        <v>118</v>
      </c>
      <c r="AZ46" s="43">
        <f ca="1">IF($A46="","",MOD(($AG46+$AH46)*(R46*($K46-R$4)),Prime))</f>
        <v>234</v>
      </c>
      <c r="BA46" s="43">
        <f ca="1">IF($A46="","",MOD(($AG46+$AH46)*(S46*($K46-S$4)),Prime))</f>
        <v>220</v>
      </c>
      <c r="BB46" s="43">
        <f ca="1">IF($A46="","",MOD(($AG46+$AH46)*(T46*($K46-T$4)),Prime))</f>
        <v>173</v>
      </c>
      <c r="BC46" s="43">
        <f ca="1">IF($A46="","",MOD(($AG46+$AH46)*(U46*($K46-U$4)),Prime))</f>
        <v>100</v>
      </c>
      <c r="BD46" s="24"/>
      <c r="BE46" s="43">
        <f ca="1">IF(A46="","",MOD((AG46+AH46)*(V46+W46+X46+Y46+Z46-1),Prime))</f>
        <v>242</v>
      </c>
      <c r="BF46" s="43">
        <f ca="1">IF(A46="","",MOD((AG46+AH46)*(V46*(1-V46)),Prime))</f>
        <v>227</v>
      </c>
      <c r="BG46" s="43">
        <f ca="1">IF(A46="","",MOD((AG46+AH46)*(W46*(1-W46)),Prime))</f>
        <v>231</v>
      </c>
      <c r="BH46" s="43">
        <f ca="1">IF(A46="","",MOD((AG46+AH46)*(X46*(1-X46)),Prime))</f>
        <v>67</v>
      </c>
      <c r="BI46" s="43">
        <f ca="1">IF(A46="","",MOD((AG46+AH46)*(Y46*(1-Y46)),Prime))</f>
        <v>119</v>
      </c>
      <c r="BJ46" s="43">
        <f ca="1">IF(A46="","",MOD((AG46+AH46)*(Z46*(1-Z46)),Prime))</f>
        <v>219</v>
      </c>
      <c r="BK46" s="43">
        <f ca="1">IF($A46="","",MOD(($AG46+$AH46)*(V46*($L46-V$4)),Prime))</f>
        <v>27</v>
      </c>
      <c r="BL46" s="43">
        <f ca="1">IF($A46="","",MOD(($AG46+$AH46)*(W46*($L46-W$4)),Prime))</f>
        <v>94</v>
      </c>
      <c r="BM46" s="43">
        <f ca="1">IF($A46="","",MOD(($AG46+$AH46)*(X46*($L46-X$4)),Prime))</f>
        <v>158</v>
      </c>
      <c r="BN46" s="43">
        <f ca="1">IF($A46="","",MOD(($AG46+$AH46)*(Y46*($L46-Y$4)),Prime))</f>
        <v>166</v>
      </c>
      <c r="BO46" s="43">
        <f ca="1">IF($A46="","",MOD(($AG46+$AH46)*(Z46*($L46-Z$4)),Prime))</f>
        <v>240</v>
      </c>
      <c r="BP46" s="24"/>
      <c r="BQ46" s="43">
        <f ca="1">IF(A46="","",MOD((AG46+AH46)*(R46*D46+S46*E46+T46*F46+U46*G46-AA46),Prime))</f>
        <v>148</v>
      </c>
      <c r="BR46" s="43">
        <f ca="1">IF(A46="","",MOD((AG46+AH46)*(W46*D46+X46*E46+Y46*F46+Z46*G46-AB46),Prime))</f>
        <v>120</v>
      </c>
      <c r="BS46" s="43">
        <f ca="1">IF(A46="","",MOD((AG46+AH46)*(MOD(N46*AB46+O46*(AB46+M46)+P46*(AA46+AB46+M46),Prime)-AC46),Prime))</f>
        <v>186</v>
      </c>
      <c r="BT46" s="43">
        <f ca="1">IF(A46="","",MOD((AG46+AH46)*MOD(H46*(AA46+R46)+(1-H46)*AC46-AD46,Prime),Prime))</f>
        <v>98</v>
      </c>
      <c r="BU46" s="43">
        <f ca="1">IF(A46="","",MOD((AG46+AH46)*((J46*AD46+(1-J46)*AC46)-AE46),Prime))</f>
        <v>45</v>
      </c>
      <c r="BV46" s="43">
        <f ca="1">IF(A46="","",MOD((AG46+AH46)*H46*(1-H46),Prime))</f>
        <v>238</v>
      </c>
      <c r="BW46" s="43" cm="1">
        <f t="array" aca="1" ref="BW46" ca="1">IF(A46="","",MOD(AH46*MOD(MRef(AF$5,B46-Input_Output!$O$6,Input_Output!$O$22)*MRef(AC$5,B46-Input_Output!$O$6,Input_Output!$O$22)-(1-H46),Prime),Prime))</f>
        <v>30</v>
      </c>
      <c r="BX46" s="24"/>
      <c r="BY46" s="43" cm="1">
        <f t="array" aca="1" ref="BY46" ca="1">IF(A46="","",MOD($AH46*((1-MRef(R$5,$B46-Input_Output!$O$6,Input_Output!$O$22))*(MOD(MRef(D$5,$B46-Input_Output!$O$6,Input_Output!$O$22)+1,Prime))+MRef(R$5,$B46-Input_Output!$O$6,Input_Output!$O$22)*MRef($AE$5,$B46-Input_Output!$O$6,Input_Output!$O$22)-D46),Prime))</f>
        <v>94</v>
      </c>
      <c r="BZ46" s="43" cm="1">
        <f t="array" aca="1" ref="BZ46" ca="1">IF($A46="","",MOD($AH46*((1-MRef(S$5,$B46-Input_Output!$O$6,Input_Output!$O$22))*MRef(E$5,$B46-Input_Output!$O$6,Input_Output!$O$22)+MRef(S$5,$B46-Input_Output!$O$6,Input_Output!$O$22)*MRef($AE$5,$B46-Input_Output!$O$6,Input_Output!$O$22)-E46),Prime))</f>
        <v>238</v>
      </c>
      <c r="CA46" s="43" cm="1">
        <f t="array" aca="1" ref="CA46" ca="1">IF($A46="","",MOD($AH46*((1-MRef(T$5,$B46-Input_Output!$O$6,Input_Output!$O$22))*MRef(F$5,$B46-Input_Output!$O$6,Input_Output!$O$22)+MRef(T$5,$B46-Input_Output!$O$6,Input_Output!$O$22)*MRef($AE$5,$B46-Input_Output!$O$6,Input_Output!$O$22)-F46),Prime))</f>
        <v>197</v>
      </c>
      <c r="CB46" s="43" cm="1">
        <f t="array" aca="1" ref="CB46" ca="1">IF($A46="","",MOD($AH46*((1-MRef(U$5,$B46-Input_Output!$O$6,Input_Output!$O$22))*MRef(G$5,$B46-Input_Output!$O$6,Input_Output!$O$22)+MRef(U$5,$B46-Input_Output!$O$6,Input_Output!$O$22)*MRef($AE$5,$B46-Input_Output!$O$6,Input_Output!$O$22)-G46),Prime))</f>
        <v>61</v>
      </c>
      <c r="CC46" s="43" cm="1">
        <f t="array" aca="1" ref="CC46" ca="1">IF(A46="","",MOD(AH46*MRef(AC$5,B46-Input_Output!$O$6,Input_Output!$O$22)*H46,Prime))</f>
        <v>83</v>
      </c>
      <c r="CD46" s="24"/>
      <c r="CE46" s="43">
        <f ca="1">IF($A46="","",MOD(D46*$AG46,Prime))</f>
        <v>185</v>
      </c>
      <c r="CF46" s="43">
        <f ca="1">IF($A46="","",MOD((E46-INPUT)*$AG46,Prime))</f>
        <v>114</v>
      </c>
      <c r="CG46" s="43">
        <f ca="1">IF($A46="","",MOD(H46*$AG46,Prime))</f>
        <v>151</v>
      </c>
      <c r="CH46" s="43">
        <f ca="1">IF($A46="","",MOD((E46-OUT)*$AI46,Prime))</f>
        <v>65</v>
      </c>
      <c r="CI46" s="43" cm="1">
        <f t="array" aca="1" ref="CI46" ca="1">IF(A46="","",_xlfn.LET(_xlpm.r,B46-Input_Output!$O$6,_xlpm.l,Input_Output!$O$22,MOD(MRef(AG$5,_xlpm.r,_xlpm.l)+MRef(AH$5,_xlpm.r,_xlpm.l)-MRef(AI$5,_xlpm.r,_xlpm.l)-AH46,Prime)))</f>
        <v>0</v>
      </c>
      <c r="CJ46" s="7"/>
    </row>
    <row r="47" spans="1:88" x14ac:dyDescent="0.25">
      <c r="A47" s="41" t="str">
        <f>IF(B47&lt;Input_Output!O$22,"disguised","")</f>
        <v>disguised</v>
      </c>
      <c r="B47" s="19">
        <f>IF(B46="","",_xlfn.LET(_xlpm.next,B46+1,IF(_xlpm.next&lt;Input_Output!O$22,_xlpm.next,"")))</f>
        <v>42</v>
      </c>
      <c r="C47" s="19">
        <v>102</v>
      </c>
      <c r="D47" s="42">
        <f ca="1"/>
        <v>247</v>
      </c>
      <c r="E47" s="42">
        <f ca="1"/>
        <v>188</v>
      </c>
      <c r="F47" s="42">
        <f ca="1"/>
        <v>208</v>
      </c>
      <c r="G47" s="42">
        <f ca="1"/>
        <v>204</v>
      </c>
      <c r="H47" s="79">
        <f ca="1"/>
        <v>211</v>
      </c>
      <c r="I47" s="87">
        <f ca="1"/>
        <v>140</v>
      </c>
      <c r="J47" s="42">
        <f ca="1"/>
        <v>84</v>
      </c>
      <c r="K47" s="42">
        <f ca="1"/>
        <v>155</v>
      </c>
      <c r="L47" s="42">
        <f ca="1"/>
        <v>63</v>
      </c>
      <c r="M47" s="61">
        <f ca="1"/>
        <v>165</v>
      </c>
      <c r="N47" s="80">
        <f ca="1"/>
        <v>47</v>
      </c>
      <c r="O47" s="42">
        <f ca="1"/>
        <v>171</v>
      </c>
      <c r="P47" s="42">
        <f ca="1"/>
        <v>221</v>
      </c>
      <c r="Q47" s="42">
        <f ca="1"/>
        <v>106</v>
      </c>
      <c r="R47" s="42">
        <f ca="1"/>
        <v>89</v>
      </c>
      <c r="S47" s="42">
        <f ca="1"/>
        <v>119</v>
      </c>
      <c r="T47" s="42">
        <f ca="1"/>
        <v>130</v>
      </c>
      <c r="U47" s="42">
        <f ca="1"/>
        <v>115</v>
      </c>
      <c r="V47" s="42">
        <f ca="1"/>
        <v>189</v>
      </c>
      <c r="W47" s="42">
        <f ca="1"/>
        <v>240</v>
      </c>
      <c r="X47" s="42">
        <f ca="1"/>
        <v>114</v>
      </c>
      <c r="Y47" s="42">
        <f ca="1"/>
        <v>132</v>
      </c>
      <c r="Z47" s="42">
        <f ca="1"/>
        <v>214</v>
      </c>
      <c r="AA47" s="42">
        <f ca="1"/>
        <v>139</v>
      </c>
      <c r="AB47" s="42">
        <f ca="1"/>
        <v>154</v>
      </c>
      <c r="AC47" s="42">
        <f ca="1"/>
        <v>218</v>
      </c>
      <c r="AD47" s="42">
        <f ca="1"/>
        <v>37</v>
      </c>
      <c r="AE47" s="42">
        <f ca="1"/>
        <v>55</v>
      </c>
      <c r="AF47" s="42">
        <f ca="1"/>
        <v>60</v>
      </c>
      <c r="AG47" s="19">
        <f ca="1"/>
        <v>205</v>
      </c>
      <c r="AH47" s="19">
        <f ca="1"/>
        <v>67</v>
      </c>
      <c r="AI47" s="19">
        <f ca="1"/>
        <v>221</v>
      </c>
      <c r="AJ47" s="7"/>
      <c r="AK47" s="43">
        <f ca="1">IF(A47="","",MOD((AG47+AH47)*(N47+O47+P47-1),Prime))</f>
        <v>145</v>
      </c>
      <c r="AL47" s="43">
        <f ca="1">IF(A47="","",MOD((AG47+AH47)*(N47*(1-N47)),Prime))</f>
        <v>209</v>
      </c>
      <c r="AM47" s="43">
        <f ca="1">IF(A47="","",MOD((AG47+AH47)*(O47*(1-O47)),Prime))</f>
        <v>79</v>
      </c>
      <c r="AN47" s="43">
        <f ca="1">IF(A47="","",MOD((AG47+AH47)*(P47*(1-P47)),Prime))</f>
        <v>66</v>
      </c>
      <c r="AO47" s="43">
        <f ca="1">IF(A47="","",MOD((AG47+AH47)*(N47*($I47-N$4)),Prime))</f>
        <v>12</v>
      </c>
      <c r="AP47" s="43">
        <f ca="1">IF(A47="","",MOD((AG47+AH47)*(O47*($I47-O$4)),Prime))</f>
        <v>76</v>
      </c>
      <c r="AQ47" s="43">
        <f ca="1">IF(A47="","",MOD((AG47+AH47)*(P47*($I47-P$4)),Prime))</f>
        <v>10</v>
      </c>
      <c r="AR47" s="24"/>
      <c r="AS47" s="43">
        <f ca="1">IF(A47="","",MOD((AG47+AH47)*(Q47+R47+S47+T47+U47-1),Prime))</f>
        <v>146</v>
      </c>
      <c r="AT47" s="43">
        <f ca="1">IF(A47="","",MOD((AG47+AH47)*(Q47*(1-Q47)),Prime))</f>
        <v>100</v>
      </c>
      <c r="AU47" s="43">
        <f ca="1">IF(A47="","",MOD((AG47+AH47)*(R47*(1-R47)),Prime))</f>
        <v>226</v>
      </c>
      <c r="AV47" s="43">
        <f ca="1">IF(A47="","",MOD((AG47+AH47)*(S47*(1-S47)),Prime))</f>
        <v>110</v>
      </c>
      <c r="AW47" s="43">
        <f ca="1">IF(A47="","",MOD((AG47+AH47)*(T47*(1-T47)),Prime))</f>
        <v>53</v>
      </c>
      <c r="AX47" s="43">
        <f ca="1">IF(A47="","",MOD((AG47+AH47)*(U47*(1-U47)),Prime))</f>
        <v>212</v>
      </c>
      <c r="AY47" s="43">
        <f ca="1">IF($A47="","",MOD(($AG47+$AH47)*(Q47*($K47-Q$4)),Prime))</f>
        <v>244</v>
      </c>
      <c r="AZ47" s="43">
        <f ca="1">IF($A47="","",MOD(($AG47+$AH47)*(R47*($K47-R$4)),Prime))</f>
        <v>247</v>
      </c>
      <c r="BA47" s="43">
        <f ca="1">IF($A47="","",MOD(($AG47+$AH47)*(S47*($K47-S$4)),Prime))</f>
        <v>171</v>
      </c>
      <c r="BB47" s="43">
        <f ca="1">IF($A47="","",MOD(($AG47+$AH47)*(T47*($K47-T$4)),Prime))</f>
        <v>79</v>
      </c>
      <c r="BC47" s="43">
        <f ca="1">IF($A47="","",MOD(($AG47+$AH47)*(U47*($K47-U$4)),Prime))</f>
        <v>134</v>
      </c>
      <c r="BD47" s="24"/>
      <c r="BE47" s="43">
        <f ca="1">IF(A47="","",MOD((AG47+AH47)*(V47+W47+X47+Y47+Z47-1),Prime))</f>
        <v>213</v>
      </c>
      <c r="BF47" s="43">
        <f ca="1">IF(A47="","",MOD((AG47+AH47)*(V47*(1-V47)),Prime))</f>
        <v>38</v>
      </c>
      <c r="BG47" s="43">
        <f ca="1">IF(A47="","",MOD((AG47+AH47)*(W47*(1-W47)),Prime))</f>
        <v>36</v>
      </c>
      <c r="BH47" s="43">
        <f ca="1">IF(A47="","",MOD((AG47+AH47)*(X47*(1-X47)),Prime))</f>
        <v>34</v>
      </c>
      <c r="BI47" s="43">
        <f ca="1">IF(A47="","",MOD((AG47+AH47)*(Y47*(1-Y47)),Prime))</f>
        <v>190</v>
      </c>
      <c r="BJ47" s="43">
        <f ca="1">IF(A47="","",MOD((AG47+AH47)*(Z47*(1-Z47)),Prime))</f>
        <v>147</v>
      </c>
      <c r="BK47" s="43">
        <f ca="1">IF($A47="","",MOD(($AG47+$AH47)*(V47*($L47-V$4)),Prime))</f>
        <v>247</v>
      </c>
      <c r="BL47" s="43">
        <f ca="1">IF($A47="","",MOD(($AG47+$AH47)*(W47*($L47-W$4)),Prime))</f>
        <v>124</v>
      </c>
      <c r="BM47" s="43">
        <f ca="1">IF($A47="","",MOD(($AG47+$AH47)*(X47*($L47-X$4)),Prime))</f>
        <v>225</v>
      </c>
      <c r="BN47" s="43">
        <f ca="1">IF($A47="","",MOD(($AG47+$AH47)*(Y47*($L47-Y$4)),Prime))</f>
        <v>66</v>
      </c>
      <c r="BO47" s="43">
        <f ca="1">IF($A47="","",MOD(($AG47+$AH47)*(Z47*($L47-Z$4)),Prime))</f>
        <v>238</v>
      </c>
      <c r="BP47" s="24"/>
      <c r="BQ47" s="43">
        <f ca="1">IF(A47="","",MOD((AG47+AH47)*(R47*D47+S47*E47+T47*F47+U47*G47-AA47),Prime))</f>
        <v>44</v>
      </c>
      <c r="BR47" s="43">
        <f ca="1">IF(A47="","",MOD((AG47+AH47)*(W47*D47+X47*E47+Y47*F47+Z47*G47-AB47),Prime))</f>
        <v>86</v>
      </c>
      <c r="BS47" s="43">
        <f ca="1">IF(A47="","",MOD((AG47+AH47)*(MOD(N47*AB47+O47*(AB47+M47)+P47*(AA47+AB47+M47),Prime)-AC47),Prime))</f>
        <v>48</v>
      </c>
      <c r="BT47" s="43">
        <f ca="1">IF(A47="","",MOD((AG47+AH47)*MOD(H47*(AA47+R47)+(1-H47)*AC47-AD47,Prime),Prime))</f>
        <v>184</v>
      </c>
      <c r="BU47" s="43">
        <f ca="1">IF(A47="","",MOD((AG47+AH47)*((J47*AD47+(1-J47)*AC47)-AE47),Prime))</f>
        <v>31</v>
      </c>
      <c r="BV47" s="43">
        <f ca="1">IF(A47="","",MOD((AG47+AH47)*H47*(1-H47),Prime))</f>
        <v>209</v>
      </c>
      <c r="BW47" s="43" cm="1">
        <f t="array" aca="1" ref="BW47" ca="1">IF(A47="","",MOD(AH47*MOD(MRef(AF$5,B47-Input_Output!$O$6,Input_Output!$O$22)*MRef(AC$5,B47-Input_Output!$O$6,Input_Output!$O$22)-(1-H47),Prime),Prime))</f>
        <v>245</v>
      </c>
      <c r="BX47" s="24"/>
      <c r="BY47" s="43" cm="1">
        <f t="array" aca="1" ref="BY47" ca="1">IF(A47="","",MOD($AH47*((1-MRef(R$5,$B47-Input_Output!$O$6,Input_Output!$O$22))*(MOD(MRef(D$5,$B47-Input_Output!$O$6,Input_Output!$O$22)+1,Prime))+MRef(R$5,$B47-Input_Output!$O$6,Input_Output!$O$22)*MRef($AE$5,$B47-Input_Output!$O$6,Input_Output!$O$22)-D47),Prime))</f>
        <v>245</v>
      </c>
      <c r="BZ47" s="43" cm="1">
        <f t="array" aca="1" ref="BZ47" ca="1">IF($A47="","",MOD($AH47*((1-MRef(S$5,$B47-Input_Output!$O$6,Input_Output!$O$22))*MRef(E$5,$B47-Input_Output!$O$6,Input_Output!$O$22)+MRef(S$5,$B47-Input_Output!$O$6,Input_Output!$O$22)*MRef($AE$5,$B47-Input_Output!$O$6,Input_Output!$O$22)-E47),Prime))</f>
        <v>132</v>
      </c>
      <c r="CA47" s="43" cm="1">
        <f t="array" aca="1" ref="CA47" ca="1">IF($A47="","",MOD($AH47*((1-MRef(T$5,$B47-Input_Output!$O$6,Input_Output!$O$22))*MRef(F$5,$B47-Input_Output!$O$6,Input_Output!$O$22)+MRef(T$5,$B47-Input_Output!$O$6,Input_Output!$O$22)*MRef($AE$5,$B47-Input_Output!$O$6,Input_Output!$O$22)-F47),Prime))</f>
        <v>20</v>
      </c>
      <c r="CB47" s="43" cm="1">
        <f t="array" aca="1" ref="CB47" ca="1">IF($A47="","",MOD($AH47*((1-MRef(U$5,$B47-Input_Output!$O$6,Input_Output!$O$22))*MRef(G$5,$B47-Input_Output!$O$6,Input_Output!$O$22)+MRef(U$5,$B47-Input_Output!$O$6,Input_Output!$O$22)*MRef($AE$5,$B47-Input_Output!$O$6,Input_Output!$O$22)-G47),Prime))</f>
        <v>133</v>
      </c>
      <c r="CC47" s="43" cm="1">
        <f t="array" aca="1" ref="CC47" ca="1">IF(A47="","",MOD(AH47*MRef(AC$5,B47-Input_Output!$O$6,Input_Output!$O$22)*H47,Prime))</f>
        <v>225</v>
      </c>
      <c r="CD47" s="24"/>
      <c r="CE47" s="43">
        <f ca="1">IF($A47="","",MOD(D47*$AG47,Prime))</f>
        <v>6</v>
      </c>
      <c r="CF47" s="43">
        <f ca="1">IF($A47="","",MOD((E47-INPUT)*$AG47,Prime))</f>
        <v>198</v>
      </c>
      <c r="CG47" s="43">
        <f ca="1">IF($A47="","",MOD(H47*$AG47,Prime))</f>
        <v>79</v>
      </c>
      <c r="CH47" s="43">
        <f ca="1">IF($A47="","",MOD((E47-OUT)*$AI47,Prime))</f>
        <v>197</v>
      </c>
      <c r="CI47" s="43" cm="1">
        <f t="array" aca="1" ref="CI47" ca="1">IF(A47="","",_xlfn.LET(_xlpm.r,B47-Input_Output!$O$6,_xlpm.l,Input_Output!$O$22,MOD(MRef(AG$5,_xlpm.r,_xlpm.l)+MRef(AH$5,_xlpm.r,_xlpm.l)-MRef(AI$5,_xlpm.r,_xlpm.l)-AH47,Prime)))</f>
        <v>0</v>
      </c>
      <c r="CJ47" s="7"/>
    </row>
    <row r="48" spans="1:88" x14ac:dyDescent="0.25">
      <c r="A48" s="41" t="str">
        <f>IF(B48&lt;Input_Output!O$22,"disguised","")</f>
        <v>disguised</v>
      </c>
      <c r="B48" s="19">
        <f>IF(B47="","",_xlfn.LET(_xlpm.next,B47+1,IF(_xlpm.next&lt;Input_Output!O$22,_xlpm.next,"")))</f>
        <v>43</v>
      </c>
      <c r="C48" s="19">
        <v>38</v>
      </c>
      <c r="D48" s="42">
        <f ca="1"/>
        <v>71</v>
      </c>
      <c r="E48" s="42">
        <f ca="1"/>
        <v>144</v>
      </c>
      <c r="F48" s="42">
        <f ca="1"/>
        <v>123</v>
      </c>
      <c r="G48" s="42">
        <f ca="1"/>
        <v>28</v>
      </c>
      <c r="H48" s="79">
        <f ca="1"/>
        <v>130</v>
      </c>
      <c r="I48" s="87">
        <f ca="1"/>
        <v>195</v>
      </c>
      <c r="J48" s="42">
        <f ca="1"/>
        <v>195</v>
      </c>
      <c r="K48" s="42">
        <f ca="1"/>
        <v>201</v>
      </c>
      <c r="L48" s="42">
        <f ca="1"/>
        <v>251</v>
      </c>
      <c r="M48" s="61">
        <f ca="1"/>
        <v>112</v>
      </c>
      <c r="N48" s="80">
        <f ca="1"/>
        <v>167</v>
      </c>
      <c r="O48" s="42">
        <f ca="1"/>
        <v>101</v>
      </c>
      <c r="P48" s="42">
        <f ca="1"/>
        <v>240</v>
      </c>
      <c r="Q48" s="42">
        <f ca="1"/>
        <v>2</v>
      </c>
      <c r="R48" s="42">
        <f ca="1"/>
        <v>255</v>
      </c>
      <c r="S48" s="42">
        <f ca="1"/>
        <v>210</v>
      </c>
      <c r="T48" s="42">
        <f ca="1"/>
        <v>105</v>
      </c>
      <c r="U48" s="42">
        <f ca="1"/>
        <v>250</v>
      </c>
      <c r="V48" s="42">
        <f ca="1"/>
        <v>12</v>
      </c>
      <c r="W48" s="42">
        <f ca="1"/>
        <v>176</v>
      </c>
      <c r="X48" s="42">
        <f ca="1"/>
        <v>215</v>
      </c>
      <c r="Y48" s="42">
        <f ca="1"/>
        <v>211</v>
      </c>
      <c r="Z48" s="42">
        <f ca="1"/>
        <v>68</v>
      </c>
      <c r="AA48" s="42">
        <f ca="1"/>
        <v>60</v>
      </c>
      <c r="AB48" s="42">
        <f ca="1"/>
        <v>101</v>
      </c>
      <c r="AC48" s="42">
        <f ca="1"/>
        <v>128</v>
      </c>
      <c r="AD48" s="42">
        <f ca="1"/>
        <v>181</v>
      </c>
      <c r="AE48" s="42">
        <f ca="1"/>
        <v>86</v>
      </c>
      <c r="AF48" s="42">
        <f ca="1"/>
        <v>72</v>
      </c>
      <c r="AG48" s="19">
        <f ca="1"/>
        <v>28</v>
      </c>
      <c r="AH48" s="19">
        <f ca="1"/>
        <v>29</v>
      </c>
      <c r="AI48" s="19">
        <f ca="1"/>
        <v>192</v>
      </c>
      <c r="AJ48" s="7"/>
      <c r="AK48" s="43">
        <f ca="1">IF(A48="","",MOD((AG48+AH48)*(N48+O48+P48-1),Prime))</f>
        <v>115</v>
      </c>
      <c r="AL48" s="43">
        <f ca="1">IF(A48="","",MOD((AG48+AH48)*(N48*(1-N48)),Prime))</f>
        <v>139</v>
      </c>
      <c r="AM48" s="43">
        <f ca="1">IF(A48="","",MOD((AG48+AH48)*(O48*(1-O48)),Prime))</f>
        <v>237</v>
      </c>
      <c r="AN48" s="43">
        <f ca="1">IF(A48="","",MOD((AG48+AH48)*(P48*(1-P48)),Prime))</f>
        <v>34</v>
      </c>
      <c r="AO48" s="43">
        <f ca="1">IF(A48="","",MOD((AG48+AH48)*(N48*($I48-N$4)),Prime))</f>
        <v>151</v>
      </c>
      <c r="AP48" s="43">
        <f ca="1">IF(A48="","",MOD((AG48+AH48)*(O48*($I48-O$4)),Prime))</f>
        <v>193</v>
      </c>
      <c r="AQ48" s="43">
        <f ca="1">IF(A48="","",MOD((AG48+AH48)*(P48*($I48-P$4)),Prime))</f>
        <v>79</v>
      </c>
      <c r="AR48" s="24"/>
      <c r="AS48" s="43">
        <f ca="1">IF(A48="","",MOD((AG48+AH48)*(Q48+R48+S48+T48+U48-1),Prime))</f>
        <v>23</v>
      </c>
      <c r="AT48" s="43">
        <f ca="1">IF(A48="","",MOD((AG48+AH48)*(Q48*(1-Q48)),Prime))</f>
        <v>143</v>
      </c>
      <c r="AU48" s="43">
        <f ca="1">IF(A48="","",MOD((AG48+AH48)*(R48*(1-R48)),Prime))</f>
        <v>172</v>
      </c>
      <c r="AV48" s="43">
        <f ca="1">IF(A48="","",MOD((AG48+AH48)*(S48*(1-S48)),Prime))</f>
        <v>165</v>
      </c>
      <c r="AW48" s="43">
        <f ca="1">IF(A48="","",MOD((AG48+AH48)*(T48*(1-T48)),Prime))</f>
        <v>14</v>
      </c>
      <c r="AX48" s="43">
        <f ca="1">IF(A48="","",MOD((AG48+AH48)*(U48*(1-U48)),Prime))</f>
        <v>149</v>
      </c>
      <c r="AY48" s="43">
        <f ca="1">IF($A48="","",MOD(($AG48+$AH48)*(Q48*($K48-Q$4)),Prime))</f>
        <v>41</v>
      </c>
      <c r="AZ48" s="43">
        <f ca="1">IF($A48="","",MOD(($AG48+$AH48)*(R48*($K48-R$4)),Prime))</f>
        <v>73</v>
      </c>
      <c r="BA48" s="43">
        <f ca="1">IF($A48="","",MOD(($AG48+$AH48)*(S48*($K48-S$4)),Prime))</f>
        <v>154</v>
      </c>
      <c r="BB48" s="43">
        <f ca="1">IF($A48="","",MOD(($AG48+$AH48)*(T48*($K48-T$4)),Prime))</f>
        <v>3</v>
      </c>
      <c r="BC48" s="43">
        <f ca="1">IF($A48="","",MOD(($AG48+$AH48)*(U48*($K48-U$4)),Prime))</f>
        <v>39</v>
      </c>
      <c r="BD48" s="24"/>
      <c r="BE48" s="43">
        <f ca="1">IF(A48="","",MOD((AG48+AH48)*(V48+W48+X48+Y48+Z48-1),Prime))</f>
        <v>10</v>
      </c>
      <c r="BF48" s="43">
        <f ca="1">IF(A48="","",MOD((AG48+AH48)*(V48*(1-V48)),Prime))</f>
        <v>186</v>
      </c>
      <c r="BG48" s="43">
        <f ca="1">IF(A48="","",MOD((AG48+AH48)*(W48*(1-W48)),Prime))</f>
        <v>224</v>
      </c>
      <c r="BH48" s="43">
        <f ca="1">IF(A48="","",MOD((AG48+AH48)*(X48*(1-X48)),Prime))</f>
        <v>115</v>
      </c>
      <c r="BI48" s="43">
        <f ca="1">IF(A48="","",MOD((AG48+AH48)*(Y48*(1-Y48)),Prime))</f>
        <v>126</v>
      </c>
      <c r="BJ48" s="43">
        <f ca="1">IF(A48="","",MOD((AG48+AH48)*(Z48*(1-Z48)),Prime))</f>
        <v>135</v>
      </c>
      <c r="BK48" s="43">
        <f ca="1">IF($A48="","",MOD(($AG48+$AH48)*(V48*($L48-V$4)),Prime))</f>
        <v>8</v>
      </c>
      <c r="BL48" s="43">
        <f ca="1">IF($A48="","",MOD(($AG48+$AH48)*(W48*($L48-W$4)),Prime))</f>
        <v>194</v>
      </c>
      <c r="BM48" s="43">
        <f ca="1">IF($A48="","",MOD(($AG48+$AH48)*(X48*($L48-X$4)),Prime))</f>
        <v>134</v>
      </c>
      <c r="BN48" s="43">
        <f ca="1">IF($A48="","",MOD(($AG48+$AH48)*(Y48*($L48-Y$4)),Prime))</f>
        <v>211</v>
      </c>
      <c r="BO48" s="43">
        <f ca="1">IF($A48="","",MOD(($AG48+$AH48)*(Z48*($L48-Z$4)),Prime))</f>
        <v>47</v>
      </c>
      <c r="BP48" s="24"/>
      <c r="BQ48" s="43">
        <f ca="1">IF(A48="","",MOD((AG48+AH48)*(R48*D48+S48*E48+T48*F48+U48*G48-AA48),Prime))</f>
        <v>18</v>
      </c>
      <c r="BR48" s="43">
        <f ca="1">IF(A48="","",MOD((AG48+AH48)*(W48*D48+X48*E48+Y48*F48+Z48*G48-AB48),Prime))</f>
        <v>26</v>
      </c>
      <c r="BS48" s="43">
        <f ca="1">IF(A48="","",MOD((AG48+AH48)*(MOD(N48*AB48+O48*(AB48+M48)+P48*(AA48+AB48+M48),Prime)-AC48),Prime))</f>
        <v>149</v>
      </c>
      <c r="BT48" s="43">
        <f ca="1">IF(A48="","",MOD((AG48+AH48)*MOD(H48*(AA48+R48)+(1-H48)*AC48-AD48,Prime),Prime))</f>
        <v>246</v>
      </c>
      <c r="BU48" s="43">
        <f ca="1">IF(A48="","",MOD((AG48+AH48)*((J48*AD48+(1-J48)*AC48)-AE48),Prime))</f>
        <v>132</v>
      </c>
      <c r="BV48" s="43">
        <f ca="1">IF(A48="","",MOD((AG48+AH48)*H48*(1-H48),Prime))</f>
        <v>150</v>
      </c>
      <c r="BW48" s="43" cm="1">
        <f t="array" aca="1" ref="BW48" ca="1">IF(A48="","",MOD(AH48*MOD(MRef(AF$5,B48-Input_Output!$O$6,Input_Output!$O$22)*MRef(AC$5,B48-Input_Output!$O$6,Input_Output!$O$22)-(1-H48),Prime),Prime))</f>
        <v>14</v>
      </c>
      <c r="BX48" s="24"/>
      <c r="BY48" s="43" cm="1">
        <f t="array" aca="1" ref="BY48" ca="1">IF(A48="","",MOD($AH48*((1-MRef(R$5,$B48-Input_Output!$O$6,Input_Output!$O$22))*(MOD(MRef(D$5,$B48-Input_Output!$O$6,Input_Output!$O$22)+1,Prime))+MRef(R$5,$B48-Input_Output!$O$6,Input_Output!$O$22)*MRef($AE$5,$B48-Input_Output!$O$6,Input_Output!$O$22)-D48),Prime))</f>
        <v>155</v>
      </c>
      <c r="BZ48" s="43" cm="1">
        <f t="array" aca="1" ref="BZ48" ca="1">IF($A48="","",MOD($AH48*((1-MRef(S$5,$B48-Input_Output!$O$6,Input_Output!$O$22))*MRef(E$5,$B48-Input_Output!$O$6,Input_Output!$O$22)+MRef(S$5,$B48-Input_Output!$O$6,Input_Output!$O$22)*MRef($AE$5,$B48-Input_Output!$O$6,Input_Output!$O$22)-E48),Prime))</f>
        <v>138</v>
      </c>
      <c r="CA48" s="43" cm="1">
        <f t="array" aca="1" ref="CA48" ca="1">IF($A48="","",MOD($AH48*((1-MRef(T$5,$B48-Input_Output!$O$6,Input_Output!$O$22))*MRef(F$5,$B48-Input_Output!$O$6,Input_Output!$O$22)+MRef(T$5,$B48-Input_Output!$O$6,Input_Output!$O$22)*MRef($AE$5,$B48-Input_Output!$O$6,Input_Output!$O$22)-F48),Prime))</f>
        <v>25</v>
      </c>
      <c r="CB48" s="43" cm="1">
        <f t="array" aca="1" ref="CB48" ca="1">IF($A48="","",MOD($AH48*((1-MRef(U$5,$B48-Input_Output!$O$6,Input_Output!$O$22))*MRef(G$5,$B48-Input_Output!$O$6,Input_Output!$O$22)+MRef(U$5,$B48-Input_Output!$O$6,Input_Output!$O$22)*MRef($AE$5,$B48-Input_Output!$O$6,Input_Output!$O$22)-G48),Prime))</f>
        <v>72</v>
      </c>
      <c r="CC48" s="43" cm="1">
        <f t="array" aca="1" ref="CC48" ca="1">IF(A48="","",MOD(AH48*MRef(AC$5,B48-Input_Output!$O$6,Input_Output!$O$22)*H48,Prime))</f>
        <v>63</v>
      </c>
      <c r="CD48" s="24"/>
      <c r="CE48" s="43">
        <f ca="1">IF($A48="","",MOD(D48*$AG48,Prime))</f>
        <v>189</v>
      </c>
      <c r="CF48" s="43">
        <f ca="1">IF($A48="","",MOD((E48-INPUT)*$AG48,Prime))</f>
        <v>65</v>
      </c>
      <c r="CG48" s="43">
        <f ca="1">IF($A48="","",MOD(H48*$AG48,Prime))</f>
        <v>42</v>
      </c>
      <c r="CH48" s="43">
        <f ca="1">IF($A48="","",MOD((E48-OUT)*$AI48,Prime))</f>
        <v>96</v>
      </c>
      <c r="CI48" s="43" cm="1">
        <f t="array" aca="1" ref="CI48" ca="1">IF(A48="","",_xlfn.LET(_xlpm.r,B48-Input_Output!$O$6,_xlpm.l,Input_Output!$O$22,MOD(MRef(AG$5,_xlpm.r,_xlpm.l)+MRef(AH$5,_xlpm.r,_xlpm.l)-MRef(AI$5,_xlpm.r,_xlpm.l)-AH48,Prime)))</f>
        <v>0</v>
      </c>
      <c r="CJ48" s="7"/>
    </row>
    <row r="49" spans="1:88" x14ac:dyDescent="0.25">
      <c r="A49" s="41" t="str">
        <f>IF(B49&lt;Input_Output!O$22,"disguised","")</f>
        <v>disguised</v>
      </c>
      <c r="B49" s="19">
        <f>IF(B48="","",_xlfn.LET(_xlpm.next,B48+1,IF(_xlpm.next&lt;Input_Output!O$22,_xlpm.next,"")))</f>
        <v>44</v>
      </c>
      <c r="C49" s="19">
        <v>251</v>
      </c>
      <c r="D49" s="42">
        <f ca="1"/>
        <v>161</v>
      </c>
      <c r="E49" s="42">
        <f ca="1"/>
        <v>23</v>
      </c>
      <c r="F49" s="42">
        <f ca="1"/>
        <v>122</v>
      </c>
      <c r="G49" s="42">
        <f ca="1"/>
        <v>112</v>
      </c>
      <c r="H49" s="79">
        <f ca="1"/>
        <v>16</v>
      </c>
      <c r="I49" s="87">
        <f ca="1"/>
        <v>125</v>
      </c>
      <c r="J49" s="42">
        <f ca="1"/>
        <v>220</v>
      </c>
      <c r="K49" s="42">
        <f ca="1"/>
        <v>236</v>
      </c>
      <c r="L49" s="42">
        <f ca="1"/>
        <v>173</v>
      </c>
      <c r="M49" s="61">
        <f ca="1"/>
        <v>66</v>
      </c>
      <c r="N49" s="80">
        <f ca="1"/>
        <v>81</v>
      </c>
      <c r="O49" s="42">
        <f ca="1"/>
        <v>144</v>
      </c>
      <c r="P49" s="42">
        <f ca="1"/>
        <v>136</v>
      </c>
      <c r="Q49" s="42">
        <f ca="1"/>
        <v>154</v>
      </c>
      <c r="R49" s="42">
        <f ca="1"/>
        <v>81</v>
      </c>
      <c r="S49" s="42">
        <f ca="1"/>
        <v>223</v>
      </c>
      <c r="T49" s="42">
        <f ca="1"/>
        <v>106</v>
      </c>
      <c r="U49" s="42">
        <f ca="1"/>
        <v>161</v>
      </c>
      <c r="V49" s="42">
        <f ca="1"/>
        <v>141</v>
      </c>
      <c r="W49" s="42">
        <f ca="1"/>
        <v>118</v>
      </c>
      <c r="X49" s="42">
        <f ca="1"/>
        <v>55</v>
      </c>
      <c r="Y49" s="42">
        <f ca="1"/>
        <v>40</v>
      </c>
      <c r="Z49" s="42">
        <f ca="1"/>
        <v>190</v>
      </c>
      <c r="AA49" s="42">
        <f ca="1"/>
        <v>27</v>
      </c>
      <c r="AB49" s="42">
        <f ca="1"/>
        <v>252</v>
      </c>
      <c r="AC49" s="42">
        <f ca="1"/>
        <v>17</v>
      </c>
      <c r="AD49" s="42">
        <f ca="1"/>
        <v>124</v>
      </c>
      <c r="AE49" s="42">
        <f ca="1"/>
        <v>235</v>
      </c>
      <c r="AF49" s="42">
        <f ca="1"/>
        <v>196</v>
      </c>
      <c r="AG49" s="19">
        <f ca="1"/>
        <v>163</v>
      </c>
      <c r="AH49" s="19">
        <f ca="1"/>
        <v>50</v>
      </c>
      <c r="AI49" s="19">
        <f ca="1"/>
        <v>68</v>
      </c>
      <c r="AJ49" s="7"/>
      <c r="AK49" s="43">
        <f ca="1">IF(A49="","",MOD((AG49+AH49)*(N49+O49+P49-1),Prime))</f>
        <v>94</v>
      </c>
      <c r="AL49" s="43">
        <f ca="1">IF(A49="","",MOD((AG49+AH49)*(N49*(1-N49)),Prime))</f>
        <v>107</v>
      </c>
      <c r="AM49" s="43">
        <f ca="1">IF(A49="","",MOD((AG49+AH49)*(O49*(1-O49)),Prime))</f>
        <v>123</v>
      </c>
      <c r="AN49" s="43">
        <f ca="1">IF(A49="","",MOD((AG49+AH49)*(P49*(1-P49)),Prime))</f>
        <v>89</v>
      </c>
      <c r="AO49" s="43">
        <f ca="1">IF(A49="","",MOD((AG49+AH49)*(N49*($I49-N$4)),Prime))</f>
        <v>138</v>
      </c>
      <c r="AP49" s="43">
        <f ca="1">IF(A49="","",MOD((AG49+AH49)*(O49*($I49-O$4)),Prime))</f>
        <v>242</v>
      </c>
      <c r="AQ49" s="43">
        <f ca="1">IF(A49="","",MOD((AG49+AH49)*(P49*($I49-P$4)),Prime))</f>
        <v>16</v>
      </c>
      <c r="AR49" s="24"/>
      <c r="AS49" s="43">
        <f ca="1">IF(A49="","",MOD((AG49+AH49)*(Q49+R49+S49+T49+U49-1),Prime))</f>
        <v>12</v>
      </c>
      <c r="AT49" s="43">
        <f ca="1">IF(A49="","",MOD((AG49+AH49)*(Q49*(1-Q49)),Prime))</f>
        <v>247</v>
      </c>
      <c r="AU49" s="43">
        <f ca="1">IF(A49="","",MOD((AG49+AH49)*(R49*(1-R49)),Prime))</f>
        <v>107</v>
      </c>
      <c r="AV49" s="43">
        <f ca="1">IF(A49="","",MOD((AG49+AH49)*(S49*(1-S49)),Prime))</f>
        <v>189</v>
      </c>
      <c r="AW49" s="43">
        <f ca="1">IF(A49="","",MOD((AG49+AH49)*(T49*(1-T49)),Prime))</f>
        <v>135</v>
      </c>
      <c r="AX49" s="43">
        <f ca="1">IF(A49="","",MOD((AG49+AH49)*(U49*(1-U49)),Prime))</f>
        <v>70</v>
      </c>
      <c r="AY49" s="43">
        <f ca="1">IF($A49="","",MOD(($AG49+$AH49)*(Q49*($K49-Q$4)),Prime))</f>
        <v>175</v>
      </c>
      <c r="AZ49" s="43">
        <f ca="1">IF($A49="","",MOD(($AG49+$AH49)*(R49*($K49-R$4)),Prime))</f>
        <v>23</v>
      </c>
      <c r="BA49" s="43">
        <f ca="1">IF($A49="","",MOD(($AG49+$AH49)*(S49*($K49-S$4)),Prime))</f>
        <v>30</v>
      </c>
      <c r="BB49" s="43">
        <f ca="1">IF($A49="","",MOD(($AG49+$AH49)*(T49*($K49-T$4)),Prime))</f>
        <v>141</v>
      </c>
      <c r="BC49" s="43">
        <f ca="1">IF($A49="","",MOD(($AG49+$AH49)*(U49*($K49-U$4)),Prime))</f>
        <v>27</v>
      </c>
      <c r="BD49" s="24"/>
      <c r="BE49" s="43">
        <f ca="1">IF(A49="","",MOD((AG49+AH49)*(V49+W49+X49+Y49+Z49-1),Prime))</f>
        <v>9</v>
      </c>
      <c r="BF49" s="43">
        <f ca="1">IF(A49="","",MOD((AG49+AH49)*(V49*(1-V49)),Prime))</f>
        <v>157</v>
      </c>
      <c r="BG49" s="43">
        <f ca="1">IF(A49="","",MOD((AG49+AH49)*(W49*(1-W49)),Prime))</f>
        <v>173</v>
      </c>
      <c r="BH49" s="43">
        <f ca="1">IF(A49="","",MOD((AG49+AH49)*(X49*(1-X49)),Prime))</f>
        <v>124</v>
      </c>
      <c r="BI49" s="43">
        <f ca="1">IF(A49="","",MOD((AG49+AH49)*(Y49*(1-Y49)),Prime))</f>
        <v>21</v>
      </c>
      <c r="BJ49" s="43">
        <f ca="1">IF(A49="","",MOD((AG49+AH49)*(Z49*(1-Z49)),Prime))</f>
        <v>4</v>
      </c>
      <c r="BK49" s="43">
        <f ca="1">IF($A49="","",MOD(($AG49+$AH49)*(V49*($L49-V$4)),Prime))</f>
        <v>197</v>
      </c>
      <c r="BL49" s="43">
        <f ca="1">IF($A49="","",MOD(($AG49+$AH49)*(W49*($L49-W$4)),Prime))</f>
        <v>51</v>
      </c>
      <c r="BM49" s="43">
        <f ca="1">IF($A49="","",MOD(($AG49+$AH49)*(X49*($L49-X$4)),Prime))</f>
        <v>207</v>
      </c>
      <c r="BN49" s="43">
        <f ca="1">IF($A49="","",MOD(($AG49+$AH49)*(Y49*($L49-Y$4)),Prime))</f>
        <v>205</v>
      </c>
      <c r="BO49" s="43">
        <f ca="1">IF($A49="","",MOD(($AG49+$AH49)*(Z49*($L49-Z$4)),Prime))</f>
        <v>146</v>
      </c>
      <c r="BP49" s="24"/>
      <c r="BQ49" s="43">
        <f ca="1">IF(A49="","",MOD((AG49+AH49)*(R49*D49+S49*E49+T49*F49+U49*G49-AA49),Prime))</f>
        <v>148</v>
      </c>
      <c r="BR49" s="43">
        <f ca="1">IF(A49="","",MOD((AG49+AH49)*(W49*D49+X49*E49+Y49*F49+Z49*G49-AB49),Prime))</f>
        <v>61</v>
      </c>
      <c r="BS49" s="43">
        <f ca="1">IF(A49="","",MOD((AG49+AH49)*(MOD(N49*AB49+O49*(AB49+M49)+P49*(AA49+AB49+M49),Prime)-AC49),Prime))</f>
        <v>97</v>
      </c>
      <c r="BT49" s="43">
        <f ca="1">IF(A49="","",MOD((AG49+AH49)*MOD(H49*(AA49+R49)+(1-H49)*AC49-AD49,Prime),Prime))</f>
        <v>11</v>
      </c>
      <c r="BU49" s="43">
        <f ca="1">IF(A49="","",MOD((AG49+AH49)*((J49*AD49+(1-J49)*AC49)-AE49),Prime))</f>
        <v>33</v>
      </c>
      <c r="BV49" s="43">
        <f ca="1">IF(A49="","",MOD((AG49+AH49)*H49*(1-H49),Prime))</f>
        <v>23</v>
      </c>
      <c r="BW49" s="43" cm="1">
        <f t="array" aca="1" ref="BW49" ca="1">IF(A49="","",MOD(AH49*MOD(MRef(AF$5,B49-Input_Output!$O$6,Input_Output!$O$22)*MRef(AC$5,B49-Input_Output!$O$6,Input_Output!$O$22)-(1-H49),Prime),Prime))</f>
        <v>153</v>
      </c>
      <c r="BX49" s="24"/>
      <c r="BY49" s="43" cm="1">
        <f t="array" aca="1" ref="BY49" ca="1">IF(A49="","",MOD($AH49*((1-MRef(R$5,$B49-Input_Output!$O$6,Input_Output!$O$22))*(MOD(MRef(D$5,$B49-Input_Output!$O$6,Input_Output!$O$22)+1,Prime))+MRef(R$5,$B49-Input_Output!$O$6,Input_Output!$O$22)*MRef($AE$5,$B49-Input_Output!$O$6,Input_Output!$O$22)-D49),Prime))</f>
        <v>4</v>
      </c>
      <c r="BZ49" s="43" cm="1">
        <f t="array" aca="1" ref="BZ49" ca="1">IF($A49="","",MOD($AH49*((1-MRef(S$5,$B49-Input_Output!$O$6,Input_Output!$O$22))*MRef(E$5,$B49-Input_Output!$O$6,Input_Output!$O$22)+MRef(S$5,$B49-Input_Output!$O$6,Input_Output!$O$22)*MRef($AE$5,$B49-Input_Output!$O$6,Input_Output!$O$22)-E49),Prime))</f>
        <v>1</v>
      </c>
      <c r="CA49" s="43" cm="1">
        <f t="array" aca="1" ref="CA49" ca="1">IF($A49="","",MOD($AH49*((1-MRef(T$5,$B49-Input_Output!$O$6,Input_Output!$O$22))*MRef(F$5,$B49-Input_Output!$O$6,Input_Output!$O$22)+MRef(T$5,$B49-Input_Output!$O$6,Input_Output!$O$22)*MRef($AE$5,$B49-Input_Output!$O$6,Input_Output!$O$22)-F49),Prime))</f>
        <v>155</v>
      </c>
      <c r="CB49" s="43" cm="1">
        <f t="array" aca="1" ref="CB49" ca="1">IF($A49="","",MOD($AH49*((1-MRef(U$5,$B49-Input_Output!$O$6,Input_Output!$O$22))*MRef(G$5,$B49-Input_Output!$O$6,Input_Output!$O$22)+MRef(U$5,$B49-Input_Output!$O$6,Input_Output!$O$22)*MRef($AE$5,$B49-Input_Output!$O$6,Input_Output!$O$22)-G49),Prime))</f>
        <v>213</v>
      </c>
      <c r="CC49" s="43" cm="1">
        <f t="array" aca="1" ref="CC49" ca="1">IF(A49="","",MOD(AH49*MRef(AC$5,B49-Input_Output!$O$6,Input_Output!$O$22)*H49,Prime))</f>
        <v>203</v>
      </c>
      <c r="CD49" s="24"/>
      <c r="CE49" s="43">
        <f ca="1">IF($A49="","",MOD(D49*$AG49,Prime))</f>
        <v>29</v>
      </c>
      <c r="CF49" s="43">
        <f ca="1">IF($A49="","",MOD((E49-INPUT)*$AG49,Prime))</f>
        <v>13</v>
      </c>
      <c r="CG49" s="43">
        <f ca="1">IF($A49="","",MOD(H49*$AG49,Prime))</f>
        <v>38</v>
      </c>
      <c r="CH49" s="43">
        <f ca="1">IF($A49="","",MOD((E49-OUT)*$AI49,Prime))</f>
        <v>30</v>
      </c>
      <c r="CI49" s="43" cm="1">
        <f t="array" aca="1" ref="CI49" ca="1">IF(A49="","",_xlfn.LET(_xlpm.r,B49-Input_Output!$O$6,_xlpm.l,Input_Output!$O$22,MOD(MRef(AG$5,_xlpm.r,_xlpm.l)+MRef(AH$5,_xlpm.r,_xlpm.l)-MRef(AI$5,_xlpm.r,_xlpm.l)-AH49,Prime)))</f>
        <v>0</v>
      </c>
      <c r="CJ49" s="7"/>
    </row>
    <row r="50" spans="1:88" x14ac:dyDescent="0.25">
      <c r="A50" s="41" t="str">
        <f>IF(B50&lt;Input_Output!O$22,"disguised","")</f>
        <v>disguised</v>
      </c>
      <c r="B50" s="19">
        <f>IF(B49="","",_xlfn.LET(_xlpm.next,B49+1,IF(_xlpm.next&lt;Input_Output!O$22,_xlpm.next,"")))</f>
        <v>45</v>
      </c>
      <c r="C50" s="19">
        <v>28</v>
      </c>
      <c r="D50" s="42">
        <f ca="1"/>
        <v>206</v>
      </c>
      <c r="E50" s="42">
        <f ca="1"/>
        <v>17</v>
      </c>
      <c r="F50" s="42">
        <f ca="1"/>
        <v>76</v>
      </c>
      <c r="G50" s="42">
        <f ca="1"/>
        <v>97</v>
      </c>
      <c r="H50" s="79">
        <f ca="1"/>
        <v>76</v>
      </c>
      <c r="I50" s="87">
        <f ca="1"/>
        <v>227</v>
      </c>
      <c r="J50" s="42">
        <f ca="1"/>
        <v>210</v>
      </c>
      <c r="K50" s="42">
        <f ca="1"/>
        <v>76</v>
      </c>
      <c r="L50" s="42">
        <f ca="1"/>
        <v>9</v>
      </c>
      <c r="M50" s="61">
        <f ca="1"/>
        <v>57</v>
      </c>
      <c r="N50" s="80">
        <f ca="1"/>
        <v>186</v>
      </c>
      <c r="O50" s="42">
        <f ca="1"/>
        <v>48</v>
      </c>
      <c r="P50" s="42">
        <f ca="1"/>
        <v>203</v>
      </c>
      <c r="Q50" s="42">
        <f ca="1"/>
        <v>0</v>
      </c>
      <c r="R50" s="42">
        <f ca="1"/>
        <v>67</v>
      </c>
      <c r="S50" s="42">
        <f ca="1"/>
        <v>128</v>
      </c>
      <c r="T50" s="42">
        <f ca="1"/>
        <v>153</v>
      </c>
      <c r="U50" s="42">
        <f ca="1"/>
        <v>217</v>
      </c>
      <c r="V50" s="42">
        <f ca="1"/>
        <v>214</v>
      </c>
      <c r="W50" s="42">
        <f ca="1"/>
        <v>65</v>
      </c>
      <c r="X50" s="42">
        <f ca="1"/>
        <v>113</v>
      </c>
      <c r="Y50" s="42">
        <f ca="1"/>
        <v>133</v>
      </c>
      <c r="Z50" s="42">
        <f ca="1"/>
        <v>16</v>
      </c>
      <c r="AA50" s="42">
        <f ca="1"/>
        <v>17</v>
      </c>
      <c r="AB50" s="42">
        <f ca="1"/>
        <v>85</v>
      </c>
      <c r="AC50" s="42">
        <f ca="1"/>
        <v>39</v>
      </c>
      <c r="AD50" s="42">
        <f ca="1"/>
        <v>168</v>
      </c>
      <c r="AE50" s="42">
        <f ca="1"/>
        <v>152</v>
      </c>
      <c r="AF50" s="42">
        <f ca="1"/>
        <v>164</v>
      </c>
      <c r="AG50" s="19">
        <f ca="1"/>
        <v>58</v>
      </c>
      <c r="AH50" s="19">
        <f ca="1"/>
        <v>138</v>
      </c>
      <c r="AI50" s="19">
        <f ca="1"/>
        <v>178</v>
      </c>
      <c r="AJ50" s="7"/>
      <c r="AK50" s="43">
        <f ca="1">IF(A50="","",MOD((AG50+AH50)*(N50+O50+P50-1),Prime))</f>
        <v>132</v>
      </c>
      <c r="AL50" s="43">
        <f ca="1">IF(A50="","",MOD((AG50+AH50)*(N50*(1-N50)),Prime))</f>
        <v>91</v>
      </c>
      <c r="AM50" s="43">
        <f ca="1">IF(A50="","",MOD((AG50+AH50)*(O50*(1-O50)),Prime))</f>
        <v>121</v>
      </c>
      <c r="AN50" s="43">
        <f ca="1">IF(A50="","",MOD((AG50+AH50)*(P50*(1-P50)),Prime))</f>
        <v>242</v>
      </c>
      <c r="AO50" s="43">
        <f ca="1">IF(A50="","",MOD((AG50+AH50)*(N50*($I50-N$4)),Prime))</f>
        <v>112</v>
      </c>
      <c r="AP50" s="43">
        <f ca="1">IF(A50="","",MOD((AG50+AH50)*(O50*($I50-O$4)),Prime))</f>
        <v>47</v>
      </c>
      <c r="AQ50" s="43">
        <f ca="1">IF(A50="","",MOD((AG50+AH50)*(P50*($I50-P$4)),Prime))</f>
        <v>219</v>
      </c>
      <c r="AR50" s="24"/>
      <c r="AS50" s="43">
        <f ca="1">IF(A50="","",MOD((AG50+AH50)*(Q50+R50+S50+T50+U50-1),Prime))</f>
        <v>34</v>
      </c>
      <c r="AT50" s="43">
        <f ca="1">IF(A50="","",MOD((AG50+AH50)*(Q50*(1-Q50)),Prime))</f>
        <v>0</v>
      </c>
      <c r="AU50" s="43">
        <f ca="1">IF(A50="","",MOD((AG50+AH50)*(R50*(1-R50)),Prime))</f>
        <v>149</v>
      </c>
      <c r="AV50" s="43">
        <f ca="1">IF(A50="","",MOD((AG50+AH50)*(S50*(1-S50)),Prime))</f>
        <v>110</v>
      </c>
      <c r="AW50" s="43">
        <f ca="1">IF(A50="","",MOD((AG50+AH50)*(T50*(1-T50)),Prime))</f>
        <v>233</v>
      </c>
      <c r="AX50" s="43">
        <f ca="1">IF(A50="","",MOD((AG50+AH50)*(U50*(1-U50)),Prime))</f>
        <v>67</v>
      </c>
      <c r="AY50" s="43">
        <f ca="1">IF($A50="","",MOD(($AG50+$AH50)*(Q50*($K50-Q$4)),Prime))</f>
        <v>0</v>
      </c>
      <c r="AZ50" s="43">
        <f ca="1">IF($A50="","",MOD(($AG50+$AH50)*(R50*($K50-R$4)),Prime))</f>
        <v>76</v>
      </c>
      <c r="BA50" s="43">
        <f ca="1">IF($A50="","",MOD(($AG50+$AH50)*(S50*($K50-S$4)),Prime))</f>
        <v>201</v>
      </c>
      <c r="BB50" s="43">
        <f ca="1">IF($A50="","",MOD(($AG50+$AH50)*(T50*($K50-T$4)),Prime))</f>
        <v>255</v>
      </c>
      <c r="BC50" s="43">
        <f ca="1">IF($A50="","",MOD(($AG50+$AH50)*(U50*($K50-U$4)),Prime))</f>
        <v>149</v>
      </c>
      <c r="BD50" s="24"/>
      <c r="BE50" s="43">
        <f ca="1">IF(A50="","",MOD((AG50+AH50)*(V50+W50+X50+Y50+Z50-1),Prime))</f>
        <v>213</v>
      </c>
      <c r="BF50" s="43">
        <f ca="1">IF(A50="","",MOD((AG50+AH50)*(V50*(1-V50)),Prime))</f>
        <v>19</v>
      </c>
      <c r="BG50" s="43">
        <f ca="1">IF(A50="","",MOD((AG50+AH50)*(W50*(1-W50)),Prime))</f>
        <v>101</v>
      </c>
      <c r="BH50" s="43">
        <f ca="1">IF(A50="","",MOD((AG50+AH50)*(X50*(1-X50)),Prime))</f>
        <v>245</v>
      </c>
      <c r="BI50" s="43">
        <f ca="1">IF(A50="","",MOD((AG50+AH50)*(Y50*(1-Y50)),Prime))</f>
        <v>254</v>
      </c>
      <c r="BJ50" s="43">
        <f ca="1">IF(A50="","",MOD((AG50+AH50)*(Z50*(1-Z50)),Prime))</f>
        <v>248</v>
      </c>
      <c r="BK50" s="43">
        <f ca="1">IF($A50="","",MOD(($AG50+$AH50)*(V50*($L50-V$4)),Prime))</f>
        <v>220</v>
      </c>
      <c r="BL50" s="43">
        <f ca="1">IF($A50="","",MOD(($AG50+$AH50)*(W50*($L50-W$4)),Prime))</f>
        <v>148</v>
      </c>
      <c r="BM50" s="43">
        <f ca="1">IF($A50="","",MOD(($AG50+$AH50)*(X50*($L50-X$4)),Prime))</f>
        <v>65</v>
      </c>
      <c r="BN50" s="43">
        <f ca="1">IF($A50="","",MOD(($AG50+$AH50)*(Y50*($L50-Y$4)),Prime))</f>
        <v>152</v>
      </c>
      <c r="BO50" s="43">
        <f ca="1">IF($A50="","",MOD(($AG50+$AH50)*(Z50*($L50-Z$4)),Prime))</f>
        <v>3</v>
      </c>
      <c r="BP50" s="24"/>
      <c r="BQ50" s="43">
        <f ca="1">IF(A50="","",MOD((AG50+AH50)*(R50*D50+S50*E50+T50*F50+U50*G50-AA50),Prime))</f>
        <v>147</v>
      </c>
      <c r="BR50" s="43">
        <f ca="1">IF(A50="","",MOD((AG50+AH50)*(W50*D50+X50*E50+Y50*F50+Z50*G50-AB50),Prime))</f>
        <v>128</v>
      </c>
      <c r="BS50" s="43">
        <f ca="1">IF(A50="","",MOD((AG50+AH50)*(MOD(N50*AB50+O50*(AB50+M50)+P50*(AA50+AB50+M50),Prime)-AC50),Prime))</f>
        <v>207</v>
      </c>
      <c r="BT50" s="43">
        <f ca="1">IF(A50="","",MOD((AG50+AH50)*MOD(H50*(AA50+R50)+(1-H50)*AC50-AD50,Prime),Prime))</f>
        <v>223</v>
      </c>
      <c r="BU50" s="43">
        <f ca="1">IF(A50="","",MOD((AG50+AH50)*((J50*AD50+(1-J50)*AC50)-AE50),Prime))</f>
        <v>231</v>
      </c>
      <c r="BV50" s="43">
        <f ca="1">IF(A50="","",MOD((AG50+AH50)*H50*(1-H50),Prime))</f>
        <v>236</v>
      </c>
      <c r="BW50" s="43" cm="1">
        <f t="array" aca="1" ref="BW50" ca="1">IF(A50="","",MOD(AH50*MOD(MRef(AF$5,B50-Input_Output!$O$6,Input_Output!$O$22)*MRef(AC$5,B50-Input_Output!$O$6,Input_Output!$O$22)-(1-H50),Prime),Prime))</f>
        <v>53</v>
      </c>
      <c r="BX50" s="24"/>
      <c r="BY50" s="43" cm="1">
        <f t="array" aca="1" ref="BY50" ca="1">IF(A50="","",MOD($AH50*((1-MRef(R$5,$B50-Input_Output!$O$6,Input_Output!$O$22))*(MOD(MRef(D$5,$B50-Input_Output!$O$6,Input_Output!$O$22)+1,Prime))+MRef(R$5,$B50-Input_Output!$O$6,Input_Output!$O$22)*MRef($AE$5,$B50-Input_Output!$O$6,Input_Output!$O$22)-D50),Prime))</f>
        <v>98</v>
      </c>
      <c r="BZ50" s="43" cm="1">
        <f t="array" aca="1" ref="BZ50" ca="1">IF($A50="","",MOD($AH50*((1-MRef(S$5,$B50-Input_Output!$O$6,Input_Output!$O$22))*MRef(E$5,$B50-Input_Output!$O$6,Input_Output!$O$22)+MRef(S$5,$B50-Input_Output!$O$6,Input_Output!$O$22)*MRef($AE$5,$B50-Input_Output!$O$6,Input_Output!$O$22)-E50),Prime))</f>
        <v>164</v>
      </c>
      <c r="CA50" s="43" cm="1">
        <f t="array" aca="1" ref="CA50" ca="1">IF($A50="","",MOD($AH50*((1-MRef(T$5,$B50-Input_Output!$O$6,Input_Output!$O$22))*MRef(F$5,$B50-Input_Output!$O$6,Input_Output!$O$22)+MRef(T$5,$B50-Input_Output!$O$6,Input_Output!$O$22)*MRef($AE$5,$B50-Input_Output!$O$6,Input_Output!$O$22)-F50),Prime))</f>
        <v>209</v>
      </c>
      <c r="CB50" s="43" cm="1">
        <f t="array" aca="1" ref="CB50" ca="1">IF($A50="","",MOD($AH50*((1-MRef(U$5,$B50-Input_Output!$O$6,Input_Output!$O$22))*MRef(G$5,$B50-Input_Output!$O$6,Input_Output!$O$22)+MRef(U$5,$B50-Input_Output!$O$6,Input_Output!$O$22)*MRef($AE$5,$B50-Input_Output!$O$6,Input_Output!$O$22)-G50),Prime))</f>
        <v>194</v>
      </c>
      <c r="CC50" s="43" cm="1">
        <f t="array" aca="1" ref="CC50" ca="1">IF(A50="","",MOD(AH50*MRef(AC$5,B50-Input_Output!$O$6,Input_Output!$O$22)*H50,Prime))</f>
        <v>179</v>
      </c>
      <c r="CD50" s="24"/>
      <c r="CE50" s="43">
        <f ca="1">IF($A50="","",MOD(D50*$AG50,Prime))</f>
        <v>126</v>
      </c>
      <c r="CF50" s="43">
        <f ca="1">IF($A50="","",MOD((E50-INPUT)*$AG50,Prime))</f>
        <v>240</v>
      </c>
      <c r="CG50" s="43">
        <f ca="1">IF($A50="","",MOD(H50*$AG50,Prime))</f>
        <v>39</v>
      </c>
      <c r="CH50" s="43">
        <f ca="1">IF($A50="","",MOD((E50-OUT)*$AI50,Prime))</f>
        <v>99</v>
      </c>
      <c r="CI50" s="43" cm="1">
        <f t="array" aca="1" ref="CI50" ca="1">IF(A50="","",_xlfn.LET(_xlpm.r,B50-Input_Output!$O$6,_xlpm.l,Input_Output!$O$22,MOD(MRef(AG$5,_xlpm.r,_xlpm.l)+MRef(AH$5,_xlpm.r,_xlpm.l)-MRef(AI$5,_xlpm.r,_xlpm.l)-AH50,Prime)))</f>
        <v>0</v>
      </c>
      <c r="CJ50" s="7"/>
    </row>
    <row r="51" spans="1:88" x14ac:dyDescent="0.25">
      <c r="A51" s="41" t="str">
        <f>IF(B51&lt;Input_Output!O$22,"disguised","")</f>
        <v>disguised</v>
      </c>
      <c r="B51" s="19">
        <f>IF(B50="","",_xlfn.LET(_xlpm.next,B50+1,IF(_xlpm.next&lt;Input_Output!O$22,_xlpm.next,"")))</f>
        <v>46</v>
      </c>
      <c r="C51" s="19">
        <v>212</v>
      </c>
      <c r="D51" s="42">
        <f ca="1"/>
        <v>44</v>
      </c>
      <c r="E51" s="42">
        <f ca="1"/>
        <v>49</v>
      </c>
      <c r="F51" s="42">
        <f ca="1"/>
        <v>112</v>
      </c>
      <c r="G51" s="42">
        <f ca="1"/>
        <v>141</v>
      </c>
      <c r="H51" s="79">
        <f ca="1"/>
        <v>171</v>
      </c>
      <c r="I51" s="87">
        <f ca="1"/>
        <v>74</v>
      </c>
      <c r="J51" s="42">
        <f ca="1"/>
        <v>15</v>
      </c>
      <c r="K51" s="42">
        <f ca="1"/>
        <v>255</v>
      </c>
      <c r="L51" s="42">
        <f ca="1"/>
        <v>58</v>
      </c>
      <c r="M51" s="61">
        <f ca="1"/>
        <v>81</v>
      </c>
      <c r="N51" s="80">
        <f ca="1"/>
        <v>192</v>
      </c>
      <c r="O51" s="42">
        <f ca="1"/>
        <v>94</v>
      </c>
      <c r="P51" s="42">
        <f ca="1"/>
        <v>60</v>
      </c>
      <c r="Q51" s="42">
        <f ca="1"/>
        <v>155</v>
      </c>
      <c r="R51" s="42">
        <f ca="1"/>
        <v>52</v>
      </c>
      <c r="S51" s="42">
        <f ca="1"/>
        <v>125</v>
      </c>
      <c r="T51" s="42">
        <f ca="1"/>
        <v>253</v>
      </c>
      <c r="U51" s="42">
        <f ca="1"/>
        <v>69</v>
      </c>
      <c r="V51" s="42">
        <f ca="1"/>
        <v>184</v>
      </c>
      <c r="W51" s="42">
        <f ca="1"/>
        <v>149</v>
      </c>
      <c r="X51" s="42">
        <f ca="1"/>
        <v>17</v>
      </c>
      <c r="Y51" s="42">
        <f ca="1"/>
        <v>238</v>
      </c>
      <c r="Z51" s="42">
        <f ca="1"/>
        <v>30</v>
      </c>
      <c r="AA51" s="42">
        <f ca="1"/>
        <v>53</v>
      </c>
      <c r="AB51" s="42">
        <f ca="1"/>
        <v>36</v>
      </c>
      <c r="AC51" s="42">
        <f ca="1"/>
        <v>74</v>
      </c>
      <c r="AD51" s="42">
        <f ca="1"/>
        <v>80</v>
      </c>
      <c r="AE51" s="42">
        <f ca="1"/>
        <v>98</v>
      </c>
      <c r="AF51" s="42">
        <f ca="1"/>
        <v>85</v>
      </c>
      <c r="AG51" s="19">
        <f ca="1"/>
        <v>103</v>
      </c>
      <c r="AH51" s="19">
        <f ca="1"/>
        <v>51</v>
      </c>
      <c r="AI51" s="19">
        <f ca="1"/>
        <v>21</v>
      </c>
      <c r="AJ51" s="7"/>
      <c r="AK51" s="43">
        <f ca="1">IF(A51="","",MOD((AG51+AH51)*(N51+O51+P51-1),Prime))</f>
        <v>188</v>
      </c>
      <c r="AL51" s="43">
        <f ca="1">IF(A51="","",MOD((AG51+AH51)*(N51*(1-N51)),Prime))</f>
        <v>87</v>
      </c>
      <c r="AM51" s="43">
        <f ca="1">IF(A51="","",MOD((AG51+AH51)*(O51*(1-O51)),Prime))</f>
        <v>155</v>
      </c>
      <c r="AN51" s="43">
        <f ca="1">IF(A51="","",MOD((AG51+AH51)*(P51*(1-P51)),Prime))</f>
        <v>194</v>
      </c>
      <c r="AO51" s="43">
        <f ca="1">IF(A51="","",MOD((AG51+AH51)*(N51*($I51-N$4)),Prime))</f>
        <v>191</v>
      </c>
      <c r="AP51" s="43">
        <f ca="1">IF(A51="","",MOD((AG51+AH51)*(O51*($I51-O$4)),Prime))</f>
        <v>221</v>
      </c>
      <c r="AQ51" s="43">
        <f ca="1">IF(A51="","",MOD((AG51+AH51)*(P51*($I51-P$4)),Prime))</f>
        <v>164</v>
      </c>
      <c r="AR51" s="24"/>
      <c r="AS51" s="43">
        <f ca="1">IF(A51="","",MOD((AG51+AH51)*(Q51+R51+S51+T51+U51-1),Prime))</f>
        <v>75</v>
      </c>
      <c r="AT51" s="43">
        <f ca="1">IF(A51="","",MOD((AG51+AH51)*(Q51*(1-Q51)),Prime))</f>
        <v>148</v>
      </c>
      <c r="AU51" s="43">
        <f ca="1">IF(A51="","",MOD((AG51+AH51)*(R51*(1-R51)),Prime))</f>
        <v>222</v>
      </c>
      <c r="AV51" s="43">
        <f ca="1">IF(A51="","",MOD((AG51+AH51)*(S51*(1-S51)),Prime))</f>
        <v>16</v>
      </c>
      <c r="AW51" s="43">
        <f ca="1">IF(A51="","",MOD((AG51+AH51)*(T51*(1-T51)),Prime))</f>
        <v>4</v>
      </c>
      <c r="AX51" s="43">
        <f ca="1">IF(A51="","",MOD((AG51+AH51)*(U51*(1-U51)),Prime))</f>
        <v>116</v>
      </c>
      <c r="AY51" s="43">
        <f ca="1">IF($A51="","",MOD(($AG51+$AH51)*(Q51*($K51-Q$4)),Prime))</f>
        <v>62</v>
      </c>
      <c r="AZ51" s="43">
        <f ca="1">IF($A51="","",MOD(($AG51+$AH51)*(R51*($K51-R$4)),Prime))</f>
        <v>134</v>
      </c>
      <c r="BA51" s="43">
        <f ca="1">IF($A51="","",MOD(($AG51+$AH51)*(S51*($K51-S$4)),Prime))</f>
        <v>100</v>
      </c>
      <c r="BB51" s="43">
        <f ca="1">IF($A51="","",MOD(($AG51+$AH51)*(T51*($K51-T$4)),Prime))</f>
        <v>253</v>
      </c>
      <c r="BC51" s="43">
        <f ca="1">IF($A51="","",MOD(($AG51+$AH51)*(U51*($K51-U$4)),Prime))</f>
        <v>237</v>
      </c>
      <c r="BD51" s="24"/>
      <c r="BE51" s="43">
        <f ca="1">IF(A51="","",MOD((AG51+AH51)*(V51+W51+X51+Y51+Z51-1),Prime))</f>
        <v>185</v>
      </c>
      <c r="BF51" s="43">
        <f ca="1">IF(A51="","",MOD((AG51+AH51)*(V51*(1-V51)),Prime))</f>
        <v>1</v>
      </c>
      <c r="BG51" s="43">
        <f ca="1">IF(A51="","",MOD((AG51+AH51)*(W51*(1-W51)),Prime))</f>
        <v>247</v>
      </c>
      <c r="BH51" s="43">
        <f ca="1">IF(A51="","",MOD((AG51+AH51)*(X51*(1-X51)),Prime))</f>
        <v>3</v>
      </c>
      <c r="BI51" s="43">
        <f ca="1">IF(A51="","",MOD((AG51+AH51)*(Y51*(1-Y51)),Prime))</f>
        <v>76</v>
      </c>
      <c r="BJ51" s="43">
        <f ca="1">IF(A51="","",MOD((AG51+AH51)*(Z51*(1-Z51)),Prime))</f>
        <v>174</v>
      </c>
      <c r="BK51" s="43">
        <f ca="1">IF($A51="","",MOD(($AG51+$AH51)*(V51*($L51-V$4)),Prime))</f>
        <v>230</v>
      </c>
      <c r="BL51" s="43">
        <f ca="1">IF($A51="","",MOD(($AG51+$AH51)*(W51*($L51-W$4)),Prime))</f>
        <v>49</v>
      </c>
      <c r="BM51" s="43">
        <f ca="1">IF($A51="","",MOD(($AG51+$AH51)*(X51*($L51-X$4)),Prime))</f>
        <v>118</v>
      </c>
      <c r="BN51" s="43">
        <f ca="1">IF($A51="","",MOD(($AG51+$AH51)*(Y51*($L51-Y$4)),Prime))</f>
        <v>209</v>
      </c>
      <c r="BO51" s="43">
        <f ca="1">IF($A51="","",MOD(($AG51+$AH51)*(Z51*($L51-Z$4)),Prime))</f>
        <v>190</v>
      </c>
      <c r="BP51" s="24"/>
      <c r="BQ51" s="43">
        <f ca="1">IF(A51="","",MOD((AG51+AH51)*(R51*D51+S51*E51+T51*F51+U51*G51-AA51),Prime))</f>
        <v>224</v>
      </c>
      <c r="BR51" s="43">
        <f ca="1">IF(A51="","",MOD((AG51+AH51)*(W51*D51+X51*E51+Y51*F51+Z51*G51-AB51),Prime))</f>
        <v>165</v>
      </c>
      <c r="BS51" s="43">
        <f ca="1">IF(A51="","",MOD((AG51+AH51)*(MOD(N51*AB51+O51*(AB51+M51)+P51*(AA51+AB51+M51),Prime)-AC51),Prime))</f>
        <v>201</v>
      </c>
      <c r="BT51" s="43">
        <f ca="1">IF(A51="","",MOD((AG51+AH51)*MOD(H51*(AA51+R51)+(1-H51)*AC51-AD51,Prime),Prime))</f>
        <v>226</v>
      </c>
      <c r="BU51" s="43">
        <f ca="1">IF(A51="","",MOD((AG51+AH51)*((J51*AD51+(1-J51)*AC51)-AE51),Prime))</f>
        <v>141</v>
      </c>
      <c r="BV51" s="43">
        <f ca="1">IF(A51="","",MOD((AG51+AH51)*H51*(1-H51),Prime))</f>
        <v>160</v>
      </c>
      <c r="BW51" s="43" cm="1">
        <f t="array" aca="1" ref="BW51" ca="1">IF(A51="","",MOD(AH51*MOD(MRef(AF$5,B51-Input_Output!$O$6,Input_Output!$O$22)*MRef(AC$5,B51-Input_Output!$O$6,Input_Output!$O$22)-(1-H51),Prime),Prime))</f>
        <v>97</v>
      </c>
      <c r="BX51" s="24"/>
      <c r="BY51" s="43" cm="1">
        <f t="array" aca="1" ref="BY51" ca="1">IF(A51="","",MOD($AH51*((1-MRef(R$5,$B51-Input_Output!$O$6,Input_Output!$O$22))*(MOD(MRef(D$5,$B51-Input_Output!$O$6,Input_Output!$O$22)+1,Prime))+MRef(R$5,$B51-Input_Output!$O$6,Input_Output!$O$22)*MRef($AE$5,$B51-Input_Output!$O$6,Input_Output!$O$22)-D51),Prime))</f>
        <v>210</v>
      </c>
      <c r="BZ51" s="43" cm="1">
        <f t="array" aca="1" ref="BZ51" ca="1">IF($A51="","",MOD($AH51*((1-MRef(S$5,$B51-Input_Output!$O$6,Input_Output!$O$22))*MRef(E$5,$B51-Input_Output!$O$6,Input_Output!$O$22)+MRef(S$5,$B51-Input_Output!$O$6,Input_Output!$O$22)*MRef($AE$5,$B51-Input_Output!$O$6,Input_Output!$O$22)-E51),Prime))</f>
        <v>210</v>
      </c>
      <c r="CA51" s="43" cm="1">
        <f t="array" aca="1" ref="CA51" ca="1">IF($A51="","",MOD($AH51*((1-MRef(T$5,$B51-Input_Output!$O$6,Input_Output!$O$22))*MRef(F$5,$B51-Input_Output!$O$6,Input_Output!$O$22)+MRef(T$5,$B51-Input_Output!$O$6,Input_Output!$O$22)*MRef($AE$5,$B51-Input_Output!$O$6,Input_Output!$O$22)-F51),Prime))</f>
        <v>2</v>
      </c>
      <c r="CB51" s="43" cm="1">
        <f t="array" aca="1" ref="CB51" ca="1">IF($A51="","",MOD($AH51*((1-MRef(U$5,$B51-Input_Output!$O$6,Input_Output!$O$22))*MRef(G$5,$B51-Input_Output!$O$6,Input_Output!$O$22)+MRef(U$5,$B51-Input_Output!$O$6,Input_Output!$O$22)*MRef($AE$5,$B51-Input_Output!$O$6,Input_Output!$O$22)-G51),Prime))</f>
        <v>44</v>
      </c>
      <c r="CC51" s="43" cm="1">
        <f t="array" aca="1" ref="CC51" ca="1">IF(A51="","",MOD(AH51*MRef(AC$5,B51-Input_Output!$O$6,Input_Output!$O$22)*H51,Prime))</f>
        <v>149</v>
      </c>
      <c r="CD51" s="24"/>
      <c r="CE51" s="43">
        <f ca="1">IF($A51="","",MOD(D51*$AG51,Prime))</f>
        <v>163</v>
      </c>
      <c r="CF51" s="43">
        <f ca="1">IF($A51="","",MOD((E51-INPUT)*$AG51,Prime))</f>
        <v>9</v>
      </c>
      <c r="CG51" s="43">
        <f ca="1">IF($A51="","",MOD(H51*$AG51,Prime))</f>
        <v>137</v>
      </c>
      <c r="CH51" s="43">
        <f ca="1">IF($A51="","",MOD((E51-OUT)*$AI51,Prime))</f>
        <v>200</v>
      </c>
      <c r="CI51" s="43" cm="1">
        <f t="array" aca="1" ref="CI51" ca="1">IF(A51="","",_xlfn.LET(_xlpm.r,B51-Input_Output!$O$6,_xlpm.l,Input_Output!$O$22,MOD(MRef(AG$5,_xlpm.r,_xlpm.l)+MRef(AH$5,_xlpm.r,_xlpm.l)-MRef(AI$5,_xlpm.r,_xlpm.l)-AH51,Prime)))</f>
        <v>0</v>
      </c>
      <c r="CJ51" s="7"/>
    </row>
    <row r="52" spans="1:88" x14ac:dyDescent="0.25">
      <c r="A52" s="41" t="str">
        <f>IF(B52&lt;Input_Output!O$22,"disguised","")</f>
        <v>disguised</v>
      </c>
      <c r="B52" s="19">
        <f>IF(B51="","",_xlfn.LET(_xlpm.next,B51+1,IF(_xlpm.next&lt;Input_Output!O$22,_xlpm.next,"")))</f>
        <v>47</v>
      </c>
      <c r="C52" s="19">
        <v>210</v>
      </c>
      <c r="D52" s="42">
        <f ca="1"/>
        <v>125</v>
      </c>
      <c r="E52" s="42">
        <f ca="1"/>
        <v>99</v>
      </c>
      <c r="F52" s="42">
        <f ca="1"/>
        <v>112</v>
      </c>
      <c r="G52" s="42">
        <f ca="1"/>
        <v>30</v>
      </c>
      <c r="H52" s="79">
        <f ca="1"/>
        <v>88</v>
      </c>
      <c r="I52" s="87">
        <f ca="1"/>
        <v>139</v>
      </c>
      <c r="J52" s="42">
        <f ca="1"/>
        <v>185</v>
      </c>
      <c r="K52" s="42">
        <f ca="1"/>
        <v>17</v>
      </c>
      <c r="L52" s="42">
        <f ca="1"/>
        <v>84</v>
      </c>
      <c r="M52" s="61">
        <f ca="1"/>
        <v>11</v>
      </c>
      <c r="N52" s="80">
        <f ca="1"/>
        <v>170</v>
      </c>
      <c r="O52" s="42">
        <f ca="1"/>
        <v>218</v>
      </c>
      <c r="P52" s="42">
        <f ca="1"/>
        <v>180</v>
      </c>
      <c r="Q52" s="42">
        <f ca="1"/>
        <v>142</v>
      </c>
      <c r="R52" s="42">
        <f ca="1"/>
        <v>212</v>
      </c>
      <c r="S52" s="42">
        <f ca="1"/>
        <v>195</v>
      </c>
      <c r="T52" s="42">
        <f ca="1"/>
        <v>112</v>
      </c>
      <c r="U52" s="42">
        <f ca="1"/>
        <v>223</v>
      </c>
      <c r="V52" s="42">
        <f ca="1"/>
        <v>87</v>
      </c>
      <c r="W52" s="42">
        <f ca="1"/>
        <v>113</v>
      </c>
      <c r="X52" s="42">
        <f ca="1"/>
        <v>177</v>
      </c>
      <c r="Y52" s="42">
        <f ca="1"/>
        <v>125</v>
      </c>
      <c r="Z52" s="42">
        <f ca="1"/>
        <v>49</v>
      </c>
      <c r="AA52" s="42">
        <f ca="1"/>
        <v>13</v>
      </c>
      <c r="AB52" s="42">
        <f ca="1"/>
        <v>92</v>
      </c>
      <c r="AC52" s="42">
        <f ca="1"/>
        <v>154</v>
      </c>
      <c r="AD52" s="42">
        <f ca="1"/>
        <v>63</v>
      </c>
      <c r="AE52" s="42">
        <f ca="1"/>
        <v>123</v>
      </c>
      <c r="AF52" s="42">
        <f ca="1"/>
        <v>167</v>
      </c>
      <c r="AG52" s="19">
        <f ca="1"/>
        <v>214</v>
      </c>
      <c r="AH52" s="19">
        <f ca="1"/>
        <v>122</v>
      </c>
      <c r="AI52" s="19">
        <f ca="1"/>
        <v>146</v>
      </c>
      <c r="AJ52" s="7"/>
      <c r="AK52" s="43">
        <f ca="1">IF(A52="","",MOD((AG52+AH52)*(N52+O52+P52-1),Prime))</f>
        <v>75</v>
      </c>
      <c r="AL52" s="43">
        <f ca="1">IF(A52="","",MOD((AG52+AH52)*(N52*(1-N52)),Prime))</f>
        <v>154</v>
      </c>
      <c r="AM52" s="43">
        <f ca="1">IF(A52="","",MOD((AG52+AH52)*(O52*(1-O52)),Prime))</f>
        <v>120</v>
      </c>
      <c r="AN52" s="43">
        <f ca="1">IF(A52="","",MOD((AG52+AH52)*(P52*(1-P52)),Prime))</f>
        <v>205</v>
      </c>
      <c r="AO52" s="43">
        <f ca="1">IF(A52="","",MOD((AG52+AH52)*(N52*($I52-N$4)),Prime))</f>
        <v>179</v>
      </c>
      <c r="AP52" s="43">
        <f ca="1">IF(A52="","",MOD((AG52+AH52)*(O52*($I52-O$4)),Prime))</f>
        <v>157</v>
      </c>
      <c r="AQ52" s="43">
        <f ca="1">IF(A52="","",MOD((AG52+AH52)*(P52*($I52-P$4)),Prime))</f>
        <v>80</v>
      </c>
      <c r="AR52" s="7"/>
      <c r="AS52" s="43">
        <f ca="1">IF(A52="","",MOD((AG52+AH52)*(Q52+R52+S52+T52+U52-1),Prime))</f>
        <v>110</v>
      </c>
      <c r="AT52" s="43">
        <f ca="1">IF(A52="","",MOD((AG52+AH52)*(Q52*(1-Q52)),Prime))</f>
        <v>97</v>
      </c>
      <c r="AU52" s="43">
        <f ca="1">IF(A52="","",MOD((AG52+AH52)*(R52*(1-R52)),Prime))</f>
        <v>179</v>
      </c>
      <c r="AV52" s="43">
        <f ca="1">IF(A52="","",MOD((AG52+AH52)*(S52*(1-S52)),Prime))</f>
        <v>83</v>
      </c>
      <c r="AW52" s="43">
        <f ca="1">IF(A52="","",MOD((AG52+AH52)*(T52*(1-T52)),Prime))</f>
        <v>126</v>
      </c>
      <c r="AX52" s="43">
        <f ca="1">IF(A52="","",MOD((AG52+AH52)*(U52*(1-U52)),Prime))</f>
        <v>52</v>
      </c>
      <c r="AY52" s="43">
        <f ca="1">IF($A52="","",MOD(($AG52+$AH52)*(Q52*($K52-Q$4)),Prime))</f>
        <v>12</v>
      </c>
      <c r="AZ52" s="43">
        <f ca="1">IF($A52="","",MOD(($AG52+$AH52)*(R52*($K52-R$4)),Prime))</f>
        <v>174</v>
      </c>
      <c r="BA52" s="43">
        <f ca="1">IF($A52="","",MOD(($AG52+$AH52)*(S52*($K52-S$4)),Prime))</f>
        <v>32</v>
      </c>
      <c r="BB52" s="43">
        <f ca="1">IF($A52="","",MOD(($AG52+$AH52)*(T52*($K52-T$4)),Prime))</f>
        <v>255</v>
      </c>
      <c r="BC52" s="43">
        <f ca="1">IF($A52="","",MOD(($AG52+$AH52)*(U52*($K52-U$4)),Prime))</f>
        <v>34</v>
      </c>
      <c r="BD52" s="24"/>
      <c r="BE52" s="43">
        <f ca="1">IF(A52="","",MOD((AG52+AH52)*(V52+W52+X52+Y52+Z52-1),Prime))</f>
        <v>17</v>
      </c>
      <c r="BF52" s="43">
        <f ca="1">IF(A52="","",MOD((AG52+AH52)*(V52*(1-V52)),Prime))</f>
        <v>22</v>
      </c>
      <c r="BG52" s="43">
        <f ca="1">IF(A52="","",MOD((AG52+AH52)*(W52*(1-W52)),Prime))</f>
        <v>163</v>
      </c>
      <c r="BH52" s="43">
        <f ca="1">IF(A52="","",MOD((AG52+AH52)*(X52*(1-X52)),Prime))</f>
        <v>24</v>
      </c>
      <c r="BI52" s="43">
        <f ca="1">IF(A52="","",MOD((AG52+AH52)*(Y52*(1-Y52)),Prime))</f>
        <v>105</v>
      </c>
      <c r="BJ52" s="43">
        <f ca="1">IF(A52="","",MOD((AG52+AH52)*(Z52*(1-Z52)),Prime))</f>
        <v>3</v>
      </c>
      <c r="BK52" s="43">
        <f ca="1">IF($A52="","",MOD(($AG52+$AH52)*(V52*($L52-V$4)),Prime))</f>
        <v>110</v>
      </c>
      <c r="BL52" s="43">
        <f ca="1">IF($A52="","",MOD(($AG52+$AH52)*(W52*($L52-W$4)),Prime))</f>
        <v>10</v>
      </c>
      <c r="BM52" s="43">
        <f ca="1">IF($A52="","",MOD(($AG52+$AH52)*(X52*($L52-X$4)),Prime))</f>
        <v>129</v>
      </c>
      <c r="BN52" s="43">
        <f ca="1">IF($A52="","",MOD(($AG52+$AH52)*(Y52*($L52-Y$4)),Prime))</f>
        <v>91</v>
      </c>
      <c r="BO52" s="43">
        <f ca="1">IF($A52="","",MOD(($AG52+$AH52)*(Z52*($L52-Z$4)),Prime))</f>
        <v>252</v>
      </c>
      <c r="BP52" s="24"/>
      <c r="BQ52" s="43">
        <f ca="1">IF(A52="","",MOD((AG52+AH52)*(R52*D52+S52*E52+T52*F52+U52*G52-AA52),Prime))</f>
        <v>138</v>
      </c>
      <c r="BR52" s="43">
        <f ca="1">IF(A52="","",MOD((AG52+AH52)*(W52*D52+X52*E52+Y52*F52+Z52*G52-AB52),Prime))</f>
        <v>119</v>
      </c>
      <c r="BS52" s="43">
        <f ca="1">IF(A52="","",MOD((AG52+AH52)*(MOD(N52*AB52+O52*(AB52+M52)+P52*(AA52+AB52+M52),Prime)-AC52),Prime))</f>
        <v>220</v>
      </c>
      <c r="BT52" s="43">
        <f ca="1">IF(A52="","",MOD((AG52+AH52)*MOD(H52*(AA52+R52)+(1-H52)*AC52-AD52,Prime),Prime))</f>
        <v>145</v>
      </c>
      <c r="BU52" s="43">
        <f ca="1">IF(A52="","",MOD((AG52+AH52)*((J52*AD52+(1-J52)*AC52)-AE52),Prime))</f>
        <v>146</v>
      </c>
      <c r="BV52" s="43">
        <f ca="1">IF(A52="","",MOD((AG52+AH52)*H52*(1-H52),Prime))</f>
        <v>154</v>
      </c>
      <c r="BW52" s="43" cm="1">
        <f t="array" aca="1" ref="BW52" ca="1">IF(A52="","",MOD(AH52*MOD(MRef(AF$5,B52-Input_Output!$O$6,Input_Output!$O$22)*MRef(AC$5,B52-Input_Output!$O$6,Input_Output!$O$22)-(1-H52),Prime),Prime))</f>
        <v>54</v>
      </c>
      <c r="BX52" s="24"/>
      <c r="BY52" s="43" cm="1">
        <f t="array" aca="1" ref="BY52" ca="1">IF(A52="","",MOD($AH52*((1-MRef(R$5,$B52-Input_Output!$O$6,Input_Output!$O$22))*(MOD(MRef(D$5,$B52-Input_Output!$O$6,Input_Output!$O$22)+1,Prime))+MRef(R$5,$B52-Input_Output!$O$6,Input_Output!$O$22)*MRef($AE$5,$B52-Input_Output!$O$6,Input_Output!$O$22)-D52),Prime))</f>
        <v>141</v>
      </c>
      <c r="BZ52" s="43" cm="1">
        <f t="array" aca="1" ref="BZ52" ca="1">IF($A52="","",MOD($AH52*((1-MRef(S$5,$B52-Input_Output!$O$6,Input_Output!$O$22))*MRef(E$5,$B52-Input_Output!$O$6,Input_Output!$O$22)+MRef(S$5,$B52-Input_Output!$O$6,Input_Output!$O$22)*MRef($AE$5,$B52-Input_Output!$O$6,Input_Output!$O$22)-E52),Prime))</f>
        <v>107</v>
      </c>
      <c r="CA52" s="43" cm="1">
        <f t="array" aca="1" ref="CA52" ca="1">IF($A52="","",MOD($AH52*((1-MRef(T$5,$B52-Input_Output!$O$6,Input_Output!$O$22))*MRef(F$5,$B52-Input_Output!$O$6,Input_Output!$O$22)+MRef(T$5,$B52-Input_Output!$O$6,Input_Output!$O$22)*MRef($AE$5,$B52-Input_Output!$O$6,Input_Output!$O$22)-F52),Prime))</f>
        <v>252</v>
      </c>
      <c r="CB52" s="43" cm="1">
        <f t="array" aca="1" ref="CB52" ca="1">IF($A52="","",MOD($AH52*((1-MRef(U$5,$B52-Input_Output!$O$6,Input_Output!$O$22))*MRef(G$5,$B52-Input_Output!$O$6,Input_Output!$O$22)+MRef(U$5,$B52-Input_Output!$O$6,Input_Output!$O$22)*MRef($AE$5,$B52-Input_Output!$O$6,Input_Output!$O$22)-G52),Prime))</f>
        <v>82</v>
      </c>
      <c r="CC52" s="43" cm="1">
        <f t="array" aca="1" ref="CC52" ca="1">IF(A52="","",MOD(AH52*MRef(AC$5,B52-Input_Output!$O$6,Input_Output!$O$22)*H52,Prime))</f>
        <v>29</v>
      </c>
      <c r="CD52" s="24"/>
      <c r="CE52" s="43">
        <f ca="1">IF($A52="","",MOD(D52*$AG52,Prime))</f>
        <v>22</v>
      </c>
      <c r="CF52" s="43">
        <f ca="1">IF($A52="","",MOD((E52-INPUT)*$AG52,Prime))</f>
        <v>27</v>
      </c>
      <c r="CG52" s="43">
        <f ca="1">IF($A52="","",MOD(H52*$AG52,Prime))</f>
        <v>71</v>
      </c>
      <c r="CH52" s="43">
        <f ca="1">IF($A52="","",MOD((E52-OUT)*$AI52,Prime))</f>
        <v>185</v>
      </c>
      <c r="CI52" s="43" cm="1">
        <f t="array" aca="1" ref="CI52" ca="1">IF(A52="","",_xlfn.LET(_xlpm.r,B52-Input_Output!$O$6,_xlpm.l,Input_Output!$O$22,MOD(MRef(AG$5,_xlpm.r,_xlpm.l)+MRef(AH$5,_xlpm.r,_xlpm.l)-MRef(AI$5,_xlpm.r,_xlpm.l)-AH52,Prime)))</f>
        <v>0</v>
      </c>
      <c r="CJ52" s="7"/>
    </row>
    <row r="53" spans="1:88" x14ac:dyDescent="0.25">
      <c r="A53" s="41" t="str">
        <f>IF(B53&lt;Input_Output!O$22,"disguised","")</f>
        <v>disguised</v>
      </c>
      <c r="B53" s="19">
        <f>IF(B52="","",_xlfn.LET(_xlpm.next,B52+1,IF(_xlpm.next&lt;Input_Output!O$22,_xlpm.next,"")))</f>
        <v>48</v>
      </c>
      <c r="C53" s="19">
        <v>48</v>
      </c>
      <c r="D53" s="42">
        <f ca="1"/>
        <v>91</v>
      </c>
      <c r="E53" s="42">
        <f ca="1"/>
        <v>38</v>
      </c>
      <c r="F53" s="42">
        <f ca="1"/>
        <v>152</v>
      </c>
      <c r="G53" s="42">
        <f ca="1"/>
        <v>39</v>
      </c>
      <c r="H53" s="79">
        <f ca="1"/>
        <v>115</v>
      </c>
      <c r="I53" s="87">
        <f ca="1"/>
        <v>179</v>
      </c>
      <c r="J53" s="42">
        <f ca="1"/>
        <v>50</v>
      </c>
      <c r="K53" s="42">
        <f ca="1"/>
        <v>243</v>
      </c>
      <c r="L53" s="42">
        <f ca="1"/>
        <v>152</v>
      </c>
      <c r="M53" s="61">
        <f ca="1"/>
        <v>237</v>
      </c>
      <c r="N53" s="80">
        <f ca="1"/>
        <v>87</v>
      </c>
      <c r="O53" s="42">
        <f ca="1"/>
        <v>153</v>
      </c>
      <c r="P53" s="42">
        <f ca="1"/>
        <v>13</v>
      </c>
      <c r="Q53" s="42">
        <f ca="1"/>
        <v>187</v>
      </c>
      <c r="R53" s="42">
        <f ca="1"/>
        <v>78</v>
      </c>
      <c r="S53" s="42">
        <f ca="1"/>
        <v>37</v>
      </c>
      <c r="T53" s="42">
        <f ca="1"/>
        <v>112</v>
      </c>
      <c r="U53" s="42">
        <f ca="1"/>
        <v>208</v>
      </c>
      <c r="V53" s="42">
        <f ca="1"/>
        <v>145</v>
      </c>
      <c r="W53" s="42">
        <f ca="1"/>
        <v>101</v>
      </c>
      <c r="X53" s="42">
        <f ca="1"/>
        <v>118</v>
      </c>
      <c r="Y53" s="42">
        <f ca="1"/>
        <v>187</v>
      </c>
      <c r="Z53" s="42">
        <f ca="1"/>
        <v>5</v>
      </c>
      <c r="AA53" s="42">
        <f ca="1"/>
        <v>219</v>
      </c>
      <c r="AB53" s="42">
        <f ca="1"/>
        <v>146</v>
      </c>
      <c r="AC53" s="42">
        <f ca="1"/>
        <v>55</v>
      </c>
      <c r="AD53" s="42">
        <f ca="1"/>
        <v>148</v>
      </c>
      <c r="AE53" s="42">
        <f ca="1"/>
        <v>214</v>
      </c>
      <c r="AF53" s="42">
        <f ca="1"/>
        <v>173</v>
      </c>
      <c r="AG53" s="19">
        <f ca="1"/>
        <v>14</v>
      </c>
      <c r="AH53" s="19">
        <f ca="1"/>
        <v>145</v>
      </c>
      <c r="AI53" s="19">
        <f ca="1"/>
        <v>199</v>
      </c>
      <c r="AJ53" s="7"/>
      <c r="AK53" s="43">
        <f ca="1">IF(A53="","",MOD((AG53+AH53)*(N53+O53+P53-1),Prime))</f>
        <v>233</v>
      </c>
      <c r="AL53" s="43">
        <f ca="1">IF(A53="","",MOD((AG53+AH53)*(N53*(1-N53)),Prime))</f>
        <v>15</v>
      </c>
      <c r="AM53" s="43">
        <f ca="1">IF(A53="","",MOD((AG53+AH53)*(O53*(1-O53)),Prime))</f>
        <v>12</v>
      </c>
      <c r="AN53" s="43">
        <f ca="1">IF(A53="","",MOD((AG53+AH53)*(P53*(1-P53)),Prime))</f>
        <v>125</v>
      </c>
      <c r="AO53" s="43">
        <f ca="1">IF(A53="","",MOD((AG53+AH53)*(N53*($I53-N$4)),Prime))</f>
        <v>169</v>
      </c>
      <c r="AP53" s="43">
        <f ca="1">IF(A53="","",MOD((AG53+AH53)*(O53*($I53-O$4)),Prime))</f>
        <v>13</v>
      </c>
      <c r="AQ53" s="43">
        <f ca="1">IF(A53="","",MOD((AG53+AH53)*(P53*($I53-P$4)),Prime))</f>
        <v>148</v>
      </c>
      <c r="AR53" s="7"/>
      <c r="AS53" s="43">
        <f ca="1">IF(A53="","",MOD((AG53+AH53)*(Q53+R53+S53+T53+U53-1),Prime))</f>
        <v>51</v>
      </c>
      <c r="AT53" s="43">
        <f ca="1">IF(A53="","",MOD((AG53+AH53)*(Q53*(1-Q53)),Prime))</f>
        <v>45</v>
      </c>
      <c r="AU53" s="43">
        <f ca="1">IF(A53="","",MOD((AG53+AH53)*(R53*(1-R53)),Prime))</f>
        <v>58</v>
      </c>
      <c r="AV53" s="43">
        <f ca="1">IF(A53="","",MOD((AG53+AH53)*(S53*(1-S53)),Prime))</f>
        <v>237</v>
      </c>
      <c r="AW53" s="43">
        <f ca="1">IF(A53="","",MOD((AG53+AH53)*(T53*(1-T53)),Prime))</f>
        <v>156</v>
      </c>
      <c r="AX53" s="43">
        <f ca="1">IF(A53="","",MOD((AG53+AH53)*(U53*(1-U53)),Prime))</f>
        <v>62</v>
      </c>
      <c r="AY53" s="43">
        <f ca="1">IF($A53="","",MOD(($AG53+$AH53)*(Q53*($K53-Q$4)),Prime))</f>
        <v>78</v>
      </c>
      <c r="AZ53" s="43">
        <f ca="1">IF($A53="","",MOD(($AG53+$AH53)*(R53*($K53-R$4)),Prime))</f>
        <v>38</v>
      </c>
      <c r="BA53" s="43">
        <f ca="1">IF($A53="","",MOD(($AG53+$AH53)*(S53*($K53-S$4)),Prime))</f>
        <v>191</v>
      </c>
      <c r="BB53" s="43">
        <f ca="1">IF($A53="","",MOD(($AG53+$AH53)*(T53*($K53-T$4)),Prime))</f>
        <v>10</v>
      </c>
      <c r="BC53" s="43">
        <f ca="1">IF($A53="","",MOD(($AG53+$AH53)*(U53*($K53-U$4)),Prime))</f>
        <v>173</v>
      </c>
      <c r="BD53" s="24"/>
      <c r="BE53" s="43">
        <f ca="1">IF(A53="","",MOD((AG53+AH53)*(V53+W53+X53+Y53+Z53-1),Prime))</f>
        <v>94</v>
      </c>
      <c r="BF53" s="43">
        <f ca="1">IF(A53="","",MOD((AG53+AH53)*(V53*(1-V53)),Prime))</f>
        <v>6</v>
      </c>
      <c r="BG53" s="43">
        <f ca="1">IF(A53="","",MOD((AG53+AH53)*(W53*(1-W53)),Prime))</f>
        <v>93</v>
      </c>
      <c r="BH53" s="43">
        <f ca="1">IF(A53="","",MOD((AG53+AH53)*(X53*(1-X53)),Prime))</f>
        <v>140</v>
      </c>
      <c r="BI53" s="43">
        <f ca="1">IF(A53="","",MOD((AG53+AH53)*(Y53*(1-Y53)),Prime))</f>
        <v>45</v>
      </c>
      <c r="BJ53" s="43">
        <f ca="1">IF(A53="","",MOD((AG53+AH53)*(Z53*(1-Z53)),Prime))</f>
        <v>161</v>
      </c>
      <c r="BK53" s="43">
        <f ca="1">IF($A53="","",MOD(($AG53+$AH53)*(V53*($L53-V$4)),Prime))</f>
        <v>165</v>
      </c>
      <c r="BL53" s="43">
        <f ca="1">IF($A53="","",MOD(($AG53+$AH53)*(W53*($L53-W$4)),Prime))</f>
        <v>114</v>
      </c>
      <c r="BM53" s="43">
        <f ca="1">IF($A53="","",MOD(($AG53+$AH53)*(X53*($L53-X$4)),Prime))</f>
        <v>150</v>
      </c>
      <c r="BN53" s="43">
        <f ca="1">IF($A53="","",MOD(($AG53+$AH53)*(Y53*($L53-Y$4)),Prime))</f>
        <v>51</v>
      </c>
      <c r="BO53" s="43">
        <f ca="1">IF($A53="","",MOD(($AG53+$AH53)*(Z53*($L53-Z$4)),Prime))</f>
        <v>211</v>
      </c>
      <c r="BP53" s="24"/>
      <c r="BQ53" s="43">
        <f ca="1">IF(A53="","",MOD((AG53+AH53)*(R53*D53+S53*E53+T53*F53+U53*G53-AA53),Prime))</f>
        <v>207</v>
      </c>
      <c r="BR53" s="43">
        <f ca="1">IF(A53="","",MOD((AG53+AH53)*(W53*D53+X53*E53+Y53*F53+Z53*G53-AB53),Prime))</f>
        <v>0</v>
      </c>
      <c r="BS53" s="43">
        <f ca="1">IF(A53="","",MOD((AG53+AH53)*(MOD(N53*AB53+O53*(AB53+M53)+P53*(AA53+AB53+M53),Prime)-AC53),Prime))</f>
        <v>8</v>
      </c>
      <c r="BT53" s="43">
        <f ca="1">IF(A53="","",MOD((AG53+AH53)*MOD(H53*(AA53+R53)+(1-H53)*AC53-AD53,Prime),Prime))</f>
        <v>63</v>
      </c>
      <c r="BU53" s="43">
        <f ca="1">IF(A53="","",MOD((AG53+AH53)*((J53*AD53+(1-J53)*AC53)-AE53),Prime))</f>
        <v>123</v>
      </c>
      <c r="BV53" s="43">
        <f ca="1">IF(A53="","",MOD((AG53+AH53)*H53*(1-H53),Prime))</f>
        <v>37</v>
      </c>
      <c r="BW53" s="43" cm="1">
        <f t="array" aca="1" ref="BW53" ca="1">IF(A53="","",MOD(AH53*MOD(MRef(AF$5,B53-Input_Output!$O$6,Input_Output!$O$22)*MRef(AC$5,B53-Input_Output!$O$6,Input_Output!$O$22)-(1-H53),Prime),Prime))</f>
        <v>62</v>
      </c>
      <c r="BX53" s="24"/>
      <c r="BY53" s="43" cm="1">
        <f t="array" aca="1" ref="BY53" ca="1">IF(A53="","",MOD($AH53*((1-MRef(R$5,$B53-Input_Output!$O$6,Input_Output!$O$22))*(MOD(MRef(D$5,$B53-Input_Output!$O$6,Input_Output!$O$22)+1,Prime))+MRef(R$5,$B53-Input_Output!$O$6,Input_Output!$O$22)*MRef($AE$5,$B53-Input_Output!$O$6,Input_Output!$O$22)-D53),Prime))</f>
        <v>48</v>
      </c>
      <c r="BZ53" s="43" cm="1">
        <f t="array" aca="1" ref="BZ53" ca="1">IF($A53="","",MOD($AH53*((1-MRef(S$5,$B53-Input_Output!$O$6,Input_Output!$O$22))*MRef(E$5,$B53-Input_Output!$O$6,Input_Output!$O$22)+MRef(S$5,$B53-Input_Output!$O$6,Input_Output!$O$22)*MRef($AE$5,$B53-Input_Output!$O$6,Input_Output!$O$22)-E53),Prime))</f>
        <v>197</v>
      </c>
      <c r="CA53" s="43" cm="1">
        <f t="array" aca="1" ref="CA53" ca="1">IF($A53="","",MOD($AH53*((1-MRef(T$5,$B53-Input_Output!$O$6,Input_Output!$O$22))*MRef(F$5,$B53-Input_Output!$O$6,Input_Output!$O$22)+MRef(T$5,$B53-Input_Output!$O$6,Input_Output!$O$22)*MRef($AE$5,$B53-Input_Output!$O$6,Input_Output!$O$22)-F53),Prime))</f>
        <v>23</v>
      </c>
      <c r="CB53" s="43" cm="1">
        <f t="array" aca="1" ref="CB53" ca="1">IF($A53="","",MOD($AH53*((1-MRef(U$5,$B53-Input_Output!$O$6,Input_Output!$O$22))*MRef(G$5,$B53-Input_Output!$O$6,Input_Output!$O$22)+MRef(U$5,$B53-Input_Output!$O$6,Input_Output!$O$22)*MRef($AE$5,$B53-Input_Output!$O$6,Input_Output!$O$22)-G53),Prime))</f>
        <v>22</v>
      </c>
      <c r="CC53" s="43" cm="1">
        <f t="array" aca="1" ref="CC53" ca="1">IF(A53="","",MOD(AH53*MRef(AC$5,B53-Input_Output!$O$6,Input_Output!$O$22)*H53,Prime))</f>
        <v>4</v>
      </c>
      <c r="CD53" s="24"/>
      <c r="CE53" s="43">
        <f ca="1">IF($A53="","",MOD(D53*$AG53,Prime))</f>
        <v>246</v>
      </c>
      <c r="CF53" s="43">
        <f ca="1">IF($A53="","",MOD((E53-INPUT)*$AG53,Prime))</f>
        <v>219</v>
      </c>
      <c r="CG53" s="43">
        <f ca="1">IF($A53="","",MOD(H53*$AG53,Prime))</f>
        <v>68</v>
      </c>
      <c r="CH53" s="43">
        <f ca="1">IF($A53="","",MOD((E53-OUT)*$AI53,Prime))</f>
        <v>208</v>
      </c>
      <c r="CI53" s="43" cm="1">
        <f t="array" aca="1" ref="CI53" ca="1">IF(A53="","",_xlfn.LET(_xlpm.r,B53-Input_Output!$O$6,_xlpm.l,Input_Output!$O$22,MOD(MRef(AG$5,_xlpm.r,_xlpm.l)+MRef(AH$5,_xlpm.r,_xlpm.l)-MRef(AI$5,_xlpm.r,_xlpm.l)-AH53,Prime)))</f>
        <v>0</v>
      </c>
      <c r="CJ53" s="7"/>
    </row>
    <row r="54" spans="1:88" x14ac:dyDescent="0.25">
      <c r="A54" s="41" t="str">
        <f>IF(B54&lt;Input_Output!O$22,"disguised","")</f>
        <v>disguised</v>
      </c>
      <c r="B54" s="19">
        <f>IF(B53="","",_xlfn.LET(_xlpm.next,B53+1,IF(_xlpm.next&lt;Input_Output!O$22,_xlpm.next,"")))</f>
        <v>49</v>
      </c>
      <c r="C54" s="19">
        <v>33</v>
      </c>
      <c r="D54" s="42">
        <f ca="1"/>
        <v>213</v>
      </c>
      <c r="E54" s="42">
        <f ca="1"/>
        <v>166</v>
      </c>
      <c r="F54" s="42">
        <f ca="1"/>
        <v>29</v>
      </c>
      <c r="G54" s="42">
        <f ca="1"/>
        <v>153</v>
      </c>
      <c r="H54" s="79">
        <f ca="1"/>
        <v>8</v>
      </c>
      <c r="I54" s="87">
        <f ca="1"/>
        <v>4</v>
      </c>
      <c r="J54" s="42">
        <f ca="1"/>
        <v>93</v>
      </c>
      <c r="K54" s="42">
        <f ca="1"/>
        <v>220</v>
      </c>
      <c r="L54" s="42">
        <f ca="1"/>
        <v>13</v>
      </c>
      <c r="M54" s="61">
        <f ca="1"/>
        <v>241</v>
      </c>
      <c r="N54" s="80">
        <f ca="1"/>
        <v>117</v>
      </c>
      <c r="O54" s="42">
        <f ca="1"/>
        <v>195</v>
      </c>
      <c r="P54" s="42">
        <f ca="1"/>
        <v>190</v>
      </c>
      <c r="Q54" s="42">
        <f ca="1"/>
        <v>45</v>
      </c>
      <c r="R54" s="42">
        <f ca="1"/>
        <v>224</v>
      </c>
      <c r="S54" s="42">
        <f ca="1"/>
        <v>135</v>
      </c>
      <c r="T54" s="42">
        <f ca="1"/>
        <v>107</v>
      </c>
      <c r="U54" s="42">
        <f ca="1"/>
        <v>213</v>
      </c>
      <c r="V54" s="42">
        <f ca="1"/>
        <v>164</v>
      </c>
      <c r="W54" s="42">
        <f ca="1"/>
        <v>95</v>
      </c>
      <c r="X54" s="42">
        <f ca="1"/>
        <v>140</v>
      </c>
      <c r="Y54" s="42">
        <f ca="1"/>
        <v>96</v>
      </c>
      <c r="Z54" s="42">
        <f ca="1"/>
        <v>28</v>
      </c>
      <c r="AA54" s="42">
        <f ca="1"/>
        <v>110</v>
      </c>
      <c r="AB54" s="42">
        <f ca="1"/>
        <v>74</v>
      </c>
      <c r="AC54" s="42">
        <f ca="1"/>
        <v>174</v>
      </c>
      <c r="AD54" s="42">
        <f ca="1"/>
        <v>108</v>
      </c>
      <c r="AE54" s="42">
        <f ca="1"/>
        <v>25</v>
      </c>
      <c r="AF54" s="42">
        <f ca="1"/>
        <v>42</v>
      </c>
      <c r="AG54" s="19">
        <f ca="1"/>
        <v>65</v>
      </c>
      <c r="AH54" s="19">
        <f ca="1"/>
        <v>18</v>
      </c>
      <c r="AI54" s="19">
        <f ca="1"/>
        <v>32</v>
      </c>
      <c r="AJ54" s="7"/>
      <c r="AK54" s="43">
        <f ca="1">IF(A54="","",MOD((AG54+AH54)*(N54+O54+P54-1),Prime))</f>
        <v>206</v>
      </c>
      <c r="AL54" s="43">
        <f ca="1">IF(A54="","",MOD((AG54+AH54)*(N54*(1-N54)),Prime))</f>
        <v>212</v>
      </c>
      <c r="AM54" s="43">
        <f ca="1">IF(A54="","",MOD((AG54+AH54)*(O54*(1-O54)),Prime))</f>
        <v>136</v>
      </c>
      <c r="AN54" s="43">
        <f ca="1">IF(A54="","",MOD((AG54+AH54)*(P54*(1-P54)),Prime))</f>
        <v>156</v>
      </c>
      <c r="AO54" s="43">
        <f ca="1">IF(A54="","",MOD((AG54+AH54)*(N54*($I54-N$4)),Prime))</f>
        <v>37</v>
      </c>
      <c r="AP54" s="43">
        <f ca="1">IF(A54="","",MOD((AG54+AH54)*(O54*($I54-O$4)),Prime))</f>
        <v>239</v>
      </c>
      <c r="AQ54" s="43">
        <f ca="1">IF(A54="","",MOD((AG54+AH54)*(P54*($I54-P$4)),Prime))</f>
        <v>186</v>
      </c>
      <c r="AR54" s="7"/>
      <c r="AS54" s="43">
        <f ca="1">IF(A54="","",MOD((AG54+AH54)*(Q54+R54+S54+T54+U54-1),Prime))</f>
        <v>128</v>
      </c>
      <c r="AT54" s="43">
        <f ca="1">IF(A54="","",MOD((AG54+AH54)*(Q54*(1-Q54)),Prime))</f>
        <v>140</v>
      </c>
      <c r="AU54" s="43">
        <f ca="1">IF(A54="","",MOD((AG54+AH54)*(R54*(1-R54)),Prime))</f>
        <v>165</v>
      </c>
      <c r="AV54" s="43">
        <f ca="1">IF(A54="","",MOD((AG54+AH54)*(S54*(1-S54)),Prime))</f>
        <v>181</v>
      </c>
      <c r="AW54" s="43">
        <f ca="1">IF(A54="","",MOD((AG54+AH54)*(T54*(1-T54)),Prime))</f>
        <v>5</v>
      </c>
      <c r="AX54" s="43">
        <f ca="1">IF(A54="","",MOD((AG54+AH54)*(U54*(1-U54)),Prime))</f>
        <v>140</v>
      </c>
      <c r="AY54" s="43">
        <f ca="1">IF($A54="","",MOD(($AG54+$AH54)*(Q54*($K54-Q$4)),Prime))</f>
        <v>71</v>
      </c>
      <c r="AZ54" s="43">
        <f ca="1">IF($A54="","",MOD(($AG54+$AH54)*(R54*($K54-R$4)),Prime))</f>
        <v>254</v>
      </c>
      <c r="BA54" s="43">
        <f ca="1">IF($A54="","",MOD(($AG54+$AH54)*(S54*($K54-S$4)),Prime))</f>
        <v>162</v>
      </c>
      <c r="BB54" s="43">
        <f ca="1">IF($A54="","",MOD(($AG54+$AH54)*(T54*($K54-T$4)),Prime))</f>
        <v>191</v>
      </c>
      <c r="BC54" s="43">
        <f ca="1">IF($A54="","",MOD(($AG54+$AH54)*(U54*($K54-U$4)),Prime))</f>
        <v>158</v>
      </c>
      <c r="BD54" s="24"/>
      <c r="BE54" s="43">
        <f ca="1">IF(A54="","",MOD((AG54+AH54)*(V54+W54+X54+Y54+Z54-1),Prime))</f>
        <v>150</v>
      </c>
      <c r="BF54" s="43">
        <f ca="1">IF(A54="","",MOD((AG54+AH54)*(V54*(1-V54)),Prime))</f>
        <v>182</v>
      </c>
      <c r="BG54" s="43">
        <f ca="1">IF(A54="","",MOD((AG54+AH54)*(W54*(1-W54)),Prime))</f>
        <v>255</v>
      </c>
      <c r="BH54" s="43">
        <f ca="1">IF(A54="","",MOD((AG54+AH54)*(X54*(1-X54)),Prime))</f>
        <v>65</v>
      </c>
      <c r="BI54" s="43">
        <f ca="1">IF(A54="","",MOD((AG54+AH54)*(Y54*(1-Y54)),Prime))</f>
        <v>162</v>
      </c>
      <c r="BJ54" s="43">
        <f ca="1">IF(A54="","",MOD((AG54+AH54)*(Z54*(1-Z54)),Prime))</f>
        <v>217</v>
      </c>
      <c r="BK54" s="43">
        <f ca="1">IF($A54="","",MOD(($AG54+$AH54)*(V54*($L54-V$4)),Prime))</f>
        <v>140</v>
      </c>
      <c r="BL54" s="43">
        <f ca="1">IF($A54="","",MOD(($AG54+$AH54)*(W54*($L54-W$4)),Prime))</f>
        <v>44</v>
      </c>
      <c r="BM54" s="43">
        <f ca="1">IF($A54="","",MOD(($AG54+$AH54)*(X54*($L54-X$4)),Prime))</f>
        <v>91</v>
      </c>
      <c r="BN54" s="43">
        <f ca="1">IF($A54="","",MOD(($AG54+$AH54)*(Y54*($L54-Y$4)),Prime))</f>
        <v>10</v>
      </c>
      <c r="BO54" s="43">
        <f ca="1">IF($A54="","",MOD(($AG54+$AH54)*(Z54*($L54-Z$4)),Prime))</f>
        <v>99</v>
      </c>
      <c r="BP54" s="24"/>
      <c r="BQ54" s="43">
        <f ca="1">IF(A54="","",MOD((AG54+AH54)*(R54*D54+S54*E54+T54*F54+U54*G54-AA54),Prime))</f>
        <v>223</v>
      </c>
      <c r="BR54" s="43">
        <f ca="1">IF(A54="","",MOD((AG54+AH54)*(W54*D54+X54*E54+Y54*F54+Z54*G54-AB54),Prime))</f>
        <v>84</v>
      </c>
      <c r="BS54" s="43">
        <f ca="1">IF(A54="","",MOD((AG54+AH54)*(MOD(N54*AB54+O54*(AB54+M54)+P54*(AA54+AB54+M54),Prime)-AC54),Prime))</f>
        <v>105</v>
      </c>
      <c r="BT54" s="43">
        <f ca="1">IF(A54="","",MOD((AG54+AH54)*MOD(H54*(AA54+R54)+(1-H54)*AC54-AD54,Prime),Prime))</f>
        <v>180</v>
      </c>
      <c r="BU54" s="43">
        <f ca="1">IF(A54="","",MOD((AG54+AH54)*((J54*AD54+(1-J54)*AC54)-AE54),Prime))</f>
        <v>208</v>
      </c>
      <c r="BV54" s="43">
        <f ca="1">IF(A54="","",MOD((AG54+AH54)*H54*(1-H54),Prime))</f>
        <v>235</v>
      </c>
      <c r="BW54" s="43" cm="1">
        <f t="array" aca="1" ref="BW54" ca="1">IF(A54="","",MOD(AH54*MOD(MRef(AF$5,B54-Input_Output!$O$6,Input_Output!$O$22)*MRef(AC$5,B54-Input_Output!$O$6,Input_Output!$O$22)-(1-H54),Prime),Prime))</f>
        <v>118</v>
      </c>
      <c r="BX54" s="24"/>
      <c r="BY54" s="43" cm="1">
        <f t="array" aca="1" ref="BY54" ca="1">IF(A54="","",MOD($AH54*((1-MRef(R$5,$B54-Input_Output!$O$6,Input_Output!$O$22))*(MOD(MRef(D$5,$B54-Input_Output!$O$6,Input_Output!$O$22)+1,Prime))+MRef(R$5,$B54-Input_Output!$O$6,Input_Output!$O$22)*MRef($AE$5,$B54-Input_Output!$O$6,Input_Output!$O$22)-D54),Prime))</f>
        <v>125</v>
      </c>
      <c r="BZ54" s="43" cm="1">
        <f t="array" aca="1" ref="BZ54" ca="1">IF($A54="","",MOD($AH54*((1-MRef(S$5,$B54-Input_Output!$O$6,Input_Output!$O$22))*MRef(E$5,$B54-Input_Output!$O$6,Input_Output!$O$22)+MRef(S$5,$B54-Input_Output!$O$6,Input_Output!$O$22)*MRef($AE$5,$B54-Input_Output!$O$6,Input_Output!$O$22)-E54),Prime))</f>
        <v>215</v>
      </c>
      <c r="CA54" s="43" cm="1">
        <f t="array" aca="1" ref="CA54" ca="1">IF($A54="","",MOD($AH54*((1-MRef(T$5,$B54-Input_Output!$O$6,Input_Output!$O$22))*MRef(F$5,$B54-Input_Output!$O$6,Input_Output!$O$22)+MRef(T$5,$B54-Input_Output!$O$6,Input_Output!$O$22)*MRef($AE$5,$B54-Input_Output!$O$6,Input_Output!$O$22)-F54),Prime))</f>
        <v>181</v>
      </c>
      <c r="CB54" s="43" cm="1">
        <f t="array" aca="1" ref="CB54" ca="1">IF($A54="","",MOD($AH54*((1-MRef(U$5,$B54-Input_Output!$O$6,Input_Output!$O$22))*MRef(G$5,$B54-Input_Output!$O$6,Input_Output!$O$22)+MRef(U$5,$B54-Input_Output!$O$6,Input_Output!$O$22)*MRef($AE$5,$B54-Input_Output!$O$6,Input_Output!$O$22)-G54),Prime))</f>
        <v>255</v>
      </c>
      <c r="CC54" s="43" cm="1">
        <f t="array" aca="1" ref="CC54" ca="1">IF(A54="","",MOD(AH54*MRef(AC$5,B54-Input_Output!$O$6,Input_Output!$O$22)*H54,Prime))</f>
        <v>219</v>
      </c>
      <c r="CD54" s="24"/>
      <c r="CE54" s="43">
        <f ca="1">IF($A54="","",MOD(D54*$AG54,Prime))</f>
        <v>224</v>
      </c>
      <c r="CF54" s="43">
        <f ca="1">IF($A54="","",MOD((E54-INPUT)*$AG54,Prime))</f>
        <v>250</v>
      </c>
      <c r="CG54" s="43">
        <f ca="1">IF($A54="","",MOD(H54*$AG54,Prime))</f>
        <v>6</v>
      </c>
      <c r="CH54" s="43">
        <f ca="1">IF($A54="","",MOD((E54-OUT)*$AI54,Prime))</f>
        <v>206</v>
      </c>
      <c r="CI54" s="43" cm="1">
        <f t="array" aca="1" ref="CI54" ca="1">IF(A54="","",_xlfn.LET(_xlpm.r,B54-Input_Output!$O$6,_xlpm.l,Input_Output!$O$22,MOD(MRef(AG$5,_xlpm.r,_xlpm.l)+MRef(AH$5,_xlpm.r,_xlpm.l)-MRef(AI$5,_xlpm.r,_xlpm.l)-AH54,Prime)))</f>
        <v>0</v>
      </c>
      <c r="CJ54" s="7"/>
    </row>
    <row r="55" spans="1:88" x14ac:dyDescent="0.25">
      <c r="A55" s="41" t="str">
        <f>IF(B55&lt;Input_Output!O$22,"disguised","")</f>
        <v>disguised</v>
      </c>
      <c r="B55" s="19">
        <f>IF(B54="","",_xlfn.LET(_xlpm.next,B54+1,IF(_xlpm.next&lt;Input_Output!O$22,_xlpm.next,"")))</f>
        <v>50</v>
      </c>
      <c r="C55" s="19">
        <v>103</v>
      </c>
      <c r="D55" s="42">
        <f ca="1"/>
        <v>14</v>
      </c>
      <c r="E55" s="42">
        <f ca="1"/>
        <v>191</v>
      </c>
      <c r="F55" s="42">
        <f ca="1"/>
        <v>17</v>
      </c>
      <c r="G55" s="42">
        <f ca="1"/>
        <v>159</v>
      </c>
      <c r="H55" s="79">
        <f ca="1"/>
        <v>226</v>
      </c>
      <c r="I55" s="87">
        <f ca="1"/>
        <v>76</v>
      </c>
      <c r="J55" s="42">
        <f ca="1"/>
        <v>256</v>
      </c>
      <c r="K55" s="42">
        <f ca="1"/>
        <v>190</v>
      </c>
      <c r="L55" s="42">
        <f ca="1"/>
        <v>251</v>
      </c>
      <c r="M55" s="61">
        <f ca="1"/>
        <v>16</v>
      </c>
      <c r="N55" s="80">
        <f ca="1"/>
        <v>22</v>
      </c>
      <c r="O55" s="42">
        <f ca="1"/>
        <v>22</v>
      </c>
      <c r="P55" s="42">
        <f ca="1"/>
        <v>141</v>
      </c>
      <c r="Q55" s="42">
        <f ca="1"/>
        <v>154</v>
      </c>
      <c r="R55" s="42">
        <f ca="1"/>
        <v>178</v>
      </c>
      <c r="S55" s="42">
        <f ca="1"/>
        <v>125</v>
      </c>
      <c r="T55" s="42">
        <f ca="1"/>
        <v>29</v>
      </c>
      <c r="U55" s="42">
        <f ca="1"/>
        <v>235</v>
      </c>
      <c r="V55" s="42">
        <f ca="1"/>
        <v>15</v>
      </c>
      <c r="W55" s="42">
        <f ca="1"/>
        <v>136</v>
      </c>
      <c r="X55" s="42">
        <f ca="1"/>
        <v>32</v>
      </c>
      <c r="Y55" s="42">
        <f ca="1"/>
        <v>249</v>
      </c>
      <c r="Z55" s="42">
        <f ca="1"/>
        <v>133</v>
      </c>
      <c r="AA55" s="42">
        <f ca="1"/>
        <v>163</v>
      </c>
      <c r="AB55" s="42">
        <f ca="1"/>
        <v>201</v>
      </c>
      <c r="AC55" s="42">
        <f ca="1"/>
        <v>95</v>
      </c>
      <c r="AD55" s="42">
        <f ca="1"/>
        <v>120</v>
      </c>
      <c r="AE55" s="42">
        <f ca="1"/>
        <v>175</v>
      </c>
      <c r="AF55" s="42">
        <f ca="1"/>
        <v>109</v>
      </c>
      <c r="AG55" s="19">
        <f ca="1"/>
        <v>140</v>
      </c>
      <c r="AH55" s="19">
        <f ca="1"/>
        <v>133</v>
      </c>
      <c r="AI55" s="19">
        <f ca="1"/>
        <v>101</v>
      </c>
      <c r="AJ55" s="7"/>
      <c r="AK55" s="43">
        <f ca="1">IF(A55="","",MOD((AG55+AH55)*(N55+O55+P55-1),Prime))</f>
        <v>117</v>
      </c>
      <c r="AL55" s="43">
        <f ca="1">IF(A55="","",MOD((AG55+AH55)*(N55*(1-N55)),Prime))</f>
        <v>61</v>
      </c>
      <c r="AM55" s="43">
        <f ca="1">IF(A55="","",MOD((AG55+AH55)*(O55*(1-O55)),Prime))</f>
        <v>61</v>
      </c>
      <c r="AN55" s="43">
        <f ca="1">IF(A55="","",MOD((AG55+AH55)*(P55*(1-P55)),Prime))</f>
        <v>13</v>
      </c>
      <c r="AO55" s="43">
        <f ca="1">IF(A55="","",MOD((AG55+AH55)*(N55*($I55-N$4)),Prime))</f>
        <v>24</v>
      </c>
      <c r="AP55" s="43">
        <f ca="1">IF(A55="","",MOD((AG55+AH55)*(O55*($I55-O$4)),Prime))</f>
        <v>186</v>
      </c>
      <c r="AQ55" s="43">
        <f ca="1">IF(A55="","",MOD((AG55+AH55)*(P55*($I55-P$4)),Prime))</f>
        <v>151</v>
      </c>
      <c r="AR55" s="7"/>
      <c r="AS55" s="43">
        <f ca="1">IF(A55="","",MOD((AG55+AH55)*(Q55+R55+S55+T55+U55-1),Prime))</f>
        <v>212</v>
      </c>
      <c r="AT55" s="43">
        <f ca="1">IF(A55="","",MOD((AG55+AH55)*(Q55*(1-Q55)),Prime))</f>
        <v>27</v>
      </c>
      <c r="AU55" s="43">
        <f ca="1">IF(A55="","",MOD((AG55+AH55)*(R55*(1-R55)),Prime))</f>
        <v>138</v>
      </c>
      <c r="AV55" s="43">
        <f ca="1">IF(A55="","",MOD((AG55+AH55)*(S55*(1-S55)),Prime))</f>
        <v>5</v>
      </c>
      <c r="AW55" s="43">
        <f ca="1">IF(A55="","",MOD((AG55+AH55)*(T55*(1-T55)),Prime))</f>
        <v>115</v>
      </c>
      <c r="AX55" s="43">
        <f ca="1">IF(A55="","",MOD((AG55+AH55)*(U55*(1-U55)),Prime))</f>
        <v>128</v>
      </c>
      <c r="AY55" s="43">
        <f ca="1">IF($A55="","",MOD(($AG55+$AH55)*(Q55*($K55-Q$4)),Prime))</f>
        <v>163</v>
      </c>
      <c r="AZ55" s="43">
        <f ca="1">IF($A55="","",MOD(($AG55+$AH55)*(R55*($K55-R$4)),Prime))</f>
        <v>114</v>
      </c>
      <c r="BA55" s="43">
        <f ca="1">IF($A55="","",MOD(($AG55+$AH55)*(S55*($K55-S$4)),Prime))</f>
        <v>9</v>
      </c>
      <c r="BB55" s="43">
        <f ca="1">IF($A55="","",MOD(($AG55+$AH55)*(T55*($K55-T$4)),Prime))</f>
        <v>159</v>
      </c>
      <c r="BC55" s="43">
        <f ca="1">IF($A55="","",MOD(($AG55+$AH55)*(U55*($K55-U$4)),Prime))</f>
        <v>63</v>
      </c>
      <c r="BD55" s="24"/>
      <c r="BE55" s="43">
        <f ca="1">IF(A55="","",MOD((AG55+AH55)*(V55+W55+X55+Y55+Z55-1),Prime))</f>
        <v>29</v>
      </c>
      <c r="BF55" s="43">
        <f ca="1">IF(A55="","",MOD((AG55+AH55)*(V55*(1-V55)),Prime))</f>
        <v>238</v>
      </c>
      <c r="BG55" s="43">
        <f ca="1">IF(A55="","",MOD((AG55+AH55)*(W55*(1-W55)),Prime))</f>
        <v>248</v>
      </c>
      <c r="BH55" s="43">
        <f ca="1">IF(A55="","",MOD((AG55+AH55)*(X55*(1-X55)),Prime))</f>
        <v>62</v>
      </c>
      <c r="BI55" s="43">
        <f ca="1">IF(A55="","",MOD((AG55+AH55)*(Y55*(1-Y55)),Prime))</f>
        <v>133</v>
      </c>
      <c r="BJ55" s="43">
        <f ca="1">IF(A55="","",MOD((AG55+AH55)*(Z55*(1-Z55)),Prime))</f>
        <v>5</v>
      </c>
      <c r="BK55" s="43">
        <f ca="1">IF($A55="","",MOD(($AG55+$AH55)*(V55*($L55-V$4)),Prime))</f>
        <v>102</v>
      </c>
      <c r="BL55" s="43">
        <f ca="1">IF($A55="","",MOD(($AG55+$AH55)*(W55*($L55-W$4)),Prime))</f>
        <v>188</v>
      </c>
      <c r="BM55" s="43">
        <f ca="1">IF($A55="","",MOD(($AG55+$AH55)*(X55*($L55-X$4)),Prime))</f>
        <v>16</v>
      </c>
      <c r="BN55" s="43">
        <f ca="1">IF($A55="","",MOD(($AG55+$AH55)*(Y55*($L55-Y$4)),Prime))</f>
        <v>124</v>
      </c>
      <c r="BO55" s="43">
        <f ca="1">IF($A55="","",MOD(($AG55+$AH55)*(Z55*($L55-Z$4)),Prime))</f>
        <v>51</v>
      </c>
      <c r="BP55" s="24"/>
      <c r="BQ55" s="43">
        <f ca="1">IF(A55="","",MOD((AG55+AH55)*(R55*D55+S55*E55+T55*F55+U55*G55-AA55),Prime))</f>
        <v>76</v>
      </c>
      <c r="BR55" s="43">
        <f ca="1">IF(A55="","",MOD((AG55+AH55)*(W55*D55+X55*E55+Y55*F55+Z55*G55-AB55),Prime))</f>
        <v>158</v>
      </c>
      <c r="BS55" s="43">
        <f ca="1">IF(A55="","",MOD((AG55+AH55)*(MOD(N55*AB55+O55*(AB55+M55)+P55*(AA55+AB55+M55),Prime)-AC55),Prime))</f>
        <v>82</v>
      </c>
      <c r="BT55" s="43">
        <f ca="1">IF(A55="","",MOD((AG55+AH55)*MOD(H55*(AA55+R55)+(1-H55)*AC55-AD55,Prime),Prime))</f>
        <v>173</v>
      </c>
      <c r="BU55" s="43">
        <f ca="1">IF(A55="","",MOD((AG55+AH55)*((J55*AD55+(1-J55)*AC55)-AE55),Prime))</f>
        <v>119</v>
      </c>
      <c r="BV55" s="43">
        <f ca="1">IF(A55="","",MOD((AG55+AH55)*H55*(1-H55),Prime))</f>
        <v>62</v>
      </c>
      <c r="BW55" s="43" cm="1">
        <f t="array" aca="1" ref="BW55" ca="1">IF(A55="","",MOD(AH55*MOD(MRef(AF$5,B55-Input_Output!$O$6,Input_Output!$O$22)*MRef(AC$5,B55-Input_Output!$O$6,Input_Output!$O$22)-(1-H55),Prime),Prime))</f>
        <v>148</v>
      </c>
      <c r="BX55" s="24"/>
      <c r="BY55" s="43" cm="1">
        <f t="array" aca="1" ref="BY55" ca="1">IF(A55="","",MOD($AH55*((1-MRef(R$5,$B55-Input_Output!$O$6,Input_Output!$O$22))*(MOD(MRef(D$5,$B55-Input_Output!$O$6,Input_Output!$O$22)+1,Prime))+MRef(R$5,$B55-Input_Output!$O$6,Input_Output!$O$22)*MRef($AE$5,$B55-Input_Output!$O$6,Input_Output!$O$22)-D55),Prime))</f>
        <v>77</v>
      </c>
      <c r="BZ55" s="43" cm="1">
        <f t="array" aca="1" ref="BZ55" ca="1">IF($A55="","",MOD($AH55*((1-MRef(S$5,$B55-Input_Output!$O$6,Input_Output!$O$22))*MRef(E$5,$B55-Input_Output!$O$6,Input_Output!$O$22)+MRef(S$5,$B55-Input_Output!$O$6,Input_Output!$O$22)*MRef($AE$5,$B55-Input_Output!$O$6,Input_Output!$O$22)-E55),Prime))</f>
        <v>67</v>
      </c>
      <c r="CA55" s="43" cm="1">
        <f t="array" aca="1" ref="CA55" ca="1">IF($A55="","",MOD($AH55*((1-MRef(T$5,$B55-Input_Output!$O$6,Input_Output!$O$22))*MRef(F$5,$B55-Input_Output!$O$6,Input_Output!$O$22)+MRef(T$5,$B55-Input_Output!$O$6,Input_Output!$O$22)*MRef($AE$5,$B55-Input_Output!$O$6,Input_Output!$O$22)-F55),Prime))</f>
        <v>37</v>
      </c>
      <c r="CB55" s="43" cm="1">
        <f t="array" aca="1" ref="CB55" ca="1">IF($A55="","",MOD($AH55*((1-MRef(U$5,$B55-Input_Output!$O$6,Input_Output!$O$22))*MRef(G$5,$B55-Input_Output!$O$6,Input_Output!$O$22)+MRef(U$5,$B55-Input_Output!$O$6,Input_Output!$O$22)*MRef($AE$5,$B55-Input_Output!$O$6,Input_Output!$O$22)-G55),Prime))</f>
        <v>60</v>
      </c>
      <c r="CC55" s="43" cm="1">
        <f t="array" aca="1" ref="CC55" ca="1">IF(A55="","",MOD(AH55*MRef(AC$5,B55-Input_Output!$O$6,Input_Output!$O$22)*H55,Prime))</f>
        <v>214</v>
      </c>
      <c r="CD55" s="24"/>
      <c r="CE55" s="43">
        <f ca="1">IF($A55="","",MOD(D55*$AG55,Prime))</f>
        <v>161</v>
      </c>
      <c r="CF55" s="43">
        <f ca="1">IF($A55="","",MOD((E55-INPUT)*$AG55,Prime))</f>
        <v>223</v>
      </c>
      <c r="CG55" s="43">
        <f ca="1">IF($A55="","",MOD(H55*$AG55,Prime))</f>
        <v>29</v>
      </c>
      <c r="CH55" s="43">
        <f ca="1">IF($A55="","",MOD((E55-OUT)*$AI55,Prime))</f>
        <v>43</v>
      </c>
      <c r="CI55" s="43" cm="1">
        <f t="array" aca="1" ref="CI55" ca="1">IF(A55="","",_xlfn.LET(_xlpm.r,B55-Input_Output!$O$6,_xlpm.l,Input_Output!$O$22,MOD(MRef(AG$5,_xlpm.r,_xlpm.l)+MRef(AH$5,_xlpm.r,_xlpm.l)-MRef(AI$5,_xlpm.r,_xlpm.l)-AH55,Prime)))</f>
        <v>0</v>
      </c>
      <c r="CJ55" s="7"/>
    </row>
    <row r="56" spans="1:88" x14ac:dyDescent="0.25">
      <c r="A56" s="41" t="str">
        <f>IF(B56&lt;Input_Output!O$22,"disguised","")</f>
        <v>disguised</v>
      </c>
      <c r="B56" s="19">
        <f>IF(B55="","",_xlfn.LET(_xlpm.next,B55+1,IF(_xlpm.next&lt;Input_Output!O$22,_xlpm.next,"")))</f>
        <v>51</v>
      </c>
      <c r="C56" s="19">
        <v>119</v>
      </c>
      <c r="D56" s="42">
        <f ca="1"/>
        <v>139</v>
      </c>
      <c r="E56" s="42">
        <f ca="1"/>
        <v>133</v>
      </c>
      <c r="F56" s="42">
        <f ca="1"/>
        <v>32</v>
      </c>
      <c r="G56" s="42">
        <f ca="1"/>
        <v>191</v>
      </c>
      <c r="H56" s="79">
        <f ca="1"/>
        <v>147</v>
      </c>
      <c r="I56" s="87">
        <f ca="1"/>
        <v>177</v>
      </c>
      <c r="J56" s="42">
        <f ca="1"/>
        <v>153</v>
      </c>
      <c r="K56" s="42">
        <f ca="1"/>
        <v>60</v>
      </c>
      <c r="L56" s="42">
        <f ca="1"/>
        <v>160</v>
      </c>
      <c r="M56" s="61">
        <f ca="1"/>
        <v>224</v>
      </c>
      <c r="N56" s="80">
        <f ca="1"/>
        <v>6</v>
      </c>
      <c r="O56" s="42">
        <f ca="1"/>
        <v>17</v>
      </c>
      <c r="P56" s="42">
        <f ca="1"/>
        <v>16</v>
      </c>
      <c r="Q56" s="42">
        <f ca="1"/>
        <v>226</v>
      </c>
      <c r="R56" s="42">
        <f ca="1"/>
        <v>218</v>
      </c>
      <c r="S56" s="42">
        <f ca="1"/>
        <v>59</v>
      </c>
      <c r="T56" s="42">
        <f ca="1"/>
        <v>207</v>
      </c>
      <c r="U56" s="42">
        <f ca="1"/>
        <v>177</v>
      </c>
      <c r="V56" s="42">
        <f ca="1"/>
        <v>62</v>
      </c>
      <c r="W56" s="42">
        <f ca="1"/>
        <v>38</v>
      </c>
      <c r="X56" s="42">
        <f ca="1"/>
        <v>6</v>
      </c>
      <c r="Y56" s="42">
        <f ca="1"/>
        <v>184</v>
      </c>
      <c r="Z56" s="42">
        <f ca="1"/>
        <v>23</v>
      </c>
      <c r="AA56" s="42">
        <f ca="1"/>
        <v>209</v>
      </c>
      <c r="AB56" s="42">
        <f ca="1"/>
        <v>44</v>
      </c>
      <c r="AC56" s="42">
        <f ca="1"/>
        <v>70</v>
      </c>
      <c r="AD56" s="42">
        <f ca="1"/>
        <v>164</v>
      </c>
      <c r="AE56" s="42">
        <f ca="1"/>
        <v>135</v>
      </c>
      <c r="AF56" s="42">
        <f ca="1"/>
        <v>154</v>
      </c>
      <c r="AG56" s="19">
        <f ca="1"/>
        <v>244</v>
      </c>
      <c r="AH56" s="19">
        <f ca="1"/>
        <v>190</v>
      </c>
      <c r="AI56" s="19">
        <f ca="1"/>
        <v>51</v>
      </c>
      <c r="AJ56" s="7"/>
      <c r="AK56" s="43">
        <f ca="1">IF(A56="","",MOD((AG56+AH56)*(N56+O56+P56-1),Prime))</f>
        <v>44</v>
      </c>
      <c r="AL56" s="43">
        <f ca="1">IF(A56="","",MOD((AG56+AH56)*(N56*(1-N56)),Prime))</f>
        <v>87</v>
      </c>
      <c r="AM56" s="43">
        <f ca="1">IF(A56="","",MOD((AG56+AH56)*(O56*(1-O56)),Prime))</f>
        <v>172</v>
      </c>
      <c r="AN56" s="43">
        <f ca="1">IF(A56="","",MOD((AG56+AH56)*(P56*(1-P56)),Prime))</f>
        <v>182</v>
      </c>
      <c r="AO56" s="43">
        <f ca="1">IF(A56="","",MOD((AG56+AH56)*(N56*($I56-N$4)),Prime))</f>
        <v>107</v>
      </c>
      <c r="AP56" s="43">
        <f ca="1">IF(A56="","",MOD((AG56+AH56)*(O56*($I56-O$4)),Prime))</f>
        <v>164</v>
      </c>
      <c r="AQ56" s="43">
        <f ca="1">IF(A56="","",MOD((AG56+AH56)*(P56*($I56-P$4)),Prime))</f>
        <v>104</v>
      </c>
      <c r="AR56" s="7"/>
      <c r="AS56" s="43">
        <f ca="1">IF(A56="","",MOD((AG56+AH56)*(Q56+R56+S56+T56+U56-1),Prime))</f>
        <v>52</v>
      </c>
      <c r="AT56" s="43">
        <f ca="1">IF(A56="","",MOD((AG56+AH56)*(Q56*(1-Q56)),Prime))</f>
        <v>204</v>
      </c>
      <c r="AU56" s="43">
        <f ca="1">IF(A56="","",MOD((AG56+AH56)*(R56*(1-R56)),Prime))</f>
        <v>155</v>
      </c>
      <c r="AV56" s="43">
        <f ca="1">IF(A56="","",MOD((AG56+AH56)*(S56*(1-S56)),Prime))</f>
        <v>55</v>
      </c>
      <c r="AW56" s="43">
        <f ca="1">IF(A56="","",MOD((AG56+AH56)*(T56*(1-T56)),Prime))</f>
        <v>199</v>
      </c>
      <c r="AX56" s="43">
        <f ca="1">IF(A56="","",MOD((AG56+AH56)*(U56*(1-U56)),Prime))</f>
        <v>31</v>
      </c>
      <c r="AY56" s="43">
        <f ca="1">IF($A56="","",MOD(($AG56+$AH56)*(Q56*($K56-Q$4)),Prime))</f>
        <v>254</v>
      </c>
      <c r="AZ56" s="43">
        <f ca="1">IF($A56="","",MOD(($AG56+$AH56)*(R56*($K56-R$4)),Prime))</f>
        <v>68</v>
      </c>
      <c r="BA56" s="43">
        <f ca="1">IF($A56="","",MOD(($AG56+$AH56)*(S56*($K56-S$4)),Prime))</f>
        <v>202</v>
      </c>
      <c r="BB56" s="43">
        <f ca="1">IF($A56="","",MOD(($AG56+$AH56)*(T56*($K56-T$4)),Prime))</f>
        <v>41</v>
      </c>
      <c r="BC56" s="43">
        <f ca="1">IF($A56="","",MOD(($AG56+$AH56)*(U56*($K56-U$4)),Prime))</f>
        <v>142</v>
      </c>
      <c r="BD56" s="24"/>
      <c r="BE56" s="43">
        <f ca="1">IF(A56="","",MOD((AG56+AH56)*(V56+W56+X56+Y56+Z56-1),Prime))</f>
        <v>226</v>
      </c>
      <c r="BF56" s="43">
        <f ca="1">IF(A56="","",MOD((AG56+AH56)*(V56*(1-V56)),Prime))</f>
        <v>71</v>
      </c>
      <c r="BG56" s="43">
        <f ca="1">IF(A56="","",MOD((AG56+AH56)*(W56*(1-W56)),Prime))</f>
        <v>171</v>
      </c>
      <c r="BH56" s="43">
        <f ca="1">IF(A56="","",MOD((AG56+AH56)*(X56*(1-X56)),Prime))</f>
        <v>87</v>
      </c>
      <c r="BI56" s="43">
        <f ca="1">IF(A56="","",MOD((AG56+AH56)*(Y56*(1-Y56)),Prime))</f>
        <v>143</v>
      </c>
      <c r="BJ56" s="43">
        <f ca="1">IF(A56="","",MOD((AG56+AH56)*(Z56*(1-Z56)),Prime))</f>
        <v>131</v>
      </c>
      <c r="BK56" s="43">
        <f ca="1">IF($A56="","",MOD(($AG56+$AH56)*(V56*($L56-V$4)),Prime))</f>
        <v>16</v>
      </c>
      <c r="BL56" s="43">
        <f ca="1">IF($A56="","",MOD(($AG56+$AH56)*(W56*($L56-W$4)),Prime))</f>
        <v>57</v>
      </c>
      <c r="BM56" s="43">
        <f ca="1">IF($A56="","",MOD(($AG56+$AH56)*(X56*($L56-X$4)),Prime))</f>
        <v>232</v>
      </c>
      <c r="BN56" s="43">
        <f ca="1">IF($A56="","",MOD(($AG56+$AH56)*(Y56*($L56-Y$4)),Prime))</f>
        <v>161</v>
      </c>
      <c r="BO56" s="43">
        <f ca="1">IF($A56="","",MOD(($AG56+$AH56)*(Z56*($L56-Z$4)),Prime))</f>
        <v>29</v>
      </c>
      <c r="BP56" s="24"/>
      <c r="BQ56" s="43">
        <f ca="1">IF(A56="","",MOD((AG56+AH56)*(R56*D56+S56*E56+T56*F56+U56*G56-AA56),Prime))</f>
        <v>92</v>
      </c>
      <c r="BR56" s="43">
        <f ca="1">IF(A56="","",MOD((AG56+AH56)*(W56*D56+X56*E56+Y56*F56+Z56*G56-AB56),Prime))</f>
        <v>200</v>
      </c>
      <c r="BS56" s="43">
        <f ca="1">IF(A56="","",MOD((AG56+AH56)*(MOD(N56*AB56+O56*(AB56+M56)+P56*(AA56+AB56+M56),Prime)-AC56),Prime))</f>
        <v>175</v>
      </c>
      <c r="BT56" s="43">
        <f ca="1">IF(A56="","",MOD((AG56+AH56)*MOD(H56*(AA56+R56)+(1-H56)*AC56-AD56,Prime),Prime))</f>
        <v>99</v>
      </c>
      <c r="BU56" s="43">
        <f ca="1">IF(A56="","",MOD((AG56+AH56)*((J56*AD56+(1-J56)*AC56)-AE56),Prime))</f>
        <v>89</v>
      </c>
      <c r="BV56" s="43">
        <f ca="1">IF(A56="","",MOD((AG56+AH56)*H56*(1-H56),Prime))</f>
        <v>200</v>
      </c>
      <c r="BW56" s="43" cm="1">
        <f t="array" aca="1" ref="BW56" ca="1">IF(A56="","",MOD(AH56*MOD(MRef(AF$5,B56-Input_Output!$O$6,Input_Output!$O$22)*MRef(AC$5,B56-Input_Output!$O$6,Input_Output!$O$22)-(1-H56),Prime),Prime))</f>
        <v>63</v>
      </c>
      <c r="BX56" s="24"/>
      <c r="BY56" s="43" cm="1">
        <f t="array" aca="1" ref="BY56" ca="1">IF(A56="","",MOD($AH56*((1-MRef(R$5,$B56-Input_Output!$O$6,Input_Output!$O$22))*(MOD(MRef(D$5,$B56-Input_Output!$O$6,Input_Output!$O$22)+1,Prime))+MRef(R$5,$B56-Input_Output!$O$6,Input_Output!$O$22)*MRef($AE$5,$B56-Input_Output!$O$6,Input_Output!$O$22)-D56),Prime))</f>
        <v>50</v>
      </c>
      <c r="BZ56" s="43" cm="1">
        <f t="array" aca="1" ref="BZ56" ca="1">IF($A56="","",MOD($AH56*((1-MRef(S$5,$B56-Input_Output!$O$6,Input_Output!$O$22))*MRef(E$5,$B56-Input_Output!$O$6,Input_Output!$O$22)+MRef(S$5,$B56-Input_Output!$O$6,Input_Output!$O$22)*MRef($AE$5,$B56-Input_Output!$O$6,Input_Output!$O$22)-E56),Prime))</f>
        <v>202</v>
      </c>
      <c r="CA56" s="43" cm="1">
        <f t="array" aca="1" ref="CA56" ca="1">IF($A56="","",MOD($AH56*((1-MRef(T$5,$B56-Input_Output!$O$6,Input_Output!$O$22))*MRef(F$5,$B56-Input_Output!$O$6,Input_Output!$O$22)+MRef(T$5,$B56-Input_Output!$O$6,Input_Output!$O$22)*MRef($AE$5,$B56-Input_Output!$O$6,Input_Output!$O$22)-F56),Prime))</f>
        <v>247</v>
      </c>
      <c r="CB56" s="43" cm="1">
        <f t="array" aca="1" ref="CB56" ca="1">IF($A56="","",MOD($AH56*((1-MRef(U$5,$B56-Input_Output!$O$6,Input_Output!$O$22))*MRef(G$5,$B56-Input_Output!$O$6,Input_Output!$O$22)+MRef(U$5,$B56-Input_Output!$O$6,Input_Output!$O$22)*MRef($AE$5,$B56-Input_Output!$O$6,Input_Output!$O$22)-G56),Prime))</f>
        <v>79</v>
      </c>
      <c r="CC56" s="43" cm="1">
        <f t="array" aca="1" ref="CC56" ca="1">IF(A56="","",MOD(AH56*MRef(AC$5,B56-Input_Output!$O$6,Input_Output!$O$22)*H56,Prime))</f>
        <v>68</v>
      </c>
      <c r="CD56" s="24"/>
      <c r="CE56" s="43">
        <f ca="1">IF($A56="","",MOD(D56*$AG56,Prime))</f>
        <v>249</v>
      </c>
      <c r="CF56" s="43">
        <f ca="1">IF($A56="","",MOD((E56-INPUT)*$AG56,Prime))</f>
        <v>122</v>
      </c>
      <c r="CG56" s="43">
        <f ca="1">IF($A56="","",MOD(H56*$AG56,Prime))</f>
        <v>145</v>
      </c>
      <c r="CH56" s="43">
        <f ca="1">IF($A56="","",MOD((E56-OUT)*$AI56,Prime))</f>
        <v>107</v>
      </c>
      <c r="CI56" s="43" cm="1">
        <f t="array" aca="1" ref="CI56" ca="1">IF(A56="","",_xlfn.LET(_xlpm.r,B56-Input_Output!$O$6,_xlpm.l,Input_Output!$O$22,MOD(MRef(AG$5,_xlpm.r,_xlpm.l)+MRef(AH$5,_xlpm.r,_xlpm.l)-MRef(AI$5,_xlpm.r,_xlpm.l)-AH56,Prime)))</f>
        <v>0</v>
      </c>
      <c r="CJ56" s="7"/>
    </row>
    <row r="57" spans="1:88" x14ac:dyDescent="0.25">
      <c r="A57" s="41" t="str">
        <f>IF(B57&lt;Input_Output!O$22,"disguised","")</f>
        <v>disguised</v>
      </c>
      <c r="B57" s="19">
        <f>IF(B56="","",_xlfn.LET(_xlpm.next,B56+1,IF(_xlpm.next&lt;Input_Output!O$22,_xlpm.next,"")))</f>
        <v>52</v>
      </c>
      <c r="C57" s="19">
        <v>130</v>
      </c>
      <c r="D57" s="42">
        <f ca="1"/>
        <v>150</v>
      </c>
      <c r="E57" s="42">
        <f ca="1"/>
        <v>30</v>
      </c>
      <c r="F57" s="42">
        <f ca="1"/>
        <v>211</v>
      </c>
      <c r="G57" s="42">
        <f ca="1"/>
        <v>12</v>
      </c>
      <c r="H57" s="79">
        <f ca="1"/>
        <v>75</v>
      </c>
      <c r="I57" s="87">
        <f ca="1"/>
        <v>99</v>
      </c>
      <c r="J57" s="42">
        <f ca="1"/>
        <v>165</v>
      </c>
      <c r="K57" s="42">
        <f ca="1"/>
        <v>115</v>
      </c>
      <c r="L57" s="42">
        <f ca="1"/>
        <v>222</v>
      </c>
      <c r="M57" s="61">
        <f ca="1"/>
        <v>223</v>
      </c>
      <c r="N57" s="80">
        <f ca="1"/>
        <v>204</v>
      </c>
      <c r="O57" s="42">
        <f ca="1"/>
        <v>220</v>
      </c>
      <c r="P57" s="42">
        <f ca="1"/>
        <v>245</v>
      </c>
      <c r="Q57" s="42">
        <f ca="1"/>
        <v>148</v>
      </c>
      <c r="R57" s="42">
        <f ca="1"/>
        <v>151</v>
      </c>
      <c r="S57" s="42">
        <f ca="1"/>
        <v>93</v>
      </c>
      <c r="T57" s="42">
        <f ca="1"/>
        <v>38</v>
      </c>
      <c r="U57" s="42">
        <f ca="1"/>
        <v>147</v>
      </c>
      <c r="V57" s="42">
        <f ca="1"/>
        <v>162</v>
      </c>
      <c r="W57" s="42">
        <f ca="1"/>
        <v>55</v>
      </c>
      <c r="X57" s="42">
        <f ca="1"/>
        <v>83</v>
      </c>
      <c r="Y57" s="42">
        <f ca="1"/>
        <v>105</v>
      </c>
      <c r="Z57" s="42">
        <f ca="1"/>
        <v>115</v>
      </c>
      <c r="AA57" s="42">
        <f ca="1"/>
        <v>237</v>
      </c>
      <c r="AB57" s="42">
        <f ca="1"/>
        <v>215</v>
      </c>
      <c r="AC57" s="42">
        <f ca="1"/>
        <v>218</v>
      </c>
      <c r="AD57" s="42">
        <f ca="1"/>
        <v>193</v>
      </c>
      <c r="AE57" s="42">
        <f ca="1"/>
        <v>35</v>
      </c>
      <c r="AF57" s="42">
        <f ca="1"/>
        <v>217</v>
      </c>
      <c r="AG57" s="19">
        <f ca="1"/>
        <v>31</v>
      </c>
      <c r="AH57" s="19">
        <f ca="1"/>
        <v>217</v>
      </c>
      <c r="AI57" s="19">
        <f ca="1"/>
        <v>72</v>
      </c>
      <c r="AJ57" s="7"/>
      <c r="AK57" s="43">
        <f ca="1">IF(A57="","",MOD((AG57+AH57)*(N57+O57+P57-1),Prime))</f>
        <v>156</v>
      </c>
      <c r="AL57" s="43">
        <f ca="1">IF(A57="","",MOD((AG57+AH57)*(N57*(1-N57)),Prime))</f>
        <v>58</v>
      </c>
      <c r="AM57" s="43">
        <f ca="1">IF(A57="","",MOD((AG57+AH57)*(O57*(1-O57)),Prime))</f>
        <v>61</v>
      </c>
      <c r="AN57" s="43">
        <f ca="1">IF(A57="","",MOD((AG57+AH57)*(P57*(1-P57)),Prime))</f>
        <v>119</v>
      </c>
      <c r="AO57" s="43">
        <f ca="1">IF(A57="","",MOD((AG57+AH57)*(N57*($I57-N$4)),Prime))</f>
        <v>192</v>
      </c>
      <c r="AP57" s="43">
        <f ca="1">IF(A57="","",MOD((AG57+AH57)*(O57*($I57-O$4)),Prime))</f>
        <v>252</v>
      </c>
      <c r="AQ57" s="43">
        <f ca="1">IF(A57="","",MOD((AG57+AH57)*(P57*($I57-P$4)),Prime))</f>
        <v>196</v>
      </c>
      <c r="AR57" s="7"/>
      <c r="AS57" s="43">
        <f ca="1">IF(A57="","",MOD((AG57+AH57)*(Q57+R57+S57+T57+U57-1),Prime))</f>
        <v>213</v>
      </c>
      <c r="AT57" s="43">
        <f ca="1">IF(A57="","",MOD((AG57+AH57)*(Q57*(1-Q57)),Prime))</f>
        <v>227</v>
      </c>
      <c r="AU57" s="43">
        <f ca="1">IF(A57="","",MOD((AG57+AH57)*(R57*(1-R57)),Prime))</f>
        <v>49</v>
      </c>
      <c r="AV57" s="43">
        <f ca="1">IF(A57="","",MOD((AG57+AH57)*(S57*(1-S57)),Prime))</f>
        <v>161</v>
      </c>
      <c r="AW57" s="43">
        <f ca="1">IF(A57="","",MOD((AG57+AH57)*(T57*(1-T57)),Prime))</f>
        <v>61</v>
      </c>
      <c r="AX57" s="43">
        <f ca="1">IF(A57="","",MOD((AG57+AH57)*(U57*(1-U57)),Prime))</f>
        <v>151</v>
      </c>
      <c r="AY57" s="43">
        <f ca="1">IF($A57="","",MOD(($AG57+$AH57)*(Q57*($K57-Q$4)),Prime))</f>
        <v>249</v>
      </c>
      <c r="AZ57" s="43">
        <f ca="1">IF($A57="","",MOD(($AG57+$AH57)*(R57*($K57-R$4)),Prime))</f>
        <v>45</v>
      </c>
      <c r="BA57" s="43">
        <f ca="1">IF($A57="","",MOD(($AG57+$AH57)*(S57*($K57-S$4)),Prime))</f>
        <v>252</v>
      </c>
      <c r="BB57" s="43">
        <f ca="1">IF($A57="","",MOD(($AG57+$AH57)*(T57*($K57-T$4)),Prime))</f>
        <v>246</v>
      </c>
      <c r="BC57" s="43">
        <f ca="1">IF($A57="","",MOD(($AG57+$AH57)*(U57*($K57-U$4)),Prime))</f>
        <v>151</v>
      </c>
      <c r="BD57" s="24"/>
      <c r="BE57" s="43">
        <f ca="1">IF(A57="","",MOD((AG57+AH57)*(V57+W57+X57+Y57+Z57-1),Prime))</f>
        <v>212</v>
      </c>
      <c r="BF57" s="43">
        <f ca="1">IF(A57="","",MOD((AG57+AH57)*(V57*(1-V57)),Prime))</f>
        <v>97</v>
      </c>
      <c r="BG57" s="43">
        <f ca="1">IF(A57="","",MOD((AG57+AH57)*(W57*(1-W57)),Prime))</f>
        <v>2</v>
      </c>
      <c r="BH57" s="43">
        <f ca="1">IF(A57="","",MOD((AG57+AH57)*(X57*(1-X57)),Prime))</f>
        <v>88</v>
      </c>
      <c r="BI57" s="43">
        <f ca="1">IF(A57="","",MOD((AG57+AH57)*(Y57*(1-Y57)),Prime))</f>
        <v>106</v>
      </c>
      <c r="BJ57" s="43">
        <f ca="1">IF(A57="","",MOD((AG57+AH57)*(Z57*(1-Z57)),Prime))</f>
        <v>27</v>
      </c>
      <c r="BK57" s="43">
        <f ca="1">IF($A57="","",MOD(($AG57+$AH57)*(V57*($L57-V$4)),Prime))</f>
        <v>144</v>
      </c>
      <c r="BL57" s="43">
        <f ca="1">IF($A57="","",MOD(($AG57+$AH57)*(W57*($L57-W$4)),Prime))</f>
        <v>87</v>
      </c>
      <c r="BM57" s="43">
        <f ca="1">IF($A57="","",MOD(($AG57+$AH57)*(X57*($L57-X$4)),Prime))</f>
        <v>140</v>
      </c>
      <c r="BN57" s="43">
        <f ca="1">IF($A57="","",MOD(($AG57+$AH57)*(Y57*($L57-Y$4)),Prime))</f>
        <v>187</v>
      </c>
      <c r="BO57" s="43">
        <f ca="1">IF($A57="","",MOD(($AG57+$AH57)*(Z57*($L57-Z$4)),Prime))</f>
        <v>16</v>
      </c>
      <c r="BP57" s="24"/>
      <c r="BQ57" s="43">
        <f ca="1">IF(A57="","",MOD((AG57+AH57)*(R57*D57+S57*E57+T57*F57+U57*G57-AA57),Prime))</f>
        <v>217</v>
      </c>
      <c r="BR57" s="43">
        <f ca="1">IF(A57="","",MOD((AG57+AH57)*(W57*D57+X57*E57+Y57*F57+Z57*G57-AB57),Prime))</f>
        <v>61</v>
      </c>
      <c r="BS57" s="43">
        <f ca="1">IF(A57="","",MOD((AG57+AH57)*(MOD(N57*AB57+O57*(AB57+M57)+P57*(AA57+AB57+M57),Prime)-AC57),Prime))</f>
        <v>222</v>
      </c>
      <c r="BT57" s="43">
        <f ca="1">IF(A57="","",MOD((AG57+AH57)*MOD(H57*(AA57+R57)+(1-H57)*AC57-AD57,Prime),Prime))</f>
        <v>161</v>
      </c>
      <c r="BU57" s="43">
        <f ca="1">IF(A57="","",MOD((AG57+AH57)*((J57*AD57+(1-J57)*AC57)-AE57),Prime))</f>
        <v>12</v>
      </c>
      <c r="BV57" s="43">
        <f ca="1">IF(A57="","",MOD((AG57+AH57)*H57*(1-H57),Prime))</f>
        <v>92</v>
      </c>
      <c r="BW57" s="43" cm="1">
        <f t="array" aca="1" ref="BW57" ca="1">IF(A57="","",MOD(AH57*MOD(MRef(AF$5,B57-Input_Output!$O$6,Input_Output!$O$22)*MRef(AC$5,B57-Input_Output!$O$6,Input_Output!$O$22)-(1-H57),Prime),Prime))</f>
        <v>141</v>
      </c>
      <c r="BX57" s="24"/>
      <c r="BY57" s="43" cm="1">
        <f t="array" aca="1" ref="BY57" ca="1">IF(A57="","",MOD($AH57*((1-MRef(R$5,$B57-Input_Output!$O$6,Input_Output!$O$22))*(MOD(MRef(D$5,$B57-Input_Output!$O$6,Input_Output!$O$22)+1,Prime))+MRef(R$5,$B57-Input_Output!$O$6,Input_Output!$O$22)*MRef($AE$5,$B57-Input_Output!$O$6,Input_Output!$O$22)-D57),Prime))</f>
        <v>241</v>
      </c>
      <c r="BZ57" s="43" cm="1">
        <f t="array" aca="1" ref="BZ57" ca="1">IF($A57="","",MOD($AH57*((1-MRef(S$5,$B57-Input_Output!$O$6,Input_Output!$O$22))*MRef(E$5,$B57-Input_Output!$O$6,Input_Output!$O$22)+MRef(S$5,$B57-Input_Output!$O$6,Input_Output!$O$22)*MRef($AE$5,$B57-Input_Output!$O$6,Input_Output!$O$22)-E57),Prime))</f>
        <v>55</v>
      </c>
      <c r="CA57" s="43" cm="1">
        <f t="array" aca="1" ref="CA57" ca="1">IF($A57="","",MOD($AH57*((1-MRef(T$5,$B57-Input_Output!$O$6,Input_Output!$O$22))*MRef(F$5,$B57-Input_Output!$O$6,Input_Output!$O$22)+MRef(T$5,$B57-Input_Output!$O$6,Input_Output!$O$22)*MRef($AE$5,$B57-Input_Output!$O$6,Input_Output!$O$22)-F57),Prime))</f>
        <v>104</v>
      </c>
      <c r="CB57" s="43" cm="1">
        <f t="array" aca="1" ref="CB57" ca="1">IF($A57="","",MOD($AH57*((1-MRef(U$5,$B57-Input_Output!$O$6,Input_Output!$O$22))*MRef(G$5,$B57-Input_Output!$O$6,Input_Output!$O$22)+MRef(U$5,$B57-Input_Output!$O$6,Input_Output!$O$22)*MRef($AE$5,$B57-Input_Output!$O$6,Input_Output!$O$22)-G57),Prime))</f>
        <v>110</v>
      </c>
      <c r="CC57" s="43" cm="1">
        <f t="array" aca="1" ref="CC57" ca="1">IF(A57="","",MOD(AH57*MRef(AC$5,B57-Input_Output!$O$6,Input_Output!$O$22)*H57,Prime))</f>
        <v>251</v>
      </c>
      <c r="CD57" s="24"/>
      <c r="CE57" s="43">
        <f ca="1">IF($A57="","",MOD(D57*$AG57,Prime))</f>
        <v>24</v>
      </c>
      <c r="CF57" s="43">
        <f ca="1">IF($A57="","",MOD((E57-INPUT)*$AG57,Prime))</f>
        <v>35</v>
      </c>
      <c r="CG57" s="43">
        <f ca="1">IF($A57="","",MOD(H57*$AG57,Prime))</f>
        <v>12</v>
      </c>
      <c r="CH57" s="43">
        <f ca="1">IF($A57="","",MOD((E57-OUT)*$AI57,Prime))</f>
        <v>52</v>
      </c>
      <c r="CI57" s="43" cm="1">
        <f t="array" aca="1" ref="CI57" ca="1">IF(A57="","",_xlfn.LET(_xlpm.r,B57-Input_Output!$O$6,_xlpm.l,Input_Output!$O$22,MOD(MRef(AG$5,_xlpm.r,_xlpm.l)+MRef(AH$5,_xlpm.r,_xlpm.l)-MRef(AI$5,_xlpm.r,_xlpm.l)-AH57,Prime)))</f>
        <v>0</v>
      </c>
      <c r="CJ57" s="7"/>
    </row>
    <row r="58" spans="1:88" x14ac:dyDescent="0.25">
      <c r="A58" s="41" t="str">
        <f>IF(B58&lt;Input_Output!O$22,"disguised","")</f>
        <v>disguised</v>
      </c>
      <c r="B58" s="19">
        <f>IF(B57="","",_xlfn.LET(_xlpm.next,B57+1,IF(_xlpm.next&lt;Input_Output!O$22,_xlpm.next,"")))</f>
        <v>53</v>
      </c>
      <c r="C58" s="19">
        <v>250</v>
      </c>
      <c r="D58" s="42">
        <f ca="1"/>
        <v>223</v>
      </c>
      <c r="E58" s="42">
        <f ca="1"/>
        <v>184</v>
      </c>
      <c r="F58" s="42">
        <f ca="1"/>
        <v>130</v>
      </c>
      <c r="G58" s="42">
        <f ca="1"/>
        <v>194</v>
      </c>
      <c r="H58" s="79">
        <f ca="1"/>
        <v>230</v>
      </c>
      <c r="I58" s="87">
        <f ca="1"/>
        <v>92</v>
      </c>
      <c r="J58" s="42">
        <f ca="1"/>
        <v>223</v>
      </c>
      <c r="K58" s="42">
        <f ca="1"/>
        <v>193</v>
      </c>
      <c r="L58" s="42">
        <f ca="1"/>
        <v>114</v>
      </c>
      <c r="M58" s="61">
        <f ca="1"/>
        <v>248</v>
      </c>
      <c r="N58" s="80">
        <f ca="1"/>
        <v>216</v>
      </c>
      <c r="O58" s="42">
        <f ca="1"/>
        <v>189</v>
      </c>
      <c r="P58" s="42">
        <f ca="1"/>
        <v>79</v>
      </c>
      <c r="Q58" s="42">
        <f ca="1"/>
        <v>0</v>
      </c>
      <c r="R58" s="42">
        <f ca="1"/>
        <v>5</v>
      </c>
      <c r="S58" s="42">
        <f ca="1"/>
        <v>226</v>
      </c>
      <c r="T58" s="42">
        <f ca="1"/>
        <v>252</v>
      </c>
      <c r="U58" s="42">
        <f ca="1"/>
        <v>118</v>
      </c>
      <c r="V58" s="42">
        <f ca="1"/>
        <v>179</v>
      </c>
      <c r="W58" s="42">
        <f ca="1"/>
        <v>128</v>
      </c>
      <c r="X58" s="42">
        <f ca="1"/>
        <v>37</v>
      </c>
      <c r="Y58" s="42">
        <f ca="1"/>
        <v>97</v>
      </c>
      <c r="Z58" s="42">
        <f ca="1"/>
        <v>44</v>
      </c>
      <c r="AA58" s="42">
        <f ca="1"/>
        <v>175</v>
      </c>
      <c r="AB58" s="42">
        <f ca="1"/>
        <v>35</v>
      </c>
      <c r="AC58" s="42">
        <f ca="1"/>
        <v>131</v>
      </c>
      <c r="AD58" s="42">
        <f ca="1"/>
        <v>126</v>
      </c>
      <c r="AE58" s="42">
        <f ca="1"/>
        <v>123</v>
      </c>
      <c r="AF58" s="42">
        <f ca="1"/>
        <v>23</v>
      </c>
      <c r="AG58" s="19">
        <f ca="1"/>
        <v>254</v>
      </c>
      <c r="AH58" s="19">
        <f ca="1"/>
        <v>51</v>
      </c>
      <c r="AI58" s="19">
        <f ca="1"/>
        <v>204</v>
      </c>
      <c r="AJ58" s="7"/>
      <c r="AK58" s="43">
        <f ca="1">IF(A58="","",MOD((AG58+AH58)*(N58+O58+P58-1),Prime))</f>
        <v>54</v>
      </c>
      <c r="AL58" s="43">
        <f ca="1">IF(A58="","",MOD((AG58+AH58)*(N58*(1-N58)),Prime))</f>
        <v>98</v>
      </c>
      <c r="AM58" s="43">
        <f ca="1">IF(A58="","",MOD((AG58+AH58)*(O58*(1-O58)),Prime))</f>
        <v>173</v>
      </c>
      <c r="AN58" s="43">
        <f ca="1">IF(A58="","",MOD((AG58+AH58)*(P58*(1-P58)),Prime))</f>
        <v>31</v>
      </c>
      <c r="AO58" s="43">
        <f ca="1">IF(A58="","",MOD((AG58+AH58)*(N58*($I58-N$4)),Prime))</f>
        <v>129</v>
      </c>
      <c r="AP58" s="43">
        <f ca="1">IF(A58="","",MOD((AG58+AH58)*(O58*($I58-O$4)),Prime))</f>
        <v>68</v>
      </c>
      <c r="AQ58" s="43">
        <f ca="1">IF(A58="","",MOD((AG58+AH58)*(P58*($I58-P$4)),Prime))</f>
        <v>241</v>
      </c>
      <c r="AR58" s="7"/>
      <c r="AS58" s="43">
        <f ca="1">IF(A58="","",MOD((AG58+AH58)*(Q58+R58+S58+T58+U58-1),Prime))</f>
        <v>16</v>
      </c>
      <c r="AT58" s="43">
        <f ca="1">IF(A58="","",MOD((AG58+AH58)*(Q58*(1-Q58)),Prime))</f>
        <v>0</v>
      </c>
      <c r="AU58" s="43">
        <f ca="1">IF(A58="","",MOD((AG58+AH58)*(R58*(1-R58)),Prime))</f>
        <v>68</v>
      </c>
      <c r="AV58" s="43">
        <f ca="1">IF(A58="","",MOD((AG58+AH58)*(S58*(1-S58)),Prime))</f>
        <v>186</v>
      </c>
      <c r="AW58" s="43">
        <f ca="1">IF(A58="","",MOD((AG58+AH58)*(T58*(1-T58)),Prime))</f>
        <v>102</v>
      </c>
      <c r="AX58" s="43">
        <f ca="1">IF(A58="","",MOD((AG58+AH58)*(U58*(1-U58)),Prime))</f>
        <v>115</v>
      </c>
      <c r="AY58" s="43">
        <f ca="1">IF($A58="","",MOD(($AG58+$AH58)*(Q58*($K58-Q$4)),Prime))</f>
        <v>0</v>
      </c>
      <c r="AZ58" s="43">
        <f ca="1">IF($A58="","",MOD(($AG58+$AH58)*(R58*($K58-R$4)),Prime))</f>
        <v>77</v>
      </c>
      <c r="BA58" s="43">
        <f ca="1">IF($A58="","",MOD(($AG58+$AH58)*(S58*($K58-S$4)),Prime))</f>
        <v>34</v>
      </c>
      <c r="BB58" s="43">
        <f ca="1">IF($A58="","",MOD(($AG58+$AH58)*(T58*($K58-T$4)),Prime))</f>
        <v>146</v>
      </c>
      <c r="BC58" s="43">
        <f ca="1">IF($A58="","",MOD(($AG58+$AH58)*(U58*($K58-U$4)),Prime))</f>
        <v>91</v>
      </c>
      <c r="BD58" s="24"/>
      <c r="BE58" s="43">
        <f ca="1">IF(A58="","",MOD((AG58+AH58)*(V58+W58+X58+Y58+Z58-1),Prime))</f>
        <v>102</v>
      </c>
      <c r="BF58" s="43">
        <f ca="1">IF(A58="","",MOD((AG58+AH58)*(V58*(1-V58)),Prime))</f>
        <v>31</v>
      </c>
      <c r="BG58" s="43">
        <f ca="1">IF(A58="","",MOD((AG58+AH58)*(W58*(1-W58)),Prime))</f>
        <v>221</v>
      </c>
      <c r="BH58" s="43">
        <f ca="1">IF(A58="","",MOD((AG58+AH58)*(X58*(1-X58)),Prime))</f>
        <v>57</v>
      </c>
      <c r="BI58" s="43">
        <f ca="1">IF(A58="","",MOD((AG58+AH58)*(Y58*(1-Y58)),Prime))</f>
        <v>204</v>
      </c>
      <c r="BJ58" s="43">
        <f ca="1">IF(A58="","",MOD((AG58+AH58)*(Z58*(1-Z58)),Prime))</f>
        <v>162</v>
      </c>
      <c r="BK58" s="43">
        <f ca="1">IF($A58="","",MOD(($AG58+$AH58)*(V58*($L58-V$4)),Prime))</f>
        <v>61</v>
      </c>
      <c r="BL58" s="43">
        <f ca="1">IF($A58="","",MOD(($AG58+$AH58)*(W58*($L58-W$4)),Prime))</f>
        <v>115</v>
      </c>
      <c r="BM58" s="43">
        <f ca="1">IF($A58="","",MOD(($AG58+$AH58)*(X58*($L58-X$4)),Prime))</f>
        <v>251</v>
      </c>
      <c r="BN58" s="43">
        <f ca="1">IF($A58="","",MOD(($AG58+$AH58)*(Y58*($L58-Y$4)),Prime))</f>
        <v>246</v>
      </c>
      <c r="BO58" s="43">
        <f ca="1">IF($A58="","",MOD(($AG58+$AH58)*(Z58*($L58-Z$4)),Prime))</f>
        <v>249</v>
      </c>
      <c r="BP58" s="24"/>
      <c r="BQ58" s="43">
        <f ca="1">IF(A58="","",MOD((AG58+AH58)*(R58*D58+S58*E58+T58*F58+U58*G58-AA58),Prime))</f>
        <v>96</v>
      </c>
      <c r="BR58" s="43">
        <f ca="1">IF(A58="","",MOD((AG58+AH58)*(W58*D58+X58*E58+Y58*F58+Z58*G58-AB58),Prime))</f>
        <v>159</v>
      </c>
      <c r="BS58" s="43">
        <f ca="1">IF(A58="","",MOD((AG58+AH58)*(MOD(N58*AB58+O58*(AB58+M58)+P58*(AA58+AB58+M58),Prime)-AC58),Prime))</f>
        <v>9</v>
      </c>
      <c r="BT58" s="43">
        <f ca="1">IF(A58="","",MOD((AG58+AH58)*MOD(H58*(AA58+R58)+(1-H58)*AC58-AD58,Prime),Prime))</f>
        <v>215</v>
      </c>
      <c r="BU58" s="43">
        <f ca="1">IF(A58="","",MOD((AG58+AH58)*((J58*AD58+(1-J58)*AC58)-AE58),Prime))</f>
        <v>63</v>
      </c>
      <c r="BV58" s="43">
        <f ca="1">IF(A58="","",MOD((AG58+AH58)*H58*(1-H58),Prime))</f>
        <v>206</v>
      </c>
      <c r="BW58" s="43" cm="1">
        <f t="array" aca="1" ref="BW58" ca="1">IF(A58="","",MOD(AH58*MOD(MRef(AF$5,B58-Input_Output!$O$6,Input_Output!$O$22)*MRef(AC$5,B58-Input_Output!$O$6,Input_Output!$O$22)-(1-H58),Prime),Prime))</f>
        <v>172</v>
      </c>
      <c r="BX58" s="24"/>
      <c r="BY58" s="43" cm="1">
        <f t="array" aca="1" ref="BY58" ca="1">IF(A58="","",MOD($AH58*((1-MRef(R$5,$B58-Input_Output!$O$6,Input_Output!$O$22))*(MOD(MRef(D$5,$B58-Input_Output!$O$6,Input_Output!$O$22)+1,Prime))+MRef(R$5,$B58-Input_Output!$O$6,Input_Output!$O$22)*MRef($AE$5,$B58-Input_Output!$O$6,Input_Output!$O$22)-D58),Prime))</f>
        <v>233</v>
      </c>
      <c r="BZ58" s="43" cm="1">
        <f t="array" aca="1" ref="BZ58" ca="1">IF($A58="","",MOD($AH58*((1-MRef(S$5,$B58-Input_Output!$O$6,Input_Output!$O$22))*MRef(E$5,$B58-Input_Output!$O$6,Input_Output!$O$22)+MRef(S$5,$B58-Input_Output!$O$6,Input_Output!$O$22)*MRef($AE$5,$B58-Input_Output!$O$6,Input_Output!$O$22)-E58),Prime))</f>
        <v>14</v>
      </c>
      <c r="CA58" s="43" cm="1">
        <f t="array" aca="1" ref="CA58" ca="1">IF($A58="","",MOD($AH58*((1-MRef(T$5,$B58-Input_Output!$O$6,Input_Output!$O$22))*MRef(F$5,$B58-Input_Output!$O$6,Input_Output!$O$22)+MRef(T$5,$B58-Input_Output!$O$6,Input_Output!$O$22)*MRef($AE$5,$B58-Input_Output!$O$6,Input_Output!$O$22)-F58),Prime))</f>
        <v>6</v>
      </c>
      <c r="CB58" s="43" cm="1">
        <f t="array" aca="1" ref="CB58" ca="1">IF($A58="","",MOD($AH58*((1-MRef(U$5,$B58-Input_Output!$O$6,Input_Output!$O$22))*MRef(G$5,$B58-Input_Output!$O$6,Input_Output!$O$22)+MRef(U$5,$B58-Input_Output!$O$6,Input_Output!$O$22)*MRef($AE$5,$B58-Input_Output!$O$6,Input_Output!$O$22)-G58),Prime))</f>
        <v>128</v>
      </c>
      <c r="CC58" s="43" cm="1">
        <f t="array" aca="1" ref="CC58" ca="1">IF(A58="","",MOD(AH58*MRef(AC$5,B58-Input_Output!$O$6,Input_Output!$O$22)*H58,Prime))</f>
        <v>183</v>
      </c>
      <c r="CD58" s="24"/>
      <c r="CE58" s="43">
        <f ca="1">IF($A58="","",MOD(D58*$AG58,Prime))</f>
        <v>102</v>
      </c>
      <c r="CF58" s="43">
        <f ca="1">IF($A58="","",MOD((E58-INPUT)*$AG58,Prime))</f>
        <v>231</v>
      </c>
      <c r="CG58" s="43">
        <f ca="1">IF($A58="","",MOD(H58*$AG58,Prime))</f>
        <v>81</v>
      </c>
      <c r="CH58" s="43">
        <f ca="1">IF($A58="","",MOD((E58-OUT)*$AI58,Prime))</f>
        <v>38</v>
      </c>
      <c r="CI58" s="43" cm="1">
        <f t="array" aca="1" ref="CI58" ca="1">IF(A58="","",_xlfn.LET(_xlpm.r,B58-Input_Output!$O$6,_xlpm.l,Input_Output!$O$22,MOD(MRef(AG$5,_xlpm.r,_xlpm.l)+MRef(AH$5,_xlpm.r,_xlpm.l)-MRef(AI$5,_xlpm.r,_xlpm.l)-AH58,Prime)))</f>
        <v>0</v>
      </c>
      <c r="CJ58" s="7"/>
    </row>
    <row r="59" spans="1:88" x14ac:dyDescent="0.25">
      <c r="A59" s="41" t="str">
        <f>IF(B59&lt;Input_Output!O$22,"disguised","")</f>
        <v>disguised</v>
      </c>
      <c r="B59" s="19">
        <f>IF(B58="","",_xlfn.LET(_xlpm.next,B58+1,IF(_xlpm.next&lt;Input_Output!O$22,_xlpm.next,"")))</f>
        <v>54</v>
      </c>
      <c r="C59" s="19">
        <v>204</v>
      </c>
      <c r="D59" s="42">
        <f ca="1"/>
        <v>150</v>
      </c>
      <c r="E59" s="42">
        <f ca="1"/>
        <v>200</v>
      </c>
      <c r="F59" s="42">
        <f ca="1"/>
        <v>240</v>
      </c>
      <c r="G59" s="42">
        <f ca="1"/>
        <v>125</v>
      </c>
      <c r="H59" s="79">
        <f ca="1"/>
        <v>13</v>
      </c>
      <c r="I59" s="87">
        <f ca="1"/>
        <v>255</v>
      </c>
      <c r="J59" s="42">
        <f ca="1"/>
        <v>178</v>
      </c>
      <c r="K59" s="42">
        <f ca="1"/>
        <v>93</v>
      </c>
      <c r="L59" s="42">
        <f ca="1"/>
        <v>122</v>
      </c>
      <c r="M59" s="61">
        <f ca="1"/>
        <v>4</v>
      </c>
      <c r="N59" s="80">
        <f ca="1"/>
        <v>74</v>
      </c>
      <c r="O59" s="42">
        <f ca="1"/>
        <v>97</v>
      </c>
      <c r="P59" s="42">
        <f ca="1"/>
        <v>69</v>
      </c>
      <c r="Q59" s="42">
        <f ca="1"/>
        <v>41</v>
      </c>
      <c r="R59" s="42">
        <f ca="1"/>
        <v>115</v>
      </c>
      <c r="S59" s="42">
        <f ca="1"/>
        <v>200</v>
      </c>
      <c r="T59" s="42">
        <f ca="1"/>
        <v>32</v>
      </c>
      <c r="U59" s="42">
        <f ca="1"/>
        <v>238</v>
      </c>
      <c r="V59" s="42">
        <f ca="1"/>
        <v>212</v>
      </c>
      <c r="W59" s="42">
        <f ca="1"/>
        <v>59</v>
      </c>
      <c r="X59" s="42">
        <f ca="1"/>
        <v>153</v>
      </c>
      <c r="Y59" s="42">
        <f ca="1"/>
        <v>127</v>
      </c>
      <c r="Z59" s="42">
        <f ca="1"/>
        <v>148</v>
      </c>
      <c r="AA59" s="42">
        <f ca="1"/>
        <v>245</v>
      </c>
      <c r="AB59" s="42">
        <f ca="1"/>
        <v>106</v>
      </c>
      <c r="AC59" s="42">
        <f ca="1"/>
        <v>206</v>
      </c>
      <c r="AD59" s="42">
        <f ca="1"/>
        <v>181</v>
      </c>
      <c r="AE59" s="42">
        <f ca="1"/>
        <v>99</v>
      </c>
      <c r="AF59" s="42">
        <f ca="1"/>
        <v>60</v>
      </c>
      <c r="AG59" s="19">
        <f ca="1"/>
        <v>221</v>
      </c>
      <c r="AH59" s="19">
        <f ca="1"/>
        <v>172</v>
      </c>
      <c r="AI59" s="19">
        <f ca="1"/>
        <v>198</v>
      </c>
      <c r="AJ59" s="7"/>
      <c r="AK59" s="43">
        <f ca="1">IF(A59="","",MOD((AG59+AH59)*(N59+O59+P59-1),Prime))</f>
        <v>122</v>
      </c>
      <c r="AL59" s="43">
        <f ca="1">IF(A59="","",MOD((AG59+AH59)*(N59*(1-N59)),Prime))</f>
        <v>91</v>
      </c>
      <c r="AM59" s="43">
        <f ca="1">IF(A59="","",MOD((AG59+AH59)*(O59*(1-O59)),Prime))</f>
        <v>64</v>
      </c>
      <c r="AN59" s="43">
        <f ca="1">IF(A59="","",MOD((AG59+AH59)*(P59*(1-P59)),Prime))</f>
        <v>19</v>
      </c>
      <c r="AO59" s="43">
        <f ca="1">IF(A59="","",MOD((AG59+AH59)*(N59*($I59-N$4)),Prime))</f>
        <v>175</v>
      </c>
      <c r="AP59" s="43">
        <f ca="1">IF(A59="","",MOD((AG59+AH59)*(O59*($I59-O$4)),Prime))</f>
        <v>2</v>
      </c>
      <c r="AQ59" s="43">
        <f ca="1">IF(A59="","",MOD((AG59+AH59)*(P59*($I59-P$4)),Prime))</f>
        <v>243</v>
      </c>
      <c r="AR59" s="7"/>
      <c r="AS59" s="43">
        <f ca="1">IF(A59="","",MOD((AG59+AH59)*(Q59+R59+S59+T59+U59-1),Prime))</f>
        <v>190</v>
      </c>
      <c r="AT59" s="43">
        <f ca="1">IF(A59="","",MOD((AG59+AH59)*(Q59*(1-Q59)),Prime))</f>
        <v>36</v>
      </c>
      <c r="AU59" s="43">
        <f ca="1">IF(A59="","",MOD((AG59+AH59)*(R59*(1-R59)),Prime))</f>
        <v>106</v>
      </c>
      <c r="AV59" s="43">
        <f ca="1">IF(A59="","",MOD((AG59+AH59)*(S59*(1-S59)),Prime))</f>
        <v>134</v>
      </c>
      <c r="AW59" s="43">
        <f ca="1">IF(A59="","",MOD((AG59+AH59)*(T59*(1-T59)),Prime))</f>
        <v>13</v>
      </c>
      <c r="AX59" s="43">
        <f ca="1">IF(A59="","",MOD((AG59+AH59)*(U59*(1-U59)),Prime))</f>
        <v>234</v>
      </c>
      <c r="AY59" s="43">
        <f ca="1">IF($A59="","",MOD(($AG59+$AH59)*(Q59*($K59-Q$4)),Prime))</f>
        <v>199</v>
      </c>
      <c r="AZ59" s="43">
        <f ca="1">IF($A59="","",MOD(($AG59+$AH59)*(R59*($K59-R$4)),Prime))</f>
        <v>194</v>
      </c>
      <c r="BA59" s="43">
        <f ca="1">IF($A59="","",MOD(($AG59+$AH59)*(S59*($K59-S$4)),Prime))</f>
        <v>33</v>
      </c>
      <c r="BB59" s="43">
        <f ca="1">IF($A59="","",MOD(($AG59+$AH59)*(T59*($K59-T$4)),Prime))</f>
        <v>12</v>
      </c>
      <c r="BC59" s="43">
        <f ca="1">IF($A59="","",MOD(($AG59+$AH59)*(U59*($K59-U$4)),Prime))</f>
        <v>39</v>
      </c>
      <c r="BD59" s="24"/>
      <c r="BE59" s="43">
        <f ca="1">IF(A59="","",MOD((AG59+AH59)*(V59+W59+X59+Y59+Z59-1),Prime))</f>
        <v>95</v>
      </c>
      <c r="BF59" s="43">
        <f ca="1">IF(A59="","",MOD((AG59+AH59)*(V59*(1-V59)),Prime))</f>
        <v>152</v>
      </c>
      <c r="BG59" s="43">
        <f ca="1">IF(A59="","",MOD((AG59+AH59)*(W59*(1-W59)),Prime))</f>
        <v>35</v>
      </c>
      <c r="BH59" s="43">
        <f ca="1">IF(A59="","",MOD((AG59+AH59)*(X59*(1-X59)),Prime))</f>
        <v>83</v>
      </c>
      <c r="BI59" s="43">
        <f ca="1">IF(A59="","",MOD((AG59+AH59)*(Y59*(1-Y59)),Prime))</f>
        <v>4</v>
      </c>
      <c r="BJ59" s="43">
        <f ca="1">IF(A59="","",MOD((AG59+AH59)*(Z59*(1-Z59)),Prime))</f>
        <v>25</v>
      </c>
      <c r="BK59" s="43">
        <f ca="1">IF($A59="","",MOD(($AG59+$AH59)*(V59*($L59-V$4)),Prime))</f>
        <v>202</v>
      </c>
      <c r="BL59" s="43">
        <f ca="1">IF($A59="","",MOD(($AG59+$AH59)*(W59*($L59-W$4)),Prime))</f>
        <v>215</v>
      </c>
      <c r="BM59" s="43">
        <f ca="1">IF($A59="","",MOD(($AG59+$AH59)*(X59*($L59-X$4)),Prime))</f>
        <v>205</v>
      </c>
      <c r="BN59" s="43">
        <f ca="1">IF($A59="","",MOD(($AG59+$AH59)*(Y59*($L59-Y$4)),Prime))</f>
        <v>139</v>
      </c>
      <c r="BO59" s="43">
        <f ca="1">IF($A59="","",MOD(($AG59+$AH59)*(Z59*($L59-Z$4)),Prime))</f>
        <v>167</v>
      </c>
      <c r="BP59" s="24"/>
      <c r="BQ59" s="43">
        <f ca="1">IF(A59="","",MOD((AG59+AH59)*(R59*D59+S59*E59+T59*F59+U59*G59-AA59),Prime))</f>
        <v>99</v>
      </c>
      <c r="BR59" s="43">
        <f ca="1">IF(A59="","",MOD((AG59+AH59)*(W59*D59+X59*E59+Y59*F59+Z59*G59-AB59),Prime))</f>
        <v>141</v>
      </c>
      <c r="BS59" s="43">
        <f ca="1">IF(A59="","",MOD((AG59+AH59)*(MOD(N59*AB59+O59*(AB59+M59)+P59*(AA59+AB59+M59),Prime)-AC59),Prime))</f>
        <v>158</v>
      </c>
      <c r="BT59" s="43">
        <f ca="1">IF(A59="","",MOD((AG59+AH59)*MOD(H59*(AA59+R59)+(1-H59)*AC59-AD59,Prime),Prime))</f>
        <v>168</v>
      </c>
      <c r="BU59" s="43">
        <f ca="1">IF(A59="","",MOD((AG59+AH59)*((J59*AD59+(1-J59)*AC59)-AE59),Prime))</f>
        <v>195</v>
      </c>
      <c r="BV59" s="43">
        <f ca="1">IF(A59="","",MOD((AG59+AH59)*H59*(1-H59),Prime))</f>
        <v>115</v>
      </c>
      <c r="BW59" s="43" cm="1">
        <f t="array" aca="1" ref="BW59" ca="1">IF(A59="","",MOD(AH59*MOD(MRef(AF$5,B59-Input_Output!$O$6,Input_Output!$O$22)*MRef(AC$5,B59-Input_Output!$O$6,Input_Output!$O$22)-(1-H59),Prime),Prime))</f>
        <v>58</v>
      </c>
      <c r="BX59" s="24"/>
      <c r="BY59" s="43" cm="1">
        <f t="array" aca="1" ref="BY59" ca="1">IF(A59="","",MOD($AH59*((1-MRef(R$5,$B59-Input_Output!$O$6,Input_Output!$O$22))*(MOD(MRef(D$5,$B59-Input_Output!$O$6,Input_Output!$O$22)+1,Prime))+MRef(R$5,$B59-Input_Output!$O$6,Input_Output!$O$22)*MRef($AE$5,$B59-Input_Output!$O$6,Input_Output!$O$22)-D59),Prime))</f>
        <v>50</v>
      </c>
      <c r="BZ59" s="43" cm="1">
        <f t="array" aca="1" ref="BZ59" ca="1">IF($A59="","",MOD($AH59*((1-MRef(S$5,$B59-Input_Output!$O$6,Input_Output!$O$22))*MRef(E$5,$B59-Input_Output!$O$6,Input_Output!$O$22)+MRef(S$5,$B59-Input_Output!$O$6,Input_Output!$O$22)*MRef($AE$5,$B59-Input_Output!$O$6,Input_Output!$O$22)-E59),Prime))</f>
        <v>117</v>
      </c>
      <c r="CA59" s="43" cm="1">
        <f t="array" aca="1" ref="CA59" ca="1">IF($A59="","",MOD($AH59*((1-MRef(T$5,$B59-Input_Output!$O$6,Input_Output!$O$22))*MRef(F$5,$B59-Input_Output!$O$6,Input_Output!$O$22)+MRef(T$5,$B59-Input_Output!$O$6,Input_Output!$O$22)*MRef($AE$5,$B59-Input_Output!$O$6,Input_Output!$O$22)-F59),Prime))</f>
        <v>79</v>
      </c>
      <c r="CB59" s="43" cm="1">
        <f t="array" aca="1" ref="CB59" ca="1">IF($A59="","",MOD($AH59*((1-MRef(U$5,$B59-Input_Output!$O$6,Input_Output!$O$22))*MRef(G$5,$B59-Input_Output!$O$6,Input_Output!$O$22)+MRef(U$5,$B59-Input_Output!$O$6,Input_Output!$O$22)*MRef($AE$5,$B59-Input_Output!$O$6,Input_Output!$O$22)-G59),Prime))</f>
        <v>45</v>
      </c>
      <c r="CC59" s="43" cm="1">
        <f t="array" aca="1" ref="CC59" ca="1">IF(A59="","",MOD(AH59*MRef(AC$5,B59-Input_Output!$O$6,Input_Output!$O$22)*H59,Prime))</f>
        <v>138</v>
      </c>
      <c r="CD59" s="24"/>
      <c r="CE59" s="43">
        <f ca="1">IF($A59="","",MOD(D59*$AG59,Prime))</f>
        <v>254</v>
      </c>
      <c r="CF59" s="43">
        <f ca="1">IF($A59="","",MOD((E59-INPUT)*$AG59,Prime))</f>
        <v>140</v>
      </c>
      <c r="CG59" s="43">
        <f ca="1">IF($A59="","",MOD(H59*$AG59,Prime))</f>
        <v>46</v>
      </c>
      <c r="CH59" s="43">
        <f ca="1">IF($A59="","",MOD((E59-OUT)*$AI59,Prime))</f>
        <v>136</v>
      </c>
      <c r="CI59" s="43" cm="1">
        <f t="array" aca="1" ref="CI59" ca="1">IF(A59="","",_xlfn.LET(_xlpm.r,B59-Input_Output!$O$6,_xlpm.l,Input_Output!$O$22,MOD(MRef(AG$5,_xlpm.r,_xlpm.l)+MRef(AH$5,_xlpm.r,_xlpm.l)-MRef(AI$5,_xlpm.r,_xlpm.l)-AH59,Prime)))</f>
        <v>0</v>
      </c>
      <c r="CJ59" s="7"/>
    </row>
    <row r="60" spans="1:88" x14ac:dyDescent="0.25">
      <c r="A60" s="41" t="str">
        <f>IF(B60&lt;Input_Output!O$22,"disguised","")</f>
        <v>disguised</v>
      </c>
      <c r="B60" s="19">
        <f>IF(B59="","",_xlfn.LET(_xlpm.next,B59+1,IF(_xlpm.next&lt;Input_Output!O$22,_xlpm.next,"")))</f>
        <v>55</v>
      </c>
      <c r="C60" s="19">
        <v>76</v>
      </c>
      <c r="D60" s="42">
        <f ca="1"/>
        <v>242</v>
      </c>
      <c r="E60" s="42">
        <f ca="1"/>
        <v>28</v>
      </c>
      <c r="F60" s="42">
        <f ca="1"/>
        <v>90</v>
      </c>
      <c r="G60" s="42">
        <f ca="1"/>
        <v>82</v>
      </c>
      <c r="H60" s="79">
        <f ca="1"/>
        <v>7</v>
      </c>
      <c r="I60" s="87">
        <f ca="1"/>
        <v>148</v>
      </c>
      <c r="J60" s="42">
        <f ca="1"/>
        <v>185</v>
      </c>
      <c r="K60" s="42">
        <f ca="1"/>
        <v>213</v>
      </c>
      <c r="L60" s="42">
        <f ca="1"/>
        <v>50</v>
      </c>
      <c r="M60" s="61">
        <f ca="1"/>
        <v>45</v>
      </c>
      <c r="N60" s="80">
        <f ca="1"/>
        <v>255</v>
      </c>
      <c r="O60" s="42">
        <f ca="1"/>
        <v>68</v>
      </c>
      <c r="P60" s="42">
        <f ca="1"/>
        <v>236</v>
      </c>
      <c r="Q60" s="42">
        <f ca="1"/>
        <v>36</v>
      </c>
      <c r="R60" s="42">
        <f ca="1"/>
        <v>209</v>
      </c>
      <c r="S60" s="42">
        <f ca="1"/>
        <v>115</v>
      </c>
      <c r="T60" s="42">
        <f ca="1"/>
        <v>25</v>
      </c>
      <c r="U60" s="42">
        <f ca="1"/>
        <v>204</v>
      </c>
      <c r="V60" s="42">
        <f ca="1"/>
        <v>195</v>
      </c>
      <c r="W60" s="42">
        <f ca="1"/>
        <v>75</v>
      </c>
      <c r="X60" s="42">
        <f ca="1"/>
        <v>8</v>
      </c>
      <c r="Y60" s="42">
        <f ca="1"/>
        <v>38</v>
      </c>
      <c r="Z60" s="42">
        <f ca="1"/>
        <v>235</v>
      </c>
      <c r="AA60" s="42">
        <f ca="1"/>
        <v>149</v>
      </c>
      <c r="AB60" s="42">
        <f ca="1"/>
        <v>208</v>
      </c>
      <c r="AC60" s="42">
        <f ca="1"/>
        <v>123</v>
      </c>
      <c r="AD60" s="42">
        <f ca="1"/>
        <v>139</v>
      </c>
      <c r="AE60" s="42">
        <f ca="1"/>
        <v>163</v>
      </c>
      <c r="AF60" s="42">
        <f ca="1"/>
        <v>101</v>
      </c>
      <c r="AG60" s="19">
        <f ca="1"/>
        <v>192</v>
      </c>
      <c r="AH60" s="19">
        <f ca="1"/>
        <v>126</v>
      </c>
      <c r="AI60" s="19">
        <f ca="1"/>
        <v>126</v>
      </c>
      <c r="AJ60" s="7"/>
      <c r="AK60" s="43">
        <f ca="1">IF(A60="","",MOD((AG60+AH60)*(N60+O60+P60-1),Prime))</f>
        <v>114</v>
      </c>
      <c r="AL60" s="43">
        <f ca="1">IF(A60="","",MOD((AG60+AH60)*(N60*(1-N60)),Prime))</f>
        <v>148</v>
      </c>
      <c r="AM60" s="43">
        <f ca="1">IF(A60="","",MOD((AG60+AH60)*(O60*(1-O60)),Prime))</f>
        <v>158</v>
      </c>
      <c r="AN60" s="43">
        <f ca="1">IF(A60="","",MOD((AG60+AH60)*(P60*(1-P60)),Prime))</f>
        <v>88</v>
      </c>
      <c r="AO60" s="43">
        <f ca="1">IF(A60="","",MOD((AG60+AH60)*(N60*($I60-N$4)),Prime))</f>
        <v>191</v>
      </c>
      <c r="AP60" s="43">
        <f ca="1">IF(A60="","",MOD((AG60+AH60)*(O60*($I60-O$4)),Prime))</f>
        <v>152</v>
      </c>
      <c r="AQ60" s="43">
        <f ca="1">IF(A60="","",MOD((AG60+AH60)*(P60*($I60-P$4)),Prime))</f>
        <v>70</v>
      </c>
      <c r="AR60" s="7"/>
      <c r="AS60" s="43">
        <f ca="1">IF(A60="","",MOD((AG60+AH60)*(Q60+R60+S60+T60+U60-1),Prime))</f>
        <v>145</v>
      </c>
      <c r="AT60" s="43">
        <f ca="1">IF(A60="","",MOD((AG60+AH60)*(Q60*(1-Q60)),Prime))</f>
        <v>240</v>
      </c>
      <c r="AU60" s="43">
        <f ca="1">IF(A60="","",MOD((AG60+AH60)*(R60*(1-R60)),Prime))</f>
        <v>191</v>
      </c>
      <c r="AV60" s="43">
        <f ca="1">IF(A60="","",MOD((AG60+AH60)*(S60*(1-S60)),Prime))</f>
        <v>74</v>
      </c>
      <c r="AW60" s="43">
        <f ca="1">IF(A60="","",MOD((AG60+AH60)*(T60*(1-T60)),Prime))</f>
        <v>151</v>
      </c>
      <c r="AX60" s="43">
        <f ca="1">IF(A60="","",MOD((AG60+AH60)*(U60*(1-U60)),Prime))</f>
        <v>178</v>
      </c>
      <c r="AY60" s="43">
        <f ca="1">IF($A60="","",MOD(($AG60+$AH60)*(Q60*($K60-Q$4)),Prime))</f>
        <v>8</v>
      </c>
      <c r="AZ60" s="43">
        <f ca="1">IF($A60="","",MOD(($AG60+$AH60)*(R60*($K60-R$4)),Prime))</f>
        <v>176</v>
      </c>
      <c r="BA60" s="43">
        <f ca="1">IF($A60="","",MOD(($AG60+$AH60)*(S60*($K60-S$4)),Prime))</f>
        <v>102</v>
      </c>
      <c r="BB60" s="43">
        <f ca="1">IF($A60="","",MOD(($AG60+$AH60)*(T60*($K60-T$4)),Prime))</f>
        <v>28</v>
      </c>
      <c r="BC60" s="43">
        <f ca="1">IF($A60="","",MOD(($AG60+$AH60)*(U60*($K60-U$4)),Prime))</f>
        <v>213</v>
      </c>
      <c r="BD60" s="24"/>
      <c r="BE60" s="43">
        <f ca="1">IF(A60="","",MOD((AG60+AH60)*(V60+W60+X60+Y60+Z60-1),Prime))</f>
        <v>140</v>
      </c>
      <c r="BF60" s="43">
        <f ca="1">IF(A60="","",MOD((AG60+AH60)*(V60*(1-V60)),Prime))</f>
        <v>230</v>
      </c>
      <c r="BG60" s="43">
        <f ca="1">IF(A60="","",MOD((AG60+AH60)*(W60*(1-W60)),Prime))</f>
        <v>176</v>
      </c>
      <c r="BH60" s="43">
        <f ca="1">IF(A60="","",MOD((AG60+AH60)*(X60*(1-X60)),Prime))</f>
        <v>182</v>
      </c>
      <c r="BI60" s="43">
        <f ca="1">IF(A60="","",MOD((AG60+AH60)*(Y60*(1-Y60)),Prime))</f>
        <v>72</v>
      </c>
      <c r="BJ60" s="43">
        <f ca="1">IF(A60="","",MOD((AG60+AH60)*(Z60*(1-Z60)),Prime))</f>
        <v>231</v>
      </c>
      <c r="BK60" s="43">
        <f ca="1">IF($A60="","",MOD(($AG60+$AH60)*(V60*($L60-V$4)),Prime))</f>
        <v>52</v>
      </c>
      <c r="BL60" s="43">
        <f ca="1">IF($A60="","",MOD(($AG60+$AH60)*(W60*($L60-W$4)),Prime))</f>
        <v>71</v>
      </c>
      <c r="BM60" s="43">
        <f ca="1">IF($A60="","",MOD(($AG60+$AH60)*(X60*($L60-X$4)),Prime))</f>
        <v>37</v>
      </c>
      <c r="BN60" s="43">
        <f ca="1">IF($A60="","",MOD(($AG60+$AH60)*(Y60*($L60-Y$4)),Prime))</f>
        <v>235</v>
      </c>
      <c r="BO60" s="43">
        <f ca="1">IF($A60="","",MOD(($AG60+$AH60)*(Z60*($L60-Z$4)),Prime))</f>
        <v>205</v>
      </c>
      <c r="BP60" s="24"/>
      <c r="BQ60" s="43">
        <f ca="1">IF(A60="","",MOD((AG60+AH60)*(R60*D60+S60*E60+T60*F60+U60*G60-AA60),Prime))</f>
        <v>81</v>
      </c>
      <c r="BR60" s="43">
        <f ca="1">IF(A60="","",MOD((AG60+AH60)*(W60*D60+X60*E60+Y60*F60+Z60*G60-AB60),Prime))</f>
        <v>87</v>
      </c>
      <c r="BS60" s="43">
        <f ca="1">IF(A60="","",MOD((AG60+AH60)*(MOD(N60*AB60+O60*(AB60+M60)+P60*(AA60+AB60+M60),Prime)-AC60),Prime))</f>
        <v>196</v>
      </c>
      <c r="BT60" s="43">
        <f ca="1">IF(A60="","",MOD((AG60+AH60)*MOD(H60*(AA60+R60)+(1-H60)*AC60-AD60,Prime),Prime))</f>
        <v>167</v>
      </c>
      <c r="BU60" s="43">
        <f ca="1">IF(A60="","",MOD((AG60+AH60)*((J60*AD60+(1-J60)*AC60)-AE60),Prime))</f>
        <v>19</v>
      </c>
      <c r="BV60" s="43">
        <f ca="1">IF(A60="","",MOD((AG60+AH60)*H60*(1-H60),Prime))</f>
        <v>8</v>
      </c>
      <c r="BW60" s="43" cm="1">
        <f t="array" aca="1" ref="BW60" ca="1">IF(A60="","",MOD(AH60*MOD(MRef(AF$5,B60-Input_Output!$O$6,Input_Output!$O$22)*MRef(AC$5,B60-Input_Output!$O$6,Input_Output!$O$22)-(1-H60),Prime),Prime))</f>
        <v>20</v>
      </c>
      <c r="BX60" s="24"/>
      <c r="BY60" s="43" cm="1">
        <f t="array" aca="1" ref="BY60" ca="1">IF(A60="","",MOD($AH60*((1-MRef(R$5,$B60-Input_Output!$O$6,Input_Output!$O$22))*(MOD(MRef(D$5,$B60-Input_Output!$O$6,Input_Output!$O$22)+1,Prime))+MRef(R$5,$B60-Input_Output!$O$6,Input_Output!$O$22)*MRef($AE$5,$B60-Input_Output!$O$6,Input_Output!$O$22)-D60),Prime))</f>
        <v>153</v>
      </c>
      <c r="BZ60" s="43" cm="1">
        <f t="array" aca="1" ref="BZ60" ca="1">IF($A60="","",MOD($AH60*((1-MRef(S$5,$B60-Input_Output!$O$6,Input_Output!$O$22))*MRef(E$5,$B60-Input_Output!$O$6,Input_Output!$O$22)+MRef(S$5,$B60-Input_Output!$O$6,Input_Output!$O$22)*MRef($AE$5,$B60-Input_Output!$O$6,Input_Output!$O$22)-E60),Prime))</f>
        <v>85</v>
      </c>
      <c r="CA60" s="43" cm="1">
        <f t="array" aca="1" ref="CA60" ca="1">IF($A60="","",MOD($AH60*((1-MRef(T$5,$B60-Input_Output!$O$6,Input_Output!$O$22))*MRef(F$5,$B60-Input_Output!$O$6,Input_Output!$O$22)+MRef(T$5,$B60-Input_Output!$O$6,Input_Output!$O$22)*MRef($AE$5,$B60-Input_Output!$O$6,Input_Output!$O$22)-F60),Prime))</f>
        <v>170</v>
      </c>
      <c r="CB60" s="43" cm="1">
        <f t="array" aca="1" ref="CB60" ca="1">IF($A60="","",MOD($AH60*((1-MRef(U$5,$B60-Input_Output!$O$6,Input_Output!$O$22))*MRef(G$5,$B60-Input_Output!$O$6,Input_Output!$O$22)+MRef(U$5,$B60-Input_Output!$O$6,Input_Output!$O$22)*MRef($AE$5,$B60-Input_Output!$O$6,Input_Output!$O$22)-G60),Prime))</f>
        <v>221</v>
      </c>
      <c r="CC60" s="43" cm="1">
        <f t="array" aca="1" ref="CC60" ca="1">IF(A60="","",MOD(AH60*MRef(AC$5,B60-Input_Output!$O$6,Input_Output!$O$22)*H60,Prime))</f>
        <v>60</v>
      </c>
      <c r="CD60" s="24"/>
      <c r="CE60" s="43">
        <f ca="1">IF($A60="","",MOD(D60*$AG60,Prime))</f>
        <v>204</v>
      </c>
      <c r="CF60" s="43">
        <f ca="1">IF($A60="","",MOD((E60-INPUT)*$AG60,Prime))</f>
        <v>239</v>
      </c>
      <c r="CG60" s="43">
        <f ca="1">IF($A60="","",MOD(H60*$AG60,Prime))</f>
        <v>59</v>
      </c>
      <c r="CH60" s="43">
        <f ca="1">IF($A60="","",MOD((E60-OUT)*$AI60,Prime))</f>
        <v>96</v>
      </c>
      <c r="CI60" s="43" cm="1">
        <f t="array" aca="1" ref="CI60" ca="1">IF(A60="","",_xlfn.LET(_xlpm.r,B60-Input_Output!$O$6,_xlpm.l,Input_Output!$O$22,MOD(MRef(AG$5,_xlpm.r,_xlpm.l)+MRef(AH$5,_xlpm.r,_xlpm.l)-MRef(AI$5,_xlpm.r,_xlpm.l)-AH60,Prime)))</f>
        <v>0</v>
      </c>
      <c r="CJ60" s="7"/>
    </row>
    <row r="61" spans="1:88" x14ac:dyDescent="0.25">
      <c r="A61" s="41" t="str">
        <f>IF(B61&lt;Input_Output!O$22,"disguised","")</f>
        <v>disguised</v>
      </c>
      <c r="B61" s="19">
        <f>IF(B60="","",_xlfn.LET(_xlpm.next,B60+1,IF(_xlpm.next&lt;Input_Output!O$22,_xlpm.next,"")))</f>
        <v>56</v>
      </c>
      <c r="C61" s="19">
        <v>245</v>
      </c>
      <c r="D61" s="42">
        <f ca="1"/>
        <v>103</v>
      </c>
      <c r="E61" s="42">
        <f ca="1"/>
        <v>20</v>
      </c>
      <c r="F61" s="42">
        <f ca="1"/>
        <v>106</v>
      </c>
      <c r="G61" s="42">
        <f ca="1"/>
        <v>162</v>
      </c>
      <c r="H61" s="79">
        <f ca="1"/>
        <v>169</v>
      </c>
      <c r="I61" s="87">
        <f ca="1"/>
        <v>67</v>
      </c>
      <c r="J61" s="42">
        <f ca="1"/>
        <v>146</v>
      </c>
      <c r="K61" s="42">
        <f ca="1"/>
        <v>253</v>
      </c>
      <c r="L61" s="42">
        <f ca="1"/>
        <v>149</v>
      </c>
      <c r="M61" s="61">
        <f ca="1"/>
        <v>87</v>
      </c>
      <c r="N61" s="80">
        <f ca="1"/>
        <v>62</v>
      </c>
      <c r="O61" s="42">
        <f ca="1"/>
        <v>169</v>
      </c>
      <c r="P61" s="42">
        <f ca="1"/>
        <v>164</v>
      </c>
      <c r="Q61" s="42">
        <f ca="1"/>
        <v>246</v>
      </c>
      <c r="R61" s="42">
        <f ca="1"/>
        <v>202</v>
      </c>
      <c r="S61" s="42">
        <f ca="1"/>
        <v>174</v>
      </c>
      <c r="T61" s="42">
        <f ca="1"/>
        <v>15</v>
      </c>
      <c r="U61" s="42">
        <f ca="1"/>
        <v>143</v>
      </c>
      <c r="V61" s="42">
        <f ca="1"/>
        <v>38</v>
      </c>
      <c r="W61" s="42">
        <f ca="1"/>
        <v>55</v>
      </c>
      <c r="X61" s="42">
        <f ca="1"/>
        <v>155</v>
      </c>
      <c r="Y61" s="42">
        <f ca="1"/>
        <v>8</v>
      </c>
      <c r="Z61" s="42">
        <f ca="1"/>
        <v>152</v>
      </c>
      <c r="AA61" s="42">
        <f ca="1"/>
        <v>116</v>
      </c>
      <c r="AB61" s="42">
        <f ca="1"/>
        <v>252</v>
      </c>
      <c r="AC61" s="42">
        <f ca="1"/>
        <v>219</v>
      </c>
      <c r="AD61" s="42">
        <f ca="1"/>
        <v>65</v>
      </c>
      <c r="AE61" s="42">
        <f ca="1"/>
        <v>72</v>
      </c>
      <c r="AF61" s="42">
        <f ca="1"/>
        <v>28</v>
      </c>
      <c r="AG61" s="19">
        <f ca="1"/>
        <v>68</v>
      </c>
      <c r="AH61" s="19">
        <f ca="1"/>
        <v>176</v>
      </c>
      <c r="AI61" s="19">
        <f ca="1"/>
        <v>169</v>
      </c>
      <c r="AJ61" s="7"/>
      <c r="AK61" s="43">
        <f ca="1">IF(A61="","",MOD((AG61+AH61)*(N61+O61+P61-1),Prime))</f>
        <v>18</v>
      </c>
      <c r="AL61" s="43">
        <f ca="1">IF(A61="","",MOD((AG61+AH61)*(N61*(1-N61)),Prime))</f>
        <v>79</v>
      </c>
      <c r="AM61" s="43">
        <f ca="1">IF(A61="","",MOD((AG61+AH61)*(O61*(1-O61)),Prime))</f>
        <v>44</v>
      </c>
      <c r="AN61" s="43">
        <f ca="1">IF(A61="","",MOD((AG61+AH61)*(P61*(1-P61)),Prime))</f>
        <v>52</v>
      </c>
      <c r="AO61" s="43">
        <f ca="1">IF(A61="","",MOD((AG61+AH61)*(N61*($I61-N$4)),Prime))</f>
        <v>225</v>
      </c>
      <c r="AP61" s="43">
        <f ca="1">IF(A61="","",MOD((AG61+AH61)*(O61*($I61-O$4)),Prime))</f>
        <v>203</v>
      </c>
      <c r="AQ61" s="43">
        <f ca="1">IF(A61="","",MOD((AG61+AH61)*(P61*($I61-P$4)),Prime))</f>
        <v>200</v>
      </c>
      <c r="AR61" s="7"/>
      <c r="AS61" s="43">
        <f ca="1">IF(A61="","",MOD((AG61+AH61)*(Q61+R61+S61+T61+U61-1),Prime))</f>
        <v>153</v>
      </c>
      <c r="AT61" s="43">
        <f ca="1">IF(A61="","",MOD((AG61+AH61)*(Q61*(1-Q61)),Prime))</f>
        <v>174</v>
      </c>
      <c r="AU61" s="43">
        <f ca="1">IF(A61="","",MOD((AG61+AH61)*(R61*(1-R61)),Prime))</f>
        <v>205</v>
      </c>
      <c r="AV61" s="43">
        <f ca="1">IF(A61="","",MOD((AG61+AH61)*(S61*(1-S61)),Prime))</f>
        <v>172</v>
      </c>
      <c r="AW61" s="43">
        <f ca="1">IF(A61="","",MOD((AG61+AH61)*(T61*(1-T61)),Prime))</f>
        <v>160</v>
      </c>
      <c r="AX61" s="43">
        <f ca="1">IF(A61="","",MOD((AG61+AH61)*(U61*(1-U61)),Prime))</f>
        <v>39</v>
      </c>
      <c r="AY61" s="43">
        <f ca="1">IF($A61="","",MOD(($AG61+$AH61)*(Q61*($K61-Q$4)),Prime))</f>
        <v>199</v>
      </c>
      <c r="AZ61" s="43">
        <f ca="1">IF($A61="","",MOD(($AG61+$AH61)*(R61*($K61-R$4)),Prime))</f>
        <v>23</v>
      </c>
      <c r="BA61" s="43">
        <f ca="1">IF($A61="","",MOD(($AG61+$AH61)*(S61*($K61-S$4)),Prime))</f>
        <v>208</v>
      </c>
      <c r="BB61" s="43">
        <f ca="1">IF($A61="","",MOD(($AG61+$AH61)*(T61*($K61-T$4)),Prime))</f>
        <v>80</v>
      </c>
      <c r="BC61" s="43">
        <f ca="1">IF($A61="","",MOD(($AG61+$AH61)*(U61*($K61-U$4)),Prime))</f>
        <v>223</v>
      </c>
      <c r="BD61" s="24"/>
      <c r="BE61" s="43">
        <f ca="1">IF(A61="","",MOD((AG61+AH61)*(V61+W61+X61+Y61+Z61-1),Prime))</f>
        <v>106</v>
      </c>
      <c r="BF61" s="43">
        <f ca="1">IF(A61="","",MOD((AG61+AH61)*(V61*(1-V61)),Prime))</f>
        <v>31</v>
      </c>
      <c r="BG61" s="43">
        <f ca="1">IF(A61="","",MOD((AG61+AH61)*(W61*(1-W61)),Prime))</f>
        <v>60</v>
      </c>
      <c r="BH61" s="43">
        <f ca="1">IF(A61="","",MOD((AG61+AH61)*(X61*(1-X61)),Prime))</f>
        <v>111</v>
      </c>
      <c r="BI61" s="43">
        <f ca="1">IF(A61="","",MOD((AG61+AH61)*(Y61*(1-Y61)),Prime))</f>
        <v>214</v>
      </c>
      <c r="BJ61" s="43">
        <f ca="1">IF(A61="","",MOD((AG61+AH61)*(Z61*(1-Z61)),Prime))</f>
        <v>256</v>
      </c>
      <c r="BK61" s="43">
        <f ca="1">IF($A61="","",MOD(($AG61+$AH61)*(V61*($L61-V$4)),Prime))</f>
        <v>153</v>
      </c>
      <c r="BL61" s="43">
        <f ca="1">IF($A61="","",MOD(($AG61+$AH61)*(W61*($L61-W$4)),Prime))</f>
        <v>64</v>
      </c>
      <c r="BM61" s="43">
        <f ca="1">IF($A61="","",MOD(($AG61+$AH61)*(X61*($L61-X$4)),Prime))</f>
        <v>116</v>
      </c>
      <c r="BN61" s="43">
        <f ca="1">IF($A61="","",MOD(($AG61+$AH61)*(Y61*($L61-Y$4)),Prime))</f>
        <v>236</v>
      </c>
      <c r="BO61" s="43">
        <f ca="1">IF($A61="","",MOD(($AG61+$AH61)*(Z61*($L61-Z$4)),Prime))</f>
        <v>35</v>
      </c>
      <c r="BP61" s="24"/>
      <c r="BQ61" s="43">
        <f ca="1">IF(A61="","",MOD((AG61+AH61)*(R61*D61+S61*E61+T61*F61+U61*G61-AA61),Prime))</f>
        <v>37</v>
      </c>
      <c r="BR61" s="43">
        <f ca="1">IF(A61="","",MOD((AG61+AH61)*(W61*D61+X61*E61+Y61*F61+Z61*G61-AB61),Prime))</f>
        <v>235</v>
      </c>
      <c r="BS61" s="43">
        <f ca="1">IF(A61="","",MOD((AG61+AH61)*(MOD(N61*AB61+O61*(AB61+M61)+P61*(AA61+AB61+M61),Prime)-AC61),Prime))</f>
        <v>56</v>
      </c>
      <c r="BT61" s="43">
        <f ca="1">IF(A61="","",MOD((AG61+AH61)*MOD(H61*(AA61+R61)+(1-H61)*AC61-AD61,Prime),Prime))</f>
        <v>230</v>
      </c>
      <c r="BU61" s="43">
        <f ca="1">IF(A61="","",MOD((AG61+AH61)*((J61*AD61+(1-J61)*AC61)-AE61),Prime))</f>
        <v>228</v>
      </c>
      <c r="BV61" s="43">
        <f ca="1">IF(A61="","",MOD((AG61+AH61)*H61*(1-H61),Prime))</f>
        <v>44</v>
      </c>
      <c r="BW61" s="43" cm="1">
        <f t="array" aca="1" ref="BW61" ca="1">IF(A61="","",MOD(AH61*MOD(MRef(AF$5,B61-Input_Output!$O$6,Input_Output!$O$22)*MRef(AC$5,B61-Input_Output!$O$6,Input_Output!$O$22)-(1-H61),Prime),Prime))</f>
        <v>97</v>
      </c>
      <c r="BX61" s="24"/>
      <c r="BY61" s="43" cm="1">
        <f t="array" aca="1" ref="BY61" ca="1">IF(A61="","",MOD($AH61*((1-MRef(R$5,$B61-Input_Output!$O$6,Input_Output!$O$22))*(MOD(MRef(D$5,$B61-Input_Output!$O$6,Input_Output!$O$22)+1,Prime))+MRef(R$5,$B61-Input_Output!$O$6,Input_Output!$O$22)*MRef($AE$5,$B61-Input_Output!$O$6,Input_Output!$O$22)-D61),Prime))</f>
        <v>123</v>
      </c>
      <c r="BZ61" s="43" cm="1">
        <f t="array" aca="1" ref="BZ61" ca="1">IF($A61="","",MOD($AH61*((1-MRef(S$5,$B61-Input_Output!$O$6,Input_Output!$O$22))*MRef(E$5,$B61-Input_Output!$O$6,Input_Output!$O$22)+MRef(S$5,$B61-Input_Output!$O$6,Input_Output!$O$22)*MRef($AE$5,$B61-Input_Output!$O$6,Input_Output!$O$22)-E61),Prime))</f>
        <v>75</v>
      </c>
      <c r="CA61" s="43" cm="1">
        <f t="array" aca="1" ref="CA61" ca="1">IF($A61="","",MOD($AH61*((1-MRef(T$5,$B61-Input_Output!$O$6,Input_Output!$O$22))*MRef(F$5,$B61-Input_Output!$O$6,Input_Output!$O$22)+MRef(T$5,$B61-Input_Output!$O$6,Input_Output!$O$22)*MRef($AE$5,$B61-Input_Output!$O$6,Input_Output!$O$22)-F61),Prime))</f>
        <v>205</v>
      </c>
      <c r="CB61" s="43" cm="1">
        <f t="array" aca="1" ref="CB61" ca="1">IF($A61="","",MOD($AH61*((1-MRef(U$5,$B61-Input_Output!$O$6,Input_Output!$O$22))*MRef(G$5,$B61-Input_Output!$O$6,Input_Output!$O$22)+MRef(U$5,$B61-Input_Output!$O$6,Input_Output!$O$22)*MRef($AE$5,$B61-Input_Output!$O$6,Input_Output!$O$22)-G61),Prime))</f>
        <v>172</v>
      </c>
      <c r="CC61" s="43" cm="1">
        <f t="array" aca="1" ref="CC61" ca="1">IF(A61="","",MOD(AH61*MRef(AC$5,B61-Input_Output!$O$6,Input_Output!$O$22)*H61,Prime))</f>
        <v>82</v>
      </c>
      <c r="CD61" s="24"/>
      <c r="CE61" s="43">
        <f ca="1">IF($A61="","",MOD(D61*$AG61,Prime))</f>
        <v>65</v>
      </c>
      <c r="CF61" s="43">
        <f ca="1">IF($A61="","",MOD((E61-INPUT)*$AG61,Prime))</f>
        <v>60</v>
      </c>
      <c r="CG61" s="43">
        <f ca="1">IF($A61="","",MOD(H61*$AG61,Prime))</f>
        <v>184</v>
      </c>
      <c r="CH61" s="43">
        <f ca="1">IF($A61="","",MOD((E61-OUT)*$AI61,Prime))</f>
        <v>74</v>
      </c>
      <c r="CI61" s="43" cm="1">
        <f t="array" aca="1" ref="CI61" ca="1">IF(A61="","",_xlfn.LET(_xlpm.r,B61-Input_Output!$O$6,_xlpm.l,Input_Output!$O$22,MOD(MRef(AG$5,_xlpm.r,_xlpm.l)+MRef(AH$5,_xlpm.r,_xlpm.l)-MRef(AI$5,_xlpm.r,_xlpm.l)-AH61,Prime)))</f>
        <v>0</v>
      </c>
      <c r="CJ61" s="7"/>
    </row>
    <row r="62" spans="1:88" x14ac:dyDescent="0.25">
      <c r="A62" s="41" t="str">
        <f>IF(B62&lt;Input_Output!O$22,"disguised","")</f>
        <v>disguised</v>
      </c>
      <c r="B62" s="19">
        <f>IF(B61="","",_xlfn.LET(_xlpm.next,B61+1,IF(_xlpm.next&lt;Input_Output!O$22,_xlpm.next,"")))</f>
        <v>57</v>
      </c>
      <c r="C62" s="19">
        <v>56</v>
      </c>
      <c r="D62" s="42">
        <f ca="1"/>
        <v>78</v>
      </c>
      <c r="E62" s="42">
        <f ca="1"/>
        <v>38</v>
      </c>
      <c r="F62" s="42">
        <f ca="1"/>
        <v>51</v>
      </c>
      <c r="G62" s="42">
        <f ca="1"/>
        <v>252</v>
      </c>
      <c r="H62" s="79">
        <f ca="1"/>
        <v>253</v>
      </c>
      <c r="I62" s="87">
        <f ca="1"/>
        <v>238</v>
      </c>
      <c r="J62" s="42">
        <f ca="1"/>
        <v>95</v>
      </c>
      <c r="K62" s="42">
        <f ca="1"/>
        <v>45</v>
      </c>
      <c r="L62" s="42">
        <f ca="1"/>
        <v>229</v>
      </c>
      <c r="M62" s="61">
        <f ca="1"/>
        <v>85</v>
      </c>
      <c r="N62" s="80">
        <f ca="1"/>
        <v>175</v>
      </c>
      <c r="O62" s="42">
        <f ca="1"/>
        <v>60</v>
      </c>
      <c r="P62" s="42">
        <f ca="1"/>
        <v>157</v>
      </c>
      <c r="Q62" s="42">
        <f ca="1"/>
        <v>116</v>
      </c>
      <c r="R62" s="42">
        <f ca="1"/>
        <v>222</v>
      </c>
      <c r="S62" s="42">
        <f ca="1"/>
        <v>105</v>
      </c>
      <c r="T62" s="42">
        <f ca="1"/>
        <v>255</v>
      </c>
      <c r="U62" s="42">
        <f ca="1"/>
        <v>27</v>
      </c>
      <c r="V62" s="42">
        <f ca="1"/>
        <v>67</v>
      </c>
      <c r="W62" s="42">
        <f ca="1"/>
        <v>228</v>
      </c>
      <c r="X62" s="42">
        <f ca="1"/>
        <v>179</v>
      </c>
      <c r="Y62" s="42">
        <f ca="1"/>
        <v>165</v>
      </c>
      <c r="Z62" s="42">
        <f ca="1"/>
        <v>10</v>
      </c>
      <c r="AA62" s="42">
        <f ca="1"/>
        <v>146</v>
      </c>
      <c r="AB62" s="42">
        <f ca="1"/>
        <v>56</v>
      </c>
      <c r="AC62" s="42">
        <f ca="1"/>
        <v>4</v>
      </c>
      <c r="AD62" s="42">
        <f ca="1"/>
        <v>31</v>
      </c>
      <c r="AE62" s="42">
        <f ca="1"/>
        <v>136</v>
      </c>
      <c r="AF62" s="42">
        <f ca="1"/>
        <v>170</v>
      </c>
      <c r="AG62" s="19">
        <f ca="1"/>
        <v>178</v>
      </c>
      <c r="AH62" s="19">
        <f ca="1"/>
        <v>101</v>
      </c>
      <c r="AI62" s="19">
        <f ca="1"/>
        <v>28</v>
      </c>
      <c r="AJ62" s="7"/>
      <c r="AK62" s="43">
        <f ca="1">IF(A62="","",MOD((AG62+AH62)*(N62+O62+P62-1),Prime))</f>
        <v>121</v>
      </c>
      <c r="AL62" s="43">
        <f ca="1">IF(A62="","",MOD((AG62+AH62)*(N62*(1-N62)),Prime))</f>
        <v>99</v>
      </c>
      <c r="AM62" s="43">
        <f ca="1">IF(A62="","",MOD((AG62+AH62)*(O62*(1-O62)),Prime))</f>
        <v>248</v>
      </c>
      <c r="AN62" s="43">
        <f ca="1">IF(A62="","",MOD((AG62+AH62)*(P62*(1-P62)),Prime))</f>
        <v>105</v>
      </c>
      <c r="AO62" s="43">
        <f ca="1">IF(A62="","",MOD((AG62+AH62)*(N62*($I62-N$4)),Prime))</f>
        <v>95</v>
      </c>
      <c r="AP62" s="43">
        <f ca="1">IF(A62="","",MOD((AG62+AH62)*(O62*($I62-O$4)),Prime))</f>
        <v>71</v>
      </c>
      <c r="AQ62" s="43">
        <f ca="1">IF(A62="","",MOD((AG62+AH62)*(P62*($I62-P$4)),Prime))</f>
        <v>197</v>
      </c>
      <c r="AR62" s="7"/>
      <c r="AS62" s="43">
        <f ca="1">IF(A62="","",MOD((AG62+AH62)*(Q62+R62+S62+T62+U62-1),Prime))</f>
        <v>251</v>
      </c>
      <c r="AT62" s="43">
        <f ca="1">IF(A62="","",MOD((AG62+AH62)*(Q62*(1-Q62)),Prime))</f>
        <v>14</v>
      </c>
      <c r="AU62" s="43">
        <f ca="1">IF(A62="","",MOD((AG62+AH62)*(R62*(1-R62)),Prime))</f>
        <v>36</v>
      </c>
      <c r="AV62" s="43">
        <f ca="1">IF(A62="","",MOD((AG62+AH62)*(S62*(1-S62)),Prime))</f>
        <v>55</v>
      </c>
      <c r="AW62" s="43">
        <f ca="1">IF(A62="","",MOD((AG62+AH62)*(T62*(1-T62)),Prime))</f>
        <v>125</v>
      </c>
      <c r="AX62" s="43">
        <f ca="1">IF(A62="","",MOD((AG62+AH62)*(U62*(1-U62)),Prime))</f>
        <v>233</v>
      </c>
      <c r="AY62" s="43">
        <f ca="1">IF($A62="","",MOD(($AG62+$AH62)*(Q62*($K62-Q$4)),Prime))</f>
        <v>218</v>
      </c>
      <c r="AZ62" s="43">
        <f ca="1">IF($A62="","",MOD(($AG62+$AH62)*(R62*($K62-R$4)),Prime))</f>
        <v>44</v>
      </c>
      <c r="BA62" s="43">
        <f ca="1">IF($A62="","",MOD(($AG62+$AH62)*(S62*($K62-S$4)),Prime))</f>
        <v>128</v>
      </c>
      <c r="BB62" s="43">
        <f ca="1">IF($A62="","",MOD(($AG62+$AH62)*(T62*($K62-T$4)),Prime))</f>
        <v>208</v>
      </c>
      <c r="BC62" s="43">
        <f ca="1">IF($A62="","",MOD(($AG62+$AH62)*(U62*($K62-U$4)),Prime))</f>
        <v>196</v>
      </c>
      <c r="BD62" s="24"/>
      <c r="BE62" s="43">
        <f ca="1">IF(A62="","",MOD((AG62+AH62)*(V62+W62+X62+Y62+Z62-1),Prime))</f>
        <v>121</v>
      </c>
      <c r="BF62" s="43">
        <f ca="1">IF(A62="","",MOD((AG62+AH62)*(V62*(1-V62)),Prime))</f>
        <v>119</v>
      </c>
      <c r="BG62" s="43">
        <f ca="1">IF(A62="","",MOD((AG62+AH62)*(W62*(1-W62)),Prime))</f>
        <v>135</v>
      </c>
      <c r="BH62" s="43">
        <f ca="1">IF(A62="","",MOD((AG62+AH62)*(X62*(1-X62)),Prime))</f>
        <v>132</v>
      </c>
      <c r="BI62" s="43">
        <f ca="1">IF(A62="","",MOD((AG62+AH62)*(Y62*(1-Y62)),Prime))</f>
        <v>149</v>
      </c>
      <c r="BJ62" s="43">
        <f ca="1">IF(A62="","",MOD((AG62+AH62)*(Z62*(1-Z62)),Prime))</f>
        <v>76</v>
      </c>
      <c r="BK62" s="43">
        <f ca="1">IF($A62="","",MOD(($AG62+$AH62)*(V62*($L62-V$4)),Prime))</f>
        <v>105</v>
      </c>
      <c r="BL62" s="43">
        <f ca="1">IF($A62="","",MOD(($AG62+$AH62)*(W62*($L62-W$4)),Prime))</f>
        <v>255</v>
      </c>
      <c r="BM62" s="43">
        <f ca="1">IF($A62="","",MOD(($AG62+$AH62)*(X62*($L62-X$4)),Prime))</f>
        <v>80</v>
      </c>
      <c r="BN62" s="43">
        <f ca="1">IF($A62="","",MOD(($AG62+$AH62)*(Y62*($L62-Y$4)),Prime))</f>
        <v>36</v>
      </c>
      <c r="BO62" s="43">
        <f ca="1">IF($A62="","",MOD(($AG62+$AH62)*(Z62*($L62-Z$4)),Prime))</f>
        <v>156</v>
      </c>
      <c r="BP62" s="24"/>
      <c r="BQ62" s="43">
        <f ca="1">IF(A62="","",MOD((AG62+AH62)*(R62*D62+S62*E62+T62*F62+U62*G62-AA62),Prime))</f>
        <v>19</v>
      </c>
      <c r="BR62" s="43">
        <f ca="1">IF(A62="","",MOD((AG62+AH62)*(W62*D62+X62*E62+Y62*F62+Z62*G62-AB62),Prime))</f>
        <v>235</v>
      </c>
      <c r="BS62" s="43">
        <f ca="1">IF(A62="","",MOD((AG62+AH62)*(MOD(N62*AB62+O62*(AB62+M62)+P62*(AA62+AB62+M62),Prime)-AC62),Prime))</f>
        <v>247</v>
      </c>
      <c r="BT62" s="43">
        <f ca="1">IF(A62="","",MOD((AG62+AH62)*MOD(H62*(AA62+R62)+(1-H62)*AC62-AD62,Prime),Prime))</f>
        <v>13</v>
      </c>
      <c r="BU62" s="43">
        <f ca="1">IF(A62="","",MOD((AG62+AH62)*((J62*AD62+(1-J62)*AC62)-AE62),Prime))</f>
        <v>70</v>
      </c>
      <c r="BV62" s="43">
        <f ca="1">IF(A62="","",MOD((AG62+AH62)*H62*(1-H62),Prime))</f>
        <v>74</v>
      </c>
      <c r="BW62" s="43" cm="1">
        <f t="array" aca="1" ref="BW62" ca="1">IF(A62="","",MOD(AH62*MOD(MRef(AF$5,B62-Input_Output!$O$6,Input_Output!$O$22)*MRef(AC$5,B62-Input_Output!$O$6,Input_Output!$O$22)-(1-H62),Prime),Prime))</f>
        <v>34</v>
      </c>
      <c r="BX62" s="24"/>
      <c r="BY62" s="43" cm="1">
        <f t="array" aca="1" ref="BY62" ca="1">IF(A62="","",MOD($AH62*((1-MRef(R$5,$B62-Input_Output!$O$6,Input_Output!$O$22))*(MOD(MRef(D$5,$B62-Input_Output!$O$6,Input_Output!$O$22)+1,Prime))+MRef(R$5,$B62-Input_Output!$O$6,Input_Output!$O$22)*MRef($AE$5,$B62-Input_Output!$O$6,Input_Output!$O$22)-D62),Prime))</f>
        <v>235</v>
      </c>
      <c r="BZ62" s="43" cm="1">
        <f t="array" aca="1" ref="BZ62" ca="1">IF($A62="","",MOD($AH62*((1-MRef(S$5,$B62-Input_Output!$O$6,Input_Output!$O$22))*MRef(E$5,$B62-Input_Output!$O$6,Input_Output!$O$22)+MRef(S$5,$B62-Input_Output!$O$6,Input_Output!$O$22)*MRef($AE$5,$B62-Input_Output!$O$6,Input_Output!$O$22)-E62),Prime))</f>
        <v>137</v>
      </c>
      <c r="CA62" s="43" cm="1">
        <f t="array" aca="1" ref="CA62" ca="1">IF($A62="","",MOD($AH62*((1-MRef(T$5,$B62-Input_Output!$O$6,Input_Output!$O$22))*MRef(F$5,$B62-Input_Output!$O$6,Input_Output!$O$22)+MRef(T$5,$B62-Input_Output!$O$6,Input_Output!$O$22)*MRef($AE$5,$B62-Input_Output!$O$6,Input_Output!$O$22)-F62),Prime))</f>
        <v>206</v>
      </c>
      <c r="CB62" s="43" cm="1">
        <f t="array" aca="1" ref="CB62" ca="1">IF($A62="","",MOD($AH62*((1-MRef(U$5,$B62-Input_Output!$O$6,Input_Output!$O$22))*MRef(G$5,$B62-Input_Output!$O$6,Input_Output!$O$22)+MRef(U$5,$B62-Input_Output!$O$6,Input_Output!$O$22)*MRef($AE$5,$B62-Input_Output!$O$6,Input_Output!$O$22)-G62),Prime))</f>
        <v>176</v>
      </c>
      <c r="CC62" s="43" cm="1">
        <f t="array" aca="1" ref="CC62" ca="1">IF(A62="","",MOD(AH62*MRef(AC$5,B62-Input_Output!$O$6,Input_Output!$O$22)*H62,Prime))</f>
        <v>18</v>
      </c>
      <c r="CD62" s="24"/>
      <c r="CE62" s="43">
        <f ca="1">IF($A62="","",MOD(D62*$AG62,Prime))</f>
        <v>6</v>
      </c>
      <c r="CF62" s="43">
        <f ca="1">IF($A62="","",MOD((E62-INPUT)*$AG62,Prime))</f>
        <v>141</v>
      </c>
      <c r="CG62" s="43">
        <f ca="1">IF($A62="","",MOD(H62*$AG62,Prime))</f>
        <v>59</v>
      </c>
      <c r="CH62" s="43">
        <f ca="1">IF($A62="","",MOD((E62-OUT)*$AI62,Prime))</f>
        <v>130</v>
      </c>
      <c r="CI62" s="43" cm="1">
        <f t="array" aca="1" ref="CI62" ca="1">IF(A62="","",_xlfn.LET(_xlpm.r,B62-Input_Output!$O$6,_xlpm.l,Input_Output!$O$22,MOD(MRef(AG$5,_xlpm.r,_xlpm.l)+MRef(AH$5,_xlpm.r,_xlpm.l)-MRef(AI$5,_xlpm.r,_xlpm.l)-AH62,Prime)))</f>
        <v>0</v>
      </c>
      <c r="CJ62" s="7"/>
    </row>
    <row r="63" spans="1:88" x14ac:dyDescent="0.25">
      <c r="A63" s="41" t="str">
        <f>IF(B63&lt;Input_Output!O$22,"disguised","")</f>
        <v>disguised</v>
      </c>
      <c r="B63" s="19">
        <f>IF(B62="","",_xlfn.LET(_xlpm.next,B62+1,IF(_xlpm.next&lt;Input_Output!O$22,_xlpm.next,"")))</f>
        <v>58</v>
      </c>
      <c r="C63" s="19">
        <v>167</v>
      </c>
      <c r="D63" s="42">
        <f ca="1"/>
        <v>108</v>
      </c>
      <c r="E63" s="42">
        <f ca="1"/>
        <v>13</v>
      </c>
      <c r="F63" s="42">
        <f ca="1"/>
        <v>205</v>
      </c>
      <c r="G63" s="42">
        <f ca="1"/>
        <v>67</v>
      </c>
      <c r="H63" s="79">
        <f ca="1"/>
        <v>219</v>
      </c>
      <c r="I63" s="87">
        <f ca="1"/>
        <v>231</v>
      </c>
      <c r="J63" s="42">
        <f ca="1"/>
        <v>206</v>
      </c>
      <c r="K63" s="42">
        <f ca="1"/>
        <v>22</v>
      </c>
      <c r="L63" s="42">
        <f ca="1"/>
        <v>153</v>
      </c>
      <c r="M63" s="61">
        <f ca="1"/>
        <v>160</v>
      </c>
      <c r="N63" s="80">
        <f ca="1"/>
        <v>117</v>
      </c>
      <c r="O63" s="42">
        <f ca="1"/>
        <v>93</v>
      </c>
      <c r="P63" s="42">
        <f ca="1"/>
        <v>175</v>
      </c>
      <c r="Q63" s="42">
        <f ca="1"/>
        <v>98</v>
      </c>
      <c r="R63" s="42">
        <f ca="1"/>
        <v>90</v>
      </c>
      <c r="S63" s="42">
        <f ca="1"/>
        <v>101</v>
      </c>
      <c r="T63" s="42">
        <f ca="1"/>
        <v>47</v>
      </c>
      <c r="U63" s="42">
        <f ca="1"/>
        <v>121</v>
      </c>
      <c r="V63" s="42">
        <f ca="1"/>
        <v>227</v>
      </c>
      <c r="W63" s="42">
        <f ca="1"/>
        <v>26</v>
      </c>
      <c r="X63" s="42">
        <f ca="1"/>
        <v>54</v>
      </c>
      <c r="Y63" s="42">
        <f ca="1"/>
        <v>111</v>
      </c>
      <c r="Z63" s="42">
        <f ca="1"/>
        <v>37</v>
      </c>
      <c r="AA63" s="42">
        <f ca="1"/>
        <v>182</v>
      </c>
      <c r="AB63" s="42">
        <f ca="1"/>
        <v>31</v>
      </c>
      <c r="AC63" s="42">
        <f ca="1"/>
        <v>174</v>
      </c>
      <c r="AD63" s="42">
        <f ca="1"/>
        <v>2</v>
      </c>
      <c r="AE63" s="42">
        <f ca="1"/>
        <v>6</v>
      </c>
      <c r="AF63" s="42">
        <f ca="1"/>
        <v>164</v>
      </c>
      <c r="AG63" s="19">
        <f ca="1"/>
        <v>21</v>
      </c>
      <c r="AH63" s="19">
        <f ca="1"/>
        <v>195</v>
      </c>
      <c r="AI63" s="19">
        <f ca="1"/>
        <v>242</v>
      </c>
      <c r="AJ63" s="7"/>
      <c r="AK63" s="43">
        <f ca="1">IF(A63="","",MOD((AG63+AH63)*(N63+O63+P63-1),Prime))</f>
        <v>190</v>
      </c>
      <c r="AL63" s="43">
        <f ca="1">IF(A63="","",MOD((AG63+AH63)*(N63*(1-N63)),Prime))</f>
        <v>47</v>
      </c>
      <c r="AM63" s="43">
        <f ca="1">IF(A63="","",MOD((AG63+AH63)*(O63*(1-O63)),Prime))</f>
        <v>248</v>
      </c>
      <c r="AN63" s="43">
        <f ca="1">IF(A63="","",MOD((AG63+AH63)*(P63*(1-P63)),Prime))</f>
        <v>201</v>
      </c>
      <c r="AO63" s="43">
        <f ca="1">IF(A63="","",MOD((AG63+AH63)*(N63*($I63-N$4)),Prime))</f>
        <v>77</v>
      </c>
      <c r="AP63" s="43">
        <f ca="1">IF(A63="","",MOD((AG63+AH63)*(O63*($I63-O$4)),Prime))</f>
        <v>151</v>
      </c>
      <c r="AQ63" s="43">
        <f ca="1">IF(A63="","",MOD((AG63+AH63)*(P63*($I63-P$4)),Prime))</f>
        <v>183</v>
      </c>
      <c r="AR63" s="7"/>
      <c r="AS63" s="43">
        <f ca="1">IF(A63="","",MOD((AG63+AH63)*(Q63+R63+S63+T63+U63-1),Prime))</f>
        <v>65</v>
      </c>
      <c r="AT63" s="43">
        <f ca="1">IF(A63="","",MOD((AG63+AH63)*(Q63*(1-Q63)),Prime))</f>
        <v>134</v>
      </c>
      <c r="AU63" s="43">
        <f ca="1">IF(A63="","",MOD((AG63+AH63)*(R63*(1-R63)),Prime))</f>
        <v>221</v>
      </c>
      <c r="AV63" s="43">
        <f ca="1">IF(A63="","",MOD((AG63+AH63)*(S63*(1-S63)),Prime))</f>
        <v>73</v>
      </c>
      <c r="AW63" s="43">
        <f ca="1">IF(A63="","",MOD((AG63+AH63)*(T63*(1-T63)),Prime))</f>
        <v>234</v>
      </c>
      <c r="AX63" s="43">
        <f ca="1">IF(A63="","",MOD((AG63+AH63)*(U63*(1-U63)),Prime))</f>
        <v>108</v>
      </c>
      <c r="AY63" s="43">
        <f ca="1">IF($A63="","",MOD(($AG63+$AH63)*(Q63*($K63-Q$4)),Prime))</f>
        <v>12</v>
      </c>
      <c r="AZ63" s="43">
        <f ca="1">IF($A63="","",MOD(($AG63+$AH63)*(R63*($K63-R$4)),Prime))</f>
        <v>124</v>
      </c>
      <c r="BA63" s="43">
        <f ca="1">IF($A63="","",MOD(($AG63+$AH63)*(S63*($K63-S$4)),Prime))</f>
        <v>191</v>
      </c>
      <c r="BB63" s="43">
        <f ca="1">IF($A63="","",MOD(($AG63+$AH63)*(T63*($K63-T$4)),Prime))</f>
        <v>138</v>
      </c>
      <c r="BC63" s="43">
        <f ca="1">IF($A63="","",MOD(($AG63+$AH63)*(U63*($K63-U$4)),Prime))</f>
        <v>138</v>
      </c>
      <c r="BD63" s="24"/>
      <c r="BE63" s="43">
        <f ca="1">IF(A63="","",MOD((AG63+AH63)*(V63+W63+X63+Y63+Z63-1),Prime))</f>
        <v>147</v>
      </c>
      <c r="BF63" s="43">
        <f ca="1">IF(A63="","",MOD((AG63+AH63)*(V63*(1-V63)),Prime))</f>
        <v>94</v>
      </c>
      <c r="BG63" s="43">
        <f ca="1">IF(A63="","",MOD((AG63+AH63)*(W63*(1-W63)),Prime))</f>
        <v>179</v>
      </c>
      <c r="BH63" s="43">
        <f ca="1">IF(A63="","",MOD((AG63+AH63)*(X63*(1-X63)),Prime))</f>
        <v>150</v>
      </c>
      <c r="BI63" s="43">
        <f ca="1">IF(A63="","",MOD((AG63+AH63)*(Y63*(1-Y63)),Prime))</f>
        <v>231</v>
      </c>
      <c r="BJ63" s="43">
        <f ca="1">IF(A63="","",MOD((AG63+AH63)*(Z63*(1-Z63)),Prime))</f>
        <v>128</v>
      </c>
      <c r="BK63" s="43">
        <f ca="1">IF($A63="","",MOD(($AG63+$AH63)*(V63*($L63-V$4)),Prime))</f>
        <v>66</v>
      </c>
      <c r="BL63" s="43">
        <f ca="1">IF($A63="","",MOD(($AG63+$AH63)*(W63*($L63-W$4)),Prime))</f>
        <v>135</v>
      </c>
      <c r="BM63" s="43">
        <f ca="1">IF($A63="","",MOD(($AG63+$AH63)*(X63*($L63-X$4)),Prime))</f>
        <v>43</v>
      </c>
      <c r="BN63" s="43">
        <f ca="1">IF($A63="","",MOD(($AG63+$AH63)*(Y63*($L63-Y$4)),Prime))</f>
        <v>199</v>
      </c>
      <c r="BO63" s="43">
        <f ca="1">IF($A63="","",MOD(($AG63+$AH63)*(Z63*($L63-Z$4)),Prime))</f>
        <v>127</v>
      </c>
      <c r="BP63" s="24"/>
      <c r="BQ63" s="43">
        <f ca="1">IF(A63="","",MOD((AG63+AH63)*(R63*D63+S63*E63+T63*F63+U63*G63-AA63),Prime))</f>
        <v>121</v>
      </c>
      <c r="BR63" s="43">
        <f ca="1">IF(A63="","",MOD((AG63+AH63)*(W63*D63+X63*E63+Y63*F63+Z63*G63-AB63),Prime))</f>
        <v>84</v>
      </c>
      <c r="BS63" s="43">
        <f ca="1">IF(A63="","",MOD((AG63+AH63)*(MOD(N63*AB63+O63*(AB63+M63)+P63*(AA63+AB63+M63),Prime)-AC63),Prime))</f>
        <v>212</v>
      </c>
      <c r="BT63" s="43">
        <f ca="1">IF(A63="","",MOD((AG63+AH63)*MOD(H63*(AA63+R63)+(1-H63)*AC63-AD63,Prime),Prime))</f>
        <v>170</v>
      </c>
      <c r="BU63" s="43">
        <f ca="1">IF(A63="","",MOD((AG63+AH63)*((J63*AD63+(1-J63)*AC63)-AE63),Prime))</f>
        <v>199</v>
      </c>
      <c r="BV63" s="43">
        <f ca="1">IF(A63="","",MOD((AG63+AH63)*H63*(1-H63),Prime))</f>
        <v>110</v>
      </c>
      <c r="BW63" s="43" cm="1">
        <f t="array" aca="1" ref="BW63" ca="1">IF(A63="","",MOD(AH63*MOD(MRef(AF$5,B63-Input_Output!$O$6,Input_Output!$O$22)*MRef(AC$5,B63-Input_Output!$O$6,Input_Output!$O$22)-(1-H63),Prime),Prime))</f>
        <v>159</v>
      </c>
      <c r="BX63" s="24"/>
      <c r="BY63" s="43" cm="1">
        <f t="array" aca="1" ref="BY63" ca="1">IF(A63="","",MOD($AH63*((1-MRef(R$5,$B63-Input_Output!$O$6,Input_Output!$O$22))*(MOD(MRef(D$5,$B63-Input_Output!$O$6,Input_Output!$O$22)+1,Prime))+MRef(R$5,$B63-Input_Output!$O$6,Input_Output!$O$22)*MRef($AE$5,$B63-Input_Output!$O$6,Input_Output!$O$22)-D63),Prime))</f>
        <v>70</v>
      </c>
      <c r="BZ63" s="43" cm="1">
        <f t="array" aca="1" ref="BZ63" ca="1">IF($A63="","",MOD($AH63*((1-MRef(S$5,$B63-Input_Output!$O$6,Input_Output!$O$22))*MRef(E$5,$B63-Input_Output!$O$6,Input_Output!$O$22)+MRef(S$5,$B63-Input_Output!$O$6,Input_Output!$O$22)*MRef($AE$5,$B63-Input_Output!$O$6,Input_Output!$O$22)-E63),Prime))</f>
        <v>10</v>
      </c>
      <c r="CA63" s="43" cm="1">
        <f t="array" aca="1" ref="CA63" ca="1">IF($A63="","",MOD($AH63*((1-MRef(T$5,$B63-Input_Output!$O$6,Input_Output!$O$22))*MRef(F$5,$B63-Input_Output!$O$6,Input_Output!$O$22)+MRef(T$5,$B63-Input_Output!$O$6,Input_Output!$O$22)*MRef($AE$5,$B63-Input_Output!$O$6,Input_Output!$O$22)-F63),Prime))</f>
        <v>14</v>
      </c>
      <c r="CB63" s="43" cm="1">
        <f t="array" aca="1" ref="CB63" ca="1">IF($A63="","",MOD($AH63*((1-MRef(U$5,$B63-Input_Output!$O$6,Input_Output!$O$22))*MRef(G$5,$B63-Input_Output!$O$6,Input_Output!$O$22)+MRef(U$5,$B63-Input_Output!$O$6,Input_Output!$O$22)*MRef($AE$5,$B63-Input_Output!$O$6,Input_Output!$O$22)-G63),Prime))</f>
        <v>214</v>
      </c>
      <c r="CC63" s="43" cm="1">
        <f t="array" aca="1" ref="CC63" ca="1">IF(A63="","",MOD(AH63*MRef(AC$5,B63-Input_Output!$O$6,Input_Output!$O$22)*H63,Prime))</f>
        <v>120</v>
      </c>
      <c r="CD63" s="24"/>
      <c r="CE63" s="43">
        <f ca="1">IF($A63="","",MOD(D63*$AG63,Prime))</f>
        <v>212</v>
      </c>
      <c r="CF63" s="43">
        <f ca="1">IF($A63="","",MOD((E63-INPUT)*$AG63,Prime))</f>
        <v>189</v>
      </c>
      <c r="CG63" s="43">
        <f ca="1">IF($A63="","",MOD(H63*$AG63,Prime))</f>
        <v>230</v>
      </c>
      <c r="CH63" s="43">
        <f ca="1">IF($A63="","",MOD((E63-OUT)*$AI63,Prime))</f>
        <v>30</v>
      </c>
      <c r="CI63" s="43" cm="1">
        <f t="array" aca="1" ref="CI63" ca="1">IF(A63="","",_xlfn.LET(_xlpm.r,B63-Input_Output!$O$6,_xlpm.l,Input_Output!$O$22,MOD(MRef(AG$5,_xlpm.r,_xlpm.l)+MRef(AH$5,_xlpm.r,_xlpm.l)-MRef(AI$5,_xlpm.r,_xlpm.l)-AH63,Prime)))</f>
        <v>0</v>
      </c>
      <c r="CJ63" s="7"/>
    </row>
    <row r="64" spans="1:88" x14ac:dyDescent="0.25">
      <c r="A64" s="41" t="str">
        <f>IF(B64&lt;Input_Output!O$22,"disguised","")</f>
        <v>disguised</v>
      </c>
      <c r="B64" s="19">
        <f>IF(B63="","",_xlfn.LET(_xlpm.next,B63+1,IF(_xlpm.next&lt;Input_Output!O$22,_xlpm.next,"")))</f>
        <v>59</v>
      </c>
      <c r="C64" s="19">
        <v>163</v>
      </c>
      <c r="D64" s="42">
        <f ca="1"/>
        <v>49</v>
      </c>
      <c r="E64" s="42">
        <f ca="1"/>
        <v>146</v>
      </c>
      <c r="F64" s="42">
        <f ca="1"/>
        <v>129</v>
      </c>
      <c r="G64" s="42">
        <f ca="1"/>
        <v>203</v>
      </c>
      <c r="H64" s="79">
        <f ca="1"/>
        <v>152</v>
      </c>
      <c r="I64" s="87">
        <f ca="1"/>
        <v>82</v>
      </c>
      <c r="J64" s="42">
        <f ca="1"/>
        <v>59</v>
      </c>
      <c r="K64" s="42">
        <f ca="1"/>
        <v>13</v>
      </c>
      <c r="L64" s="42">
        <f ca="1"/>
        <v>116</v>
      </c>
      <c r="M64" s="61">
        <f ca="1"/>
        <v>162</v>
      </c>
      <c r="N64" s="80">
        <f ca="1"/>
        <v>68</v>
      </c>
      <c r="O64" s="42">
        <f ca="1"/>
        <v>134</v>
      </c>
      <c r="P64" s="42">
        <f ca="1"/>
        <v>116</v>
      </c>
      <c r="Q64" s="42">
        <f ca="1"/>
        <v>131</v>
      </c>
      <c r="R64" s="42">
        <f ca="1"/>
        <v>178</v>
      </c>
      <c r="S64" s="42">
        <f ca="1"/>
        <v>150</v>
      </c>
      <c r="T64" s="42">
        <f ca="1"/>
        <v>211</v>
      </c>
      <c r="U64" s="42">
        <f ca="1"/>
        <v>8</v>
      </c>
      <c r="V64" s="42">
        <f ca="1"/>
        <v>89</v>
      </c>
      <c r="W64" s="42">
        <f ca="1"/>
        <v>91</v>
      </c>
      <c r="X64" s="42">
        <f ca="1"/>
        <v>177</v>
      </c>
      <c r="Y64" s="42">
        <f ca="1"/>
        <v>243</v>
      </c>
      <c r="Z64" s="42">
        <f ca="1"/>
        <v>150</v>
      </c>
      <c r="AA64" s="42">
        <f ca="1"/>
        <v>228</v>
      </c>
      <c r="AB64" s="42">
        <f ca="1"/>
        <v>212</v>
      </c>
      <c r="AC64" s="42">
        <f ca="1"/>
        <v>32</v>
      </c>
      <c r="AD64" s="42">
        <f ca="1"/>
        <v>92</v>
      </c>
      <c r="AE64" s="42">
        <f ca="1"/>
        <v>62</v>
      </c>
      <c r="AF64" s="42">
        <f ca="1"/>
        <v>106</v>
      </c>
      <c r="AG64" s="19">
        <f ca="1"/>
        <v>146</v>
      </c>
      <c r="AH64" s="19">
        <f ca="1"/>
        <v>192</v>
      </c>
      <c r="AI64" s="19">
        <f ca="1"/>
        <v>242</v>
      </c>
      <c r="AJ64" s="7"/>
      <c r="AK64" s="43">
        <f ca="1">IF(A64="","",MOD((AG64+AH64)*(N64+O64+P64-1),Prime))</f>
        <v>234</v>
      </c>
      <c r="AL64" s="43">
        <f ca="1">IF(A64="","",MOD((AG64+AH64)*(N64*(1-N64)),Prime))</f>
        <v>16</v>
      </c>
      <c r="AM64" s="43">
        <f ca="1">IF(A64="","",MOD((AG64+AH64)*(O64*(1-O64)),Prime))</f>
        <v>244</v>
      </c>
      <c r="AN64" s="43">
        <f ca="1">IF(A64="","",MOD((AG64+AH64)*(P64*(1-P64)),Prime))</f>
        <v>145</v>
      </c>
      <c r="AO64" s="43">
        <f ca="1">IF(A64="","",MOD((AG64+AH64)*(N64*($I64-N$4)),Prime))</f>
        <v>107</v>
      </c>
      <c r="AP64" s="43">
        <f ca="1">IF(A64="","",MOD((AG64+AH64)*(O64*($I64-O$4)),Prime))</f>
        <v>234</v>
      </c>
      <c r="AQ64" s="43">
        <f ca="1">IF(A64="","",MOD((AG64+AH64)*(P64*($I64-P$4)),Prime))</f>
        <v>212</v>
      </c>
      <c r="AR64" s="7"/>
      <c r="AS64" s="43">
        <f ca="1">IF(A64="","",MOD((AG64+AH64)*(Q64+R64+S64+T64+U64-1),Prime))</f>
        <v>96</v>
      </c>
      <c r="AT64" s="43">
        <f ca="1">IF(A64="","",MOD((AG64+AH64)*(Q64*(1-Q64)),Prime))</f>
        <v>146</v>
      </c>
      <c r="AU64" s="43">
        <f ca="1">IF(A64="","",MOD((AG64+AH64)*(R64*(1-R64)),Prime))</f>
        <v>24</v>
      </c>
      <c r="AV64" s="43">
        <f ca="1">IF(A64="","",MOD((AG64+AH64)*(S64*(1-S64)),Prime))</f>
        <v>215</v>
      </c>
      <c r="AW64" s="43">
        <f ca="1">IF(A64="","",MOD((AG64+AH64)*(T64*(1-T64)),Prime))</f>
        <v>152</v>
      </c>
      <c r="AX64" s="43">
        <f ca="1">IF(A64="","",MOD((AG64+AH64)*(U64*(1-U64)),Prime))</f>
        <v>90</v>
      </c>
      <c r="AY64" s="43">
        <f ca="1">IF($A64="","",MOD(($AG64+$AH64)*(Q64*($K64-Q$4)),Prime))</f>
        <v>191</v>
      </c>
      <c r="AZ64" s="43">
        <f ca="1">IF($A64="","",MOD(($AG64+$AH64)*(R64*($K64-R$4)),Prime))</f>
        <v>55</v>
      </c>
      <c r="BA64" s="43">
        <f ca="1">IF($A64="","",MOD(($AG64+$AH64)*(S64*($K64-S$4)),Prime))</f>
        <v>10</v>
      </c>
      <c r="BB64" s="43">
        <f ca="1">IF($A64="","",MOD(($AG64+$AH64)*(T64*($K64-T$4)),Prime))</f>
        <v>5</v>
      </c>
      <c r="BC64" s="43">
        <f ca="1">IF($A64="","",MOD(($AG64+$AH64)*(U64*($K64-U$4)),Prime))</f>
        <v>178</v>
      </c>
      <c r="BD64" s="24"/>
      <c r="BE64" s="43">
        <f ca="1">IF(A64="","",MOD((AG64+AH64)*(V64+W64+X64+Y64+Z64-1),Prime))</f>
        <v>17</v>
      </c>
      <c r="BF64" s="43">
        <f ca="1">IF(A64="","",MOD((AG64+AH64)*(V64*(1-V64)),Prime))</f>
        <v>141</v>
      </c>
      <c r="BG64" s="43">
        <f ca="1">IF(A64="","",MOD((AG64+AH64)*(W64*(1-W64)),Prime))</f>
        <v>184</v>
      </c>
      <c r="BH64" s="43">
        <f ca="1">IF(A64="","",MOD((AG64+AH64)*(X64*(1-X64)),Prime))</f>
        <v>171</v>
      </c>
      <c r="BI64" s="43">
        <f ca="1">IF(A64="","",MOD((AG64+AH64)*(Y64*(1-Y64)),Prime))</f>
        <v>209</v>
      </c>
      <c r="BJ64" s="43">
        <f ca="1">IF(A64="","",MOD((AG64+AH64)*(Z64*(1-Z64)),Prime))</f>
        <v>215</v>
      </c>
      <c r="BK64" s="43">
        <f ca="1">IF($A64="","",MOD(($AG64+$AH64)*(V64*($L64-V$4)),Prime))</f>
        <v>223</v>
      </c>
      <c r="BL64" s="43">
        <f ca="1">IF($A64="","",MOD(($AG64+$AH64)*(W64*($L64-W$4)),Prime))</f>
        <v>79</v>
      </c>
      <c r="BM64" s="43">
        <f ca="1">IF($A64="","",MOD(($AG64+$AH64)*(X64*($L64-X$4)),Prime))</f>
        <v>155</v>
      </c>
      <c r="BN64" s="43">
        <f ca="1">IF($A64="","",MOD(($AG64+$AH64)*(Y64*($L64-Y$4)),Prime))</f>
        <v>101</v>
      </c>
      <c r="BO64" s="43">
        <f ca="1">IF($A64="","",MOD(($AG64+$AH64)*(Z64*($L64-Z$4)),Prime))</f>
        <v>242</v>
      </c>
      <c r="BP64" s="24"/>
      <c r="BQ64" s="43">
        <f ca="1">IF(A64="","",MOD((AG64+AH64)*(R64*D64+S64*E64+T64*F64+U64*G64-AA64),Prime))</f>
        <v>7</v>
      </c>
      <c r="BR64" s="43">
        <f ca="1">IF(A64="","",MOD((AG64+AH64)*(W64*D64+X64*E64+Y64*F64+Z64*G64-AB64),Prime))</f>
        <v>46</v>
      </c>
      <c r="BS64" s="43">
        <f ca="1">IF(A64="","",MOD((AG64+AH64)*(MOD(N64*AB64+O64*(AB64+M64)+P64*(AA64+AB64+M64),Prime)-AC64),Prime))</f>
        <v>26</v>
      </c>
      <c r="BT64" s="43">
        <f ca="1">IF(A64="","",MOD((AG64+AH64)*MOD(H64*(AA64+R64)+(1-H64)*AC64-AD64,Prime),Prime))</f>
        <v>42</v>
      </c>
      <c r="BU64" s="43">
        <f ca="1">IF(A64="","",MOD((AG64+AH64)*((J64*AD64+(1-J64)*AC64)-AE64),Prime))</f>
        <v>68</v>
      </c>
      <c r="BV64" s="43">
        <f ca="1">IF(A64="","",MOD((AG64+AH64)*H64*(1-H64),Prime))</f>
        <v>26</v>
      </c>
      <c r="BW64" s="43" cm="1">
        <f t="array" aca="1" ref="BW64" ca="1">IF(A64="","",MOD(AH64*MOD(MRef(AF$5,B64-Input_Output!$O$6,Input_Output!$O$22)*MRef(AC$5,B64-Input_Output!$O$6,Input_Output!$O$22)-(1-H64),Prime),Prime))</f>
        <v>207</v>
      </c>
      <c r="BX64" s="24"/>
      <c r="BY64" s="43" cm="1">
        <f t="array" aca="1" ref="BY64" ca="1">IF(A64="","",MOD($AH64*((1-MRef(R$5,$B64-Input_Output!$O$6,Input_Output!$O$22))*(MOD(MRef(D$5,$B64-Input_Output!$O$6,Input_Output!$O$22)+1,Prime))+MRef(R$5,$B64-Input_Output!$O$6,Input_Output!$O$22)*MRef($AE$5,$B64-Input_Output!$O$6,Input_Output!$O$22)-D64),Prime))</f>
        <v>187</v>
      </c>
      <c r="BZ64" s="43" cm="1">
        <f t="array" aca="1" ref="BZ64" ca="1">IF($A64="","",MOD($AH64*((1-MRef(S$5,$B64-Input_Output!$O$6,Input_Output!$O$22))*MRef(E$5,$B64-Input_Output!$O$6,Input_Output!$O$22)+MRef(S$5,$B64-Input_Output!$O$6,Input_Output!$O$22)*MRef($AE$5,$B64-Input_Output!$O$6,Input_Output!$O$22)-E64),Prime))</f>
        <v>74</v>
      </c>
      <c r="CA64" s="43" cm="1">
        <f t="array" aca="1" ref="CA64" ca="1">IF($A64="","",MOD($AH64*((1-MRef(T$5,$B64-Input_Output!$O$6,Input_Output!$O$22))*MRef(F$5,$B64-Input_Output!$O$6,Input_Output!$O$22)+MRef(T$5,$B64-Input_Output!$O$6,Input_Output!$O$22)*MRef($AE$5,$B64-Input_Output!$O$6,Input_Output!$O$22)-F64),Prime))</f>
        <v>74</v>
      </c>
      <c r="CB64" s="43" cm="1">
        <f t="array" aca="1" ref="CB64" ca="1">IF($A64="","",MOD($AH64*((1-MRef(U$5,$B64-Input_Output!$O$6,Input_Output!$O$22))*MRef(G$5,$B64-Input_Output!$O$6,Input_Output!$O$22)+MRef(U$5,$B64-Input_Output!$O$6,Input_Output!$O$22)*MRef($AE$5,$B64-Input_Output!$O$6,Input_Output!$O$22)-G64),Prime))</f>
        <v>98</v>
      </c>
      <c r="CC64" s="43" cm="1">
        <f t="array" aca="1" ref="CC64" ca="1">IF(A64="","",MOD(AH64*MRef(AC$5,B64-Input_Output!$O$6,Input_Output!$O$22)*H64,Prime))</f>
        <v>113</v>
      </c>
      <c r="CD64" s="24"/>
      <c r="CE64" s="43">
        <f ca="1">IF($A64="","",MOD(D64*$AG64,Prime))</f>
        <v>215</v>
      </c>
      <c r="CF64" s="43">
        <f ca="1">IF($A64="","",MOD((E64-INPUT)*$AG64,Prime))</f>
        <v>172</v>
      </c>
      <c r="CG64" s="43">
        <f ca="1">IF($A64="","",MOD(H64*$AG64,Prime))</f>
        <v>90</v>
      </c>
      <c r="CH64" s="43">
        <f ca="1">IF($A64="","",MOD((E64-OUT)*$AI64,Prime))</f>
        <v>91</v>
      </c>
      <c r="CI64" s="43" cm="1">
        <f t="array" aca="1" ref="CI64" ca="1">IF(A64="","",_xlfn.LET(_xlpm.r,B64-Input_Output!$O$6,_xlpm.l,Input_Output!$O$22,MOD(MRef(AG$5,_xlpm.r,_xlpm.l)+MRef(AH$5,_xlpm.r,_xlpm.l)-MRef(AI$5,_xlpm.r,_xlpm.l)-AH64,Prime)))</f>
        <v>0</v>
      </c>
      <c r="CJ64" s="7"/>
    </row>
    <row r="65" spans="1:88" x14ac:dyDescent="0.25">
      <c r="A65" s="41" t="str">
        <f>IF(B65&lt;Input_Output!O$22,"disguised","")</f>
        <v>disguised</v>
      </c>
      <c r="B65" s="19">
        <f>IF(B64="","",_xlfn.LET(_xlpm.next,B64+1,IF(_xlpm.next&lt;Input_Output!O$22,_xlpm.next,"")))</f>
        <v>60</v>
      </c>
      <c r="C65" s="19">
        <v>96</v>
      </c>
      <c r="D65" s="42">
        <f ca="1"/>
        <v>163</v>
      </c>
      <c r="E65" s="42">
        <f ca="1"/>
        <v>71</v>
      </c>
      <c r="F65" s="42">
        <f ca="1"/>
        <v>149</v>
      </c>
      <c r="G65" s="42">
        <f ca="1"/>
        <v>204</v>
      </c>
      <c r="H65" s="79">
        <f ca="1"/>
        <v>59</v>
      </c>
      <c r="I65" s="87">
        <f ca="1"/>
        <v>176</v>
      </c>
      <c r="J65" s="42">
        <f ca="1"/>
        <v>37</v>
      </c>
      <c r="K65" s="42">
        <f ca="1"/>
        <v>6</v>
      </c>
      <c r="L65" s="42">
        <f ca="1"/>
        <v>44</v>
      </c>
      <c r="M65" s="61">
        <f ca="1"/>
        <v>147</v>
      </c>
      <c r="N65" s="80">
        <f ca="1"/>
        <v>245</v>
      </c>
      <c r="O65" s="42">
        <f ca="1"/>
        <v>129</v>
      </c>
      <c r="P65" s="42">
        <f ca="1"/>
        <v>86</v>
      </c>
      <c r="Q65" s="42">
        <f ca="1"/>
        <v>139</v>
      </c>
      <c r="R65" s="42">
        <f ca="1"/>
        <v>148</v>
      </c>
      <c r="S65" s="42">
        <f ca="1"/>
        <v>230</v>
      </c>
      <c r="T65" s="42">
        <f ca="1"/>
        <v>171</v>
      </c>
      <c r="U65" s="42">
        <f ca="1"/>
        <v>212</v>
      </c>
      <c r="V65" s="42">
        <f ca="1"/>
        <v>215</v>
      </c>
      <c r="W65" s="42">
        <f ca="1"/>
        <v>252</v>
      </c>
      <c r="X65" s="42">
        <f ca="1"/>
        <v>194</v>
      </c>
      <c r="Y65" s="42">
        <f ca="1"/>
        <v>64</v>
      </c>
      <c r="Z65" s="42">
        <f ca="1"/>
        <v>142</v>
      </c>
      <c r="AA65" s="42">
        <f ca="1"/>
        <v>136</v>
      </c>
      <c r="AB65" s="42">
        <f ca="1"/>
        <v>219</v>
      </c>
      <c r="AC65" s="42">
        <f ca="1"/>
        <v>158</v>
      </c>
      <c r="AD65" s="42">
        <f ca="1"/>
        <v>247</v>
      </c>
      <c r="AE65" s="42">
        <f ca="1"/>
        <v>170</v>
      </c>
      <c r="AF65" s="42">
        <f ca="1"/>
        <v>239</v>
      </c>
      <c r="AG65" s="19">
        <f ca="1"/>
        <v>199</v>
      </c>
      <c r="AH65" s="19">
        <f ca="1"/>
        <v>75</v>
      </c>
      <c r="AI65" s="19">
        <f ca="1"/>
        <v>138</v>
      </c>
      <c r="AJ65" s="7"/>
      <c r="AK65" s="43">
        <f ca="1">IF(A65="","",MOD((AG65+AH65)*(N65+O65+P65-1),Prime))</f>
        <v>93</v>
      </c>
      <c r="AL65" s="43">
        <f ca="1">IF(A65="","",MOD((AG65+AH65)*(N65*(1-N65)),Prime))</f>
        <v>175</v>
      </c>
      <c r="AM65" s="43">
        <f ca="1">IF(A65="","",MOD((AG65+AH65)*(O65*(1-O65)),Prime))</f>
        <v>197</v>
      </c>
      <c r="AN65" s="43">
        <f ca="1">IF(A65="","",MOD((AG65+AH65)*(P65*(1-P65)),Prime))</f>
        <v>118</v>
      </c>
      <c r="AO65" s="43">
        <f ca="1">IF(A65="","",MOD((AG65+AH65)*(N65*($I65-N$4)),Prime))</f>
        <v>76</v>
      </c>
      <c r="AP65" s="43">
        <f ca="1">IF(A65="","",MOD((AG65+AH65)*(O65*($I65-O$4)),Prime))</f>
        <v>74</v>
      </c>
      <c r="AQ65" s="43">
        <f ca="1">IF(A65="","",MOD((AG65+AH65)*(P65*($I65-P$4)),Prime))</f>
        <v>215</v>
      </c>
      <c r="AR65" s="7"/>
      <c r="AS65" s="43">
        <f ca="1">IF(A65="","",MOD((AG65+AH65)*(Q65+R65+S65+T65+U65-1),Prime))</f>
        <v>120</v>
      </c>
      <c r="AT65" s="43">
        <f ca="1">IF(A65="","",MOD((AG65+AH65)*(Q65*(1-Q65)),Prime))</f>
        <v>39</v>
      </c>
      <c r="AU65" s="43">
        <f ca="1">IF(A65="","",MOD((AG65+AH65)*(R65*(1-R65)),Prime))</f>
        <v>228</v>
      </c>
      <c r="AV65" s="43">
        <f ca="1">IF(A65="","",MOD((AG65+AH65)*(S65*(1-S65)),Prime))</f>
        <v>255</v>
      </c>
      <c r="AW65" s="43">
        <f ca="1">IF(A65="","",MOD((AG65+AH65)*(T65*(1-T65)),Prime))</f>
        <v>21</v>
      </c>
      <c r="AX65" s="43">
        <f ca="1">IF(A65="","",MOD((AG65+AH65)*(U65*(1-U65)),Prime))</f>
        <v>19</v>
      </c>
      <c r="AY65" s="43">
        <f ca="1">IF($A65="","",MOD(($AG65+$AH65)*(Q65*($K65-Q$4)),Prime))</f>
        <v>43</v>
      </c>
      <c r="AZ65" s="43">
        <f ca="1">IF($A65="","",MOD(($AG65+$AH65)*(R65*($K65-R$4)),Prime))</f>
        <v>244</v>
      </c>
      <c r="BA65" s="43">
        <f ca="1">IF($A65="","",MOD(($AG65+$AH65)*(S65*($K65-S$4)),Prime))</f>
        <v>220</v>
      </c>
      <c r="BB65" s="43">
        <f ca="1">IF($A65="","",MOD(($AG65+$AH65)*(T65*($K65-T$4)),Prime))</f>
        <v>240</v>
      </c>
      <c r="BC65" s="43">
        <f ca="1">IF($A65="","",MOD(($AG65+$AH65)*(U65*($K65-U$4)),Prime))</f>
        <v>12</v>
      </c>
      <c r="BD65" s="24"/>
      <c r="BE65" s="43">
        <f ca="1">IF(A65="","",MOD((AG65+AH65)*(V65+W65+X65+Y65+Z65-1),Prime))</f>
        <v>73</v>
      </c>
      <c r="BF65" s="43">
        <f ca="1">IF(A65="","",MOD((AG65+AH65)*(V65*(1-V65)),Prime))</f>
        <v>138</v>
      </c>
      <c r="BG65" s="43">
        <f ca="1">IF(A65="","",MOD((AG65+AH65)*(W65*(1-W65)),Prime))</f>
        <v>4</v>
      </c>
      <c r="BH65" s="43">
        <f ca="1">IF(A65="","",MOD((AG65+AH65)*(X65*(1-X65)),Prime))</f>
        <v>75</v>
      </c>
      <c r="BI65" s="43">
        <f ca="1">IF(A65="","",MOD((AG65+AH65)*(Y65*(1-Y65)),Prime))</f>
        <v>75</v>
      </c>
      <c r="BJ65" s="43">
        <f ca="1">IF(A65="","",MOD((AG65+AH65)*(Z65*(1-Z65)),Prime))</f>
        <v>151</v>
      </c>
      <c r="BK65" s="43">
        <f ca="1">IF($A65="","",MOD(($AG65+$AH65)*(V65*($L65-V$4)),Prime))</f>
        <v>195</v>
      </c>
      <c r="BL65" s="43">
        <f ca="1">IF($A65="","",MOD(($AG65+$AH65)*(W65*($L65-W$4)),Prime))</f>
        <v>200</v>
      </c>
      <c r="BM65" s="43">
        <f ca="1">IF($A65="","",MOD(($AG65+$AH65)*(X65*($L65-X$4)),Prime))</f>
        <v>250</v>
      </c>
      <c r="BN65" s="43">
        <f ca="1">IF($A65="","",MOD(($AG65+$AH65)*(Y65*($L65-Y$4)),Prime))</f>
        <v>147</v>
      </c>
      <c r="BO65" s="43">
        <f ca="1">IF($A65="","",MOD(($AG65+$AH65)*(Z65*($L65-Z$4)),Prime))</f>
        <v>185</v>
      </c>
      <c r="BP65" s="24"/>
      <c r="BQ65" s="43">
        <f ca="1">IF(A65="","",MOD((AG65+AH65)*(R65*D65+S65*E65+T65*F65+U65*G65-AA65),Prime))</f>
        <v>24</v>
      </c>
      <c r="BR65" s="43">
        <f ca="1">IF(A65="","",MOD((AG65+AH65)*(W65*D65+X65*E65+Y65*F65+Z65*G65-AB65),Prime))</f>
        <v>175</v>
      </c>
      <c r="BS65" s="43">
        <f ca="1">IF(A65="","",MOD((AG65+AH65)*(MOD(N65*AB65+O65*(AB65+M65)+P65*(AA65+AB65+M65),Prime)-AC65),Prime))</f>
        <v>142</v>
      </c>
      <c r="BT65" s="43">
        <f ca="1">IF(A65="","",MOD((AG65+AH65)*MOD(H65*(AA65+R65)+(1-H65)*AC65-AD65,Prime),Prime))</f>
        <v>220</v>
      </c>
      <c r="BU65" s="43">
        <f ca="1">IF(A65="","",MOD((AG65+AH65)*((J65*AD65+(1-J65)*AC65)-AE65),Prime))</f>
        <v>8</v>
      </c>
      <c r="BV65" s="43">
        <f ca="1">IF(A65="","",MOD((AG65+AH65)*H65*(1-H65),Prime))</f>
        <v>165</v>
      </c>
      <c r="BW65" s="43" cm="1">
        <f t="array" aca="1" ref="BW65" ca="1">IF(A65="","",MOD(AH65*MOD(MRef(AF$5,B65-Input_Output!$O$6,Input_Output!$O$22)*MRef(AC$5,B65-Input_Output!$O$6,Input_Output!$O$22)-(1-H65),Prime),Prime))</f>
        <v>108</v>
      </c>
      <c r="BX65" s="24"/>
      <c r="BY65" s="43" cm="1">
        <f t="array" aca="1" ref="BY65" ca="1">IF(A65="","",MOD($AH65*((1-MRef(R$5,$B65-Input_Output!$O$6,Input_Output!$O$22))*(MOD(MRef(D$5,$B65-Input_Output!$O$6,Input_Output!$O$22)+1,Prime))+MRef(R$5,$B65-Input_Output!$O$6,Input_Output!$O$22)*MRef($AE$5,$B65-Input_Output!$O$6,Input_Output!$O$22)-D65),Prime))</f>
        <v>103</v>
      </c>
      <c r="BZ65" s="43" cm="1">
        <f t="array" aca="1" ref="BZ65" ca="1">IF($A65="","",MOD($AH65*((1-MRef(S$5,$B65-Input_Output!$O$6,Input_Output!$O$22))*MRef(E$5,$B65-Input_Output!$O$6,Input_Output!$O$22)+MRef(S$5,$B65-Input_Output!$O$6,Input_Output!$O$22)*MRef($AE$5,$B65-Input_Output!$O$6,Input_Output!$O$22)-E65),Prime))</f>
        <v>150</v>
      </c>
      <c r="CA65" s="43" cm="1">
        <f t="array" aca="1" ref="CA65" ca="1">IF($A65="","",MOD($AH65*((1-MRef(T$5,$B65-Input_Output!$O$6,Input_Output!$O$22))*MRef(F$5,$B65-Input_Output!$O$6,Input_Output!$O$22)+MRef(T$5,$B65-Input_Output!$O$6,Input_Output!$O$22)*MRef($AE$5,$B65-Input_Output!$O$6,Input_Output!$O$22)-F65),Prime))</f>
        <v>159</v>
      </c>
      <c r="CB65" s="43" cm="1">
        <f t="array" aca="1" ref="CB65" ca="1">IF($A65="","",MOD($AH65*((1-MRef(U$5,$B65-Input_Output!$O$6,Input_Output!$O$22))*MRef(G$5,$B65-Input_Output!$O$6,Input_Output!$O$22)+MRef(U$5,$B65-Input_Output!$O$6,Input_Output!$O$22)*MRef($AE$5,$B65-Input_Output!$O$6,Input_Output!$O$22)-G65),Prime))</f>
        <v>233</v>
      </c>
      <c r="CC65" s="43" cm="1">
        <f t="array" aca="1" ref="CC65" ca="1">IF(A65="","",MOD(AH65*MRef(AC$5,B65-Input_Output!$O$6,Input_Output!$O$22)*H65,Prime))</f>
        <v>185</v>
      </c>
      <c r="CD65" s="24"/>
      <c r="CE65" s="43">
        <f ca="1">IF($A65="","",MOD(D65*$AG65,Prime))</f>
        <v>55</v>
      </c>
      <c r="CF65" s="43">
        <f ca="1">IF($A65="","",MOD((E65-INPUT)*$AG65,Prime))</f>
        <v>226</v>
      </c>
      <c r="CG65" s="43">
        <f ca="1">IF($A65="","",MOD(H65*$AG65,Prime))</f>
        <v>176</v>
      </c>
      <c r="CH65" s="43">
        <f ca="1">IF($A65="","",MOD((E65-OUT)*$AI65,Prime))</f>
        <v>18</v>
      </c>
      <c r="CI65" s="43" cm="1">
        <f t="array" aca="1" ref="CI65" ca="1">IF(A65="","",_xlfn.LET(_xlpm.r,B65-Input_Output!$O$6,_xlpm.l,Input_Output!$O$22,MOD(MRef(AG$5,_xlpm.r,_xlpm.l)+MRef(AH$5,_xlpm.r,_xlpm.l)-MRef(AI$5,_xlpm.r,_xlpm.l)-AH65,Prime)))</f>
        <v>0</v>
      </c>
      <c r="CJ65" s="7"/>
    </row>
    <row r="66" spans="1:88" x14ac:dyDescent="0.25">
      <c r="A66" s="41" t="str">
        <f>IF(B66&lt;Input_Output!O$22,"disguised","")</f>
        <v>disguised</v>
      </c>
      <c r="B66" s="19">
        <f>IF(B65="","",_xlfn.LET(_xlpm.next,B65+1,IF(_xlpm.next&lt;Input_Output!O$22,_xlpm.next,"")))</f>
        <v>61</v>
      </c>
      <c r="C66" s="19">
        <v>66</v>
      </c>
      <c r="D66" s="42">
        <f ca="1"/>
        <v>228</v>
      </c>
      <c r="E66" s="42">
        <f ca="1"/>
        <v>210</v>
      </c>
      <c r="F66" s="42">
        <f ca="1"/>
        <v>250</v>
      </c>
      <c r="G66" s="42">
        <f ca="1"/>
        <v>202</v>
      </c>
      <c r="H66" s="79">
        <f ca="1"/>
        <v>28</v>
      </c>
      <c r="I66" s="87">
        <f ca="1"/>
        <v>131</v>
      </c>
      <c r="J66" s="42">
        <f ca="1"/>
        <v>108</v>
      </c>
      <c r="K66" s="42">
        <f ca="1"/>
        <v>161</v>
      </c>
      <c r="L66" s="42">
        <f ca="1"/>
        <v>254</v>
      </c>
      <c r="M66" s="61">
        <f ca="1"/>
        <v>107</v>
      </c>
      <c r="N66" s="80">
        <f ca="1"/>
        <v>234</v>
      </c>
      <c r="O66" s="42">
        <f ca="1"/>
        <v>6</v>
      </c>
      <c r="P66" s="42">
        <f ca="1"/>
        <v>100</v>
      </c>
      <c r="Q66" s="42">
        <f ca="1"/>
        <v>132</v>
      </c>
      <c r="R66" s="42">
        <f ca="1"/>
        <v>96</v>
      </c>
      <c r="S66" s="42">
        <f ca="1"/>
        <v>141</v>
      </c>
      <c r="T66" s="42">
        <f ca="1"/>
        <v>157</v>
      </c>
      <c r="U66" s="42">
        <f ca="1"/>
        <v>72</v>
      </c>
      <c r="V66" s="42">
        <f ca="1"/>
        <v>45</v>
      </c>
      <c r="W66" s="42">
        <f ca="1"/>
        <v>244</v>
      </c>
      <c r="X66" s="42">
        <f ca="1"/>
        <v>187</v>
      </c>
      <c r="Y66" s="42">
        <f ca="1"/>
        <v>108</v>
      </c>
      <c r="Z66" s="42">
        <f ca="1"/>
        <v>73</v>
      </c>
      <c r="AA66" s="42">
        <f ca="1"/>
        <v>207</v>
      </c>
      <c r="AB66" s="42">
        <f ca="1"/>
        <v>222</v>
      </c>
      <c r="AC66" s="42">
        <f ca="1"/>
        <v>159</v>
      </c>
      <c r="AD66" s="42">
        <f ca="1"/>
        <v>36</v>
      </c>
      <c r="AE66" s="42">
        <f ca="1"/>
        <v>211</v>
      </c>
      <c r="AF66" s="42">
        <f ca="1"/>
        <v>233</v>
      </c>
      <c r="AG66" s="19">
        <f ca="1"/>
        <v>32</v>
      </c>
      <c r="AH66" s="19">
        <f ca="1"/>
        <v>251</v>
      </c>
      <c r="AI66" s="19">
        <f ca="1"/>
        <v>61</v>
      </c>
      <c r="AJ66" s="7"/>
      <c r="AK66" s="43">
        <f ca="1">IF(A66="","",MOD((AG66+AH66)*(N66+O66+P66-1),Prime))</f>
        <v>76</v>
      </c>
      <c r="AL66" s="43">
        <f ca="1">IF(A66="","",MOD((AG66+AH66)*(N66*(1-N66)),Prime))</f>
        <v>40</v>
      </c>
      <c r="AM66" s="43">
        <f ca="1">IF(A66="","",MOD((AG66+AH66)*(O66*(1-O66)),Prime))</f>
        <v>248</v>
      </c>
      <c r="AN66" s="43">
        <f ca="1">IF(A66="","",MOD((AG66+AH66)*(P66*(1-P66)),Prime))</f>
        <v>114</v>
      </c>
      <c r="AO66" s="43">
        <f ca="1">IF(A66="","",MOD((AG66+AH66)*(N66*($I66-N$4)),Prime))</f>
        <v>47</v>
      </c>
      <c r="AP66" s="43">
        <f ca="1">IF(A66="","",MOD((AG66+AH66)*(O66*($I66-O$4)),Prime))</f>
        <v>234</v>
      </c>
      <c r="AQ66" s="43">
        <f ca="1">IF(A66="","",MOD((AG66+AH66)*(P66*($I66-P$4)),Prime))</f>
        <v>15</v>
      </c>
      <c r="AR66" s="7"/>
      <c r="AS66" s="43">
        <f ca="1">IF(A66="","",MOD((AG66+AH66)*(Q66+R66+S66+T66+U66-1),Prime))</f>
        <v>102</v>
      </c>
      <c r="AT66" s="43">
        <f ca="1">IF(A66="","",MOD((AG66+AH66)*(Q66*(1-Q66)),Prime))</f>
        <v>158</v>
      </c>
      <c r="AU66" s="43">
        <f ca="1">IF(A66="","",MOD((AG66+AH66)*(R66*(1-R66)),Prime))</f>
        <v>91</v>
      </c>
      <c r="AV66" s="43">
        <f ca="1">IF(A66="","",MOD((AG66+AH66)*(S66*(1-S66)),Prime))</f>
        <v>246</v>
      </c>
      <c r="AW66" s="43">
        <f ca="1">IF(A66="","",MOD((AG66+AH66)*(T66*(1-T66)),Prime))</f>
        <v>54</v>
      </c>
      <c r="AX66" s="43">
        <f ca="1">IF(A66="","",MOD((AG66+AH66)*(U66*(1-U66)),Prime))</f>
        <v>214</v>
      </c>
      <c r="AY66" s="43">
        <f ca="1">IF($A66="","",MOD(($AG66+$AH66)*(Q66*($K66-Q$4)),Prime))</f>
        <v>2</v>
      </c>
      <c r="AZ66" s="43">
        <f ca="1">IF($A66="","",MOD(($AG66+$AH66)*(R66*($K66-R$4)),Prime))</f>
        <v>239</v>
      </c>
      <c r="BA66" s="43">
        <f ca="1">IF($A66="","",MOD(($AG66+$AH66)*(S66*($K66-S$4)),Prime))</f>
        <v>18</v>
      </c>
      <c r="BB66" s="43">
        <f ca="1">IF($A66="","",MOD(($AG66+$AH66)*(T66*($K66-T$4)),Prime))</f>
        <v>143</v>
      </c>
      <c r="BC66" s="43">
        <f ca="1">IF($A66="","",MOD(($AG66+$AH66)*(U66*($K66-U$4)),Prime))</f>
        <v>153</v>
      </c>
      <c r="BD66" s="24"/>
      <c r="BE66" s="43">
        <f ca="1">IF(A66="","",MOD((AG66+AH66)*(V66+W66+X66+Y66+Z66-1),Prime))</f>
        <v>94</v>
      </c>
      <c r="BF66" s="43">
        <f ca="1">IF(A66="","",MOD((AG66+AH66)*(V66*(1-V66)),Prime))</f>
        <v>177</v>
      </c>
      <c r="BG66" s="43">
        <f ca="1">IF(A66="","",MOD((AG66+AH66)*(W66*(1-W66)),Prime))</f>
        <v>151</v>
      </c>
      <c r="BH66" s="43">
        <f ca="1">IF(A66="","",MOD((AG66+AH66)*(X66*(1-X66)),Prime))</f>
        <v>51</v>
      </c>
      <c r="BI66" s="43">
        <f ca="1">IF(A66="","",MOD((AG66+AH66)*(Y66*(1-Y66)),Prime))</f>
        <v>234</v>
      </c>
      <c r="BJ66" s="43">
        <f ca="1">IF(A66="","",MOD((AG66+AH66)*(Z66*(1-Z66)),Prime))</f>
        <v>68</v>
      </c>
      <c r="BK66" s="43">
        <f ca="1">IF($A66="","",MOD(($AG66+$AH66)*(V66*($L66-V$4)),Prime))</f>
        <v>88</v>
      </c>
      <c r="BL66" s="43">
        <f ca="1">IF($A66="","",MOD(($AG66+$AH66)*(W66*($L66-W$4)),Prime))</f>
        <v>67</v>
      </c>
      <c r="BM66" s="43">
        <f ca="1">IF($A66="","",MOD(($AG66+$AH66)*(X66*($L66-X$4)),Prime))</f>
        <v>105</v>
      </c>
      <c r="BN66" s="43">
        <f ca="1">IF($A66="","",MOD(($AG66+$AH66)*(Y66*($L66-Y$4)),Prime))</f>
        <v>114</v>
      </c>
      <c r="BO66" s="43">
        <f ca="1">IF($A66="","",MOD(($AG66+$AH66)*(Z66*($L66-Z$4)),Prime))</f>
        <v>78</v>
      </c>
      <c r="BP66" s="24"/>
      <c r="BQ66" s="43">
        <f ca="1">IF(A66="","",MOD((AG66+AH66)*(R66*D66+S66*E66+T66*F66+U66*G66-AA66),Prime))</f>
        <v>43</v>
      </c>
      <c r="BR66" s="43">
        <f ca="1">IF(A66="","",MOD((AG66+AH66)*(W66*D66+X66*E66+Y66*F66+Z66*G66-AB66),Prime))</f>
        <v>219</v>
      </c>
      <c r="BS66" s="43">
        <f ca="1">IF(A66="","",MOD((AG66+AH66)*(MOD(N66*AB66+O66*(AB66+M66)+P66*(AA66+AB66+M66),Prime)-AC66),Prime))</f>
        <v>161</v>
      </c>
      <c r="BT66" s="43">
        <f ca="1">IF(A66="","",MOD((AG66+AH66)*MOD(H66*(AA66+R66)+(1-H66)*AC66-AD66,Prime),Prime))</f>
        <v>90</v>
      </c>
      <c r="BU66" s="43">
        <f ca="1">IF(A66="","",MOD((AG66+AH66)*((J66*AD66+(1-J66)*AC66)-AE66),Prime))</f>
        <v>214</v>
      </c>
      <c r="BV66" s="43">
        <f ca="1">IF(A66="","",MOD((AG66+AH66)*H66*(1-H66),Prime))</f>
        <v>133</v>
      </c>
      <c r="BW66" s="43" cm="1">
        <f t="array" aca="1" ref="BW66" ca="1">IF(A66="","",MOD(AH66*MOD(MRef(AF$5,B66-Input_Output!$O$6,Input_Output!$O$22)*MRef(AC$5,B66-Input_Output!$O$6,Input_Output!$O$22)-(1-H66),Prime),Prime))</f>
        <v>127</v>
      </c>
      <c r="BX66" s="24"/>
      <c r="BY66" s="43" cm="1">
        <f t="array" aca="1" ref="BY66" ca="1">IF(A66="","",MOD($AH66*((1-MRef(R$5,$B66-Input_Output!$O$6,Input_Output!$O$22))*(MOD(MRef(D$5,$B66-Input_Output!$O$6,Input_Output!$O$22)+1,Prime))+MRef(R$5,$B66-Input_Output!$O$6,Input_Output!$O$22)*MRef($AE$5,$B66-Input_Output!$O$6,Input_Output!$O$22)-D66),Prime))</f>
        <v>14</v>
      </c>
      <c r="BZ66" s="43" cm="1">
        <f t="array" aca="1" ref="BZ66" ca="1">IF($A66="","",MOD($AH66*((1-MRef(S$5,$B66-Input_Output!$O$6,Input_Output!$O$22))*MRef(E$5,$B66-Input_Output!$O$6,Input_Output!$O$22)+MRef(S$5,$B66-Input_Output!$O$6,Input_Output!$O$22)*MRef($AE$5,$B66-Input_Output!$O$6,Input_Output!$O$22)-E66),Prime))</f>
        <v>201</v>
      </c>
      <c r="CA66" s="43" cm="1">
        <f t="array" aca="1" ref="CA66" ca="1">IF($A66="","",MOD($AH66*((1-MRef(T$5,$B66-Input_Output!$O$6,Input_Output!$O$22))*MRef(F$5,$B66-Input_Output!$O$6,Input_Output!$O$22)+MRef(T$5,$B66-Input_Output!$O$6,Input_Output!$O$22)*MRef($AE$5,$B66-Input_Output!$O$6,Input_Output!$O$22)-F66),Prime))</f>
        <v>158</v>
      </c>
      <c r="CB66" s="43" cm="1">
        <f t="array" aca="1" ref="CB66" ca="1">IF($A66="","",MOD($AH66*((1-MRef(U$5,$B66-Input_Output!$O$6,Input_Output!$O$22))*MRef(G$5,$B66-Input_Output!$O$6,Input_Output!$O$22)+MRef(U$5,$B66-Input_Output!$O$6,Input_Output!$O$22)*MRef($AE$5,$B66-Input_Output!$O$6,Input_Output!$O$22)-G66),Prime))</f>
        <v>245</v>
      </c>
      <c r="CC66" s="43" cm="1">
        <f t="array" aca="1" ref="CC66" ca="1">IF(A66="","",MOD(AH66*MRef(AC$5,B66-Input_Output!$O$6,Input_Output!$O$22)*H66,Prime))</f>
        <v>99</v>
      </c>
      <c r="CD66" s="24"/>
      <c r="CE66" s="43">
        <f ca="1">IF($A66="","",MOD(D66*$AG66,Prime))</f>
        <v>100</v>
      </c>
      <c r="CF66" s="43">
        <f ca="1">IF($A66="","",MOD((E66-INPUT)*$AG66,Prime))</f>
        <v>167</v>
      </c>
      <c r="CG66" s="43">
        <f ca="1">IF($A66="","",MOD(H66*$AG66,Prime))</f>
        <v>125</v>
      </c>
      <c r="CH66" s="43">
        <f ca="1">IF($A66="","",MOD((E66-OUT)*$AI66,Prime))</f>
        <v>73</v>
      </c>
      <c r="CI66" s="43" cm="1">
        <f t="array" aca="1" ref="CI66" ca="1">IF(A66="","",_xlfn.LET(_xlpm.r,B66-Input_Output!$O$6,_xlpm.l,Input_Output!$O$22,MOD(MRef(AG$5,_xlpm.r,_xlpm.l)+MRef(AH$5,_xlpm.r,_xlpm.l)-MRef(AI$5,_xlpm.r,_xlpm.l)-AH66,Prime)))</f>
        <v>0</v>
      </c>
      <c r="CJ66" s="7"/>
    </row>
    <row r="67" spans="1:88" x14ac:dyDescent="0.25">
      <c r="A67" s="41" t="str">
        <f>IF(B67&lt;Input_Output!O$22,"disguised","")</f>
        <v>disguised</v>
      </c>
      <c r="B67" s="19">
        <f>IF(B66="","",_xlfn.LET(_xlpm.next,B66+1,IF(_xlpm.next&lt;Input_Output!O$22,_xlpm.next,"")))</f>
        <v>62</v>
      </c>
      <c r="C67" s="19">
        <v>206</v>
      </c>
      <c r="D67" s="42">
        <f ca="1"/>
        <v>55</v>
      </c>
      <c r="E67" s="42">
        <f ca="1"/>
        <v>80</v>
      </c>
      <c r="F67" s="42">
        <f ca="1"/>
        <v>137</v>
      </c>
      <c r="G67" s="42">
        <f ca="1"/>
        <v>231</v>
      </c>
      <c r="H67" s="79">
        <f ca="1"/>
        <v>36</v>
      </c>
      <c r="I67" s="87">
        <f ca="1"/>
        <v>182</v>
      </c>
      <c r="J67" s="42">
        <f ca="1"/>
        <v>156</v>
      </c>
      <c r="K67" s="42">
        <f ca="1"/>
        <v>227</v>
      </c>
      <c r="L67" s="42">
        <f ca="1"/>
        <v>11</v>
      </c>
      <c r="M67" s="61">
        <f ca="1"/>
        <v>199</v>
      </c>
      <c r="N67" s="80">
        <f ca="1"/>
        <v>131</v>
      </c>
      <c r="O67" s="42">
        <f ca="1"/>
        <v>11</v>
      </c>
      <c r="P67" s="42">
        <f ca="1"/>
        <v>32</v>
      </c>
      <c r="Q67" s="42">
        <f ca="1"/>
        <v>4</v>
      </c>
      <c r="R67" s="42">
        <f ca="1"/>
        <v>133</v>
      </c>
      <c r="S67" s="42">
        <f ca="1"/>
        <v>151</v>
      </c>
      <c r="T67" s="42">
        <f ca="1"/>
        <v>71</v>
      </c>
      <c r="U67" s="42">
        <f ca="1"/>
        <v>78</v>
      </c>
      <c r="V67" s="42">
        <f ca="1"/>
        <v>38</v>
      </c>
      <c r="W67" s="42">
        <f ca="1"/>
        <v>152</v>
      </c>
      <c r="X67" s="42">
        <f ca="1"/>
        <v>223</v>
      </c>
      <c r="Y67" s="42">
        <f ca="1"/>
        <v>21</v>
      </c>
      <c r="Z67" s="42">
        <f ca="1"/>
        <v>137</v>
      </c>
      <c r="AA67" s="42">
        <f ca="1"/>
        <v>117</v>
      </c>
      <c r="AB67" s="42">
        <f ca="1"/>
        <v>84</v>
      </c>
      <c r="AC67" s="42">
        <f ca="1"/>
        <v>108</v>
      </c>
      <c r="AD67" s="42">
        <f ca="1"/>
        <v>25</v>
      </c>
      <c r="AE67" s="42">
        <f ca="1"/>
        <v>13</v>
      </c>
      <c r="AF67" s="42">
        <f ca="1"/>
        <v>180</v>
      </c>
      <c r="AG67" s="19">
        <f ca="1"/>
        <v>101</v>
      </c>
      <c r="AH67" s="19">
        <f ca="1"/>
        <v>231</v>
      </c>
      <c r="AI67" s="19">
        <f ca="1"/>
        <v>46</v>
      </c>
      <c r="AJ67" s="7"/>
      <c r="AK67" s="43">
        <f ca="1">IF(A67="","",MOD((AG67+AH67)*(N67+O67+P67-1),Prime))</f>
        <v>125</v>
      </c>
      <c r="AL67" s="43">
        <f ca="1">IF(A67="","",MOD((AG67+AH67)*(N67*(1-N67)),Prime))</f>
        <v>40</v>
      </c>
      <c r="AM67" s="43">
        <f ca="1">IF(A67="","",MOD((AG67+AH67)*(O67*(1-O67)),Prime))</f>
        <v>231</v>
      </c>
      <c r="AN67" s="43">
        <f ca="1">IF(A67="","",MOD((AG67+AH67)*(P67*(1-P67)),Prime))</f>
        <v>130</v>
      </c>
      <c r="AO67" s="43">
        <f ca="1">IF(A67="","",MOD((AG67+AH67)*(N67*($I67-N$4)),Prime))</f>
        <v>201</v>
      </c>
      <c r="AP67" s="43">
        <f ca="1">IF(A67="","",MOD((AG67+AH67)*(O67*($I67-O$4)),Prime))</f>
        <v>8</v>
      </c>
      <c r="AQ67" s="43">
        <f ca="1">IF(A67="","",MOD((AG67+AH67)*(P67*($I67-P$4)),Prime))</f>
        <v>240</v>
      </c>
      <c r="AR67" s="7"/>
      <c r="AS67" s="43">
        <f ca="1">IF(A67="","",MOD((AG67+AH67)*(Q67+R67+S67+T67+U67-1),Prime))</f>
        <v>61</v>
      </c>
      <c r="AT67" s="43">
        <f ca="1">IF(A67="","",MOD((AG67+AH67)*(Q67*(1-Q67)),Prime))</f>
        <v>128</v>
      </c>
      <c r="AU67" s="43">
        <f ca="1">IF(A67="","",MOD((AG67+AH67)*(R67*(1-R67)),Prime))</f>
        <v>168</v>
      </c>
      <c r="AV67" s="43">
        <f ca="1">IF(A67="","",MOD((AG67+AH67)*(S67*(1-S67)),Prime))</f>
        <v>20</v>
      </c>
      <c r="AW67" s="43">
        <f ca="1">IF(A67="","",MOD((AG67+AH67)*(T67*(1-T67)),Prime))</f>
        <v>157</v>
      </c>
      <c r="AX67" s="43">
        <f ca="1">IF(A67="","",MOD((AG67+AH67)*(U67*(1-U67)),Prime))</f>
        <v>71</v>
      </c>
      <c r="AY67" s="43">
        <f ca="1">IF($A67="","",MOD(($AG67+$AH67)*(Q67*($K67-Q$4)),Prime))</f>
        <v>252</v>
      </c>
      <c r="AZ67" s="43">
        <f ca="1">IF($A67="","",MOD(($AG67+$AH67)*(R67*($K67-R$4)),Prime))</f>
        <v>203</v>
      </c>
      <c r="BA67" s="43">
        <f ca="1">IF($A67="","",MOD(($AG67+$AH67)*(S67*($K67-S$4)),Prime))</f>
        <v>227</v>
      </c>
      <c r="BB67" s="43">
        <f ca="1">IF($A67="","",MOD(($AG67+$AH67)*(T67*($K67-T$4)),Prime))</f>
        <v>63</v>
      </c>
      <c r="BC67" s="43">
        <f ca="1">IF($A67="","",MOD(($AG67+$AH67)*(U67*($K67-U$4)),Prime))</f>
        <v>18</v>
      </c>
      <c r="BD67" s="24"/>
      <c r="BE67" s="43">
        <f ca="1">IF(A67="","",MOD((AG67+AH67)*(V67+W67+X67+Y67+Z67-1),Prime))</f>
        <v>88</v>
      </c>
      <c r="BF67" s="43">
        <f ca="1">IF(A67="","",MOD((AG67+AH67)*(V67*(1-V67)),Prime))</f>
        <v>177</v>
      </c>
      <c r="BG67" s="43">
        <f ca="1">IF(A67="","",MOD((AG67+AH67)*(W67*(1-W67)),Prime))</f>
        <v>243</v>
      </c>
      <c r="BH67" s="43">
        <f ca="1">IF(A67="","",MOD((AG67+AH67)*(X67*(1-X67)),Prime))</f>
        <v>186</v>
      </c>
      <c r="BI67" s="43">
        <f ca="1">IF(A67="","",MOD((AG67+AH67)*(Y67*(1-Y67)),Prime))</f>
        <v>111</v>
      </c>
      <c r="BJ67" s="43">
        <f ca="1">IF(A67="","",MOD((AG67+AH67)*(Z67*(1-Z67)),Prime))</f>
        <v>166</v>
      </c>
      <c r="BK67" s="43">
        <f ca="1">IF($A67="","",MOD(($AG67+$AH67)*(V67*($L67-V$4)),Prime))</f>
        <v>253</v>
      </c>
      <c r="BL67" s="43">
        <f ca="1">IF($A67="","",MOD(($AG67+$AH67)*(W67*($L67-W$4)),Prime))</f>
        <v>149</v>
      </c>
      <c r="BM67" s="43">
        <f ca="1">IF($A67="","",MOD(($AG67+$AH67)*(X67*($L67-X$4)),Prime))</f>
        <v>180</v>
      </c>
      <c r="BN67" s="43">
        <f ca="1">IF($A67="","",MOD(($AG67+$AH67)*(Y67*($L67-Y$4)),Prime))</f>
        <v>7</v>
      </c>
      <c r="BO67" s="43">
        <f ca="1">IF($A67="","",MOD(($AG67+$AH67)*(Z67*($L67-Z$4)),Prime))</f>
        <v>222</v>
      </c>
      <c r="BP67" s="24"/>
      <c r="BQ67" s="43">
        <f ca="1">IF(A67="","",MOD((AG67+AH67)*(R67*D67+S67*E67+T67*F67+U67*G67-AA67),Prime))</f>
        <v>171</v>
      </c>
      <c r="BR67" s="43">
        <f ca="1">IF(A67="","",MOD((AG67+AH67)*(W67*D67+X67*E67+Y67*F67+Z67*G67-AB67),Prime))</f>
        <v>128</v>
      </c>
      <c r="BS67" s="43">
        <f ca="1">IF(A67="","",MOD((AG67+AH67)*(MOD(N67*AB67+O67*(AB67+M67)+P67*(AA67+AB67+M67),Prime)-AC67),Prime))</f>
        <v>164</v>
      </c>
      <c r="BT67" s="43">
        <f ca="1">IF(A67="","",MOD((AG67+AH67)*MOD(H67*(AA67+R67)+(1-H67)*AC67-AD67,Prime),Prime))</f>
        <v>13</v>
      </c>
      <c r="BU67" s="43">
        <f ca="1">IF(A67="","",MOD((AG67+AH67)*((J67*AD67+(1-J67)*AC67)-AE67),Prime))</f>
        <v>32</v>
      </c>
      <c r="BV67" s="43">
        <f ca="1">IF(A67="","",MOD((AG67+AH67)*H67*(1-H67),Prime))</f>
        <v>76</v>
      </c>
      <c r="BW67" s="43" cm="1">
        <f t="array" aca="1" ref="BW67" ca="1">IF(A67="","",MOD(AH67*MOD(MRef(AF$5,B67-Input_Output!$O$6,Input_Output!$O$22)*MRef(AC$5,B67-Input_Output!$O$6,Input_Output!$O$22)-(1-H67),Prime),Prime))</f>
        <v>141</v>
      </c>
      <c r="BX67" s="24"/>
      <c r="BY67" s="43" cm="1">
        <f t="array" aca="1" ref="BY67" ca="1">IF(A67="","",MOD($AH67*((1-MRef(R$5,$B67-Input_Output!$O$6,Input_Output!$O$22))*(MOD(MRef(D$5,$B67-Input_Output!$O$6,Input_Output!$O$22)+1,Prime))+MRef(R$5,$B67-Input_Output!$O$6,Input_Output!$O$22)*MRef($AE$5,$B67-Input_Output!$O$6,Input_Output!$O$22)-D67),Prime))</f>
        <v>92</v>
      </c>
      <c r="BZ67" s="43" cm="1">
        <f t="array" aca="1" ref="BZ67" ca="1">IF($A67="","",MOD($AH67*((1-MRef(S$5,$B67-Input_Output!$O$6,Input_Output!$O$22))*MRef(E$5,$B67-Input_Output!$O$6,Input_Output!$O$22)+MRef(S$5,$B67-Input_Output!$O$6,Input_Output!$O$22)*MRef($AE$5,$B67-Input_Output!$O$6,Input_Output!$O$22)-E67),Prime))</f>
        <v>78</v>
      </c>
      <c r="CA67" s="43" cm="1">
        <f t="array" aca="1" ref="CA67" ca="1">IF($A67="","",MOD($AH67*((1-MRef(T$5,$B67-Input_Output!$O$6,Input_Output!$O$22))*MRef(F$5,$B67-Input_Output!$O$6,Input_Output!$O$22)+MRef(T$5,$B67-Input_Output!$O$6,Input_Output!$O$22)*MRef($AE$5,$B67-Input_Output!$O$6,Input_Output!$O$22)-F67),Prime))</f>
        <v>87</v>
      </c>
      <c r="CB67" s="43" cm="1">
        <f t="array" aca="1" ref="CB67" ca="1">IF($A67="","",MOD($AH67*((1-MRef(U$5,$B67-Input_Output!$O$6,Input_Output!$O$22))*MRef(G$5,$B67-Input_Output!$O$6,Input_Output!$O$22)+MRef(U$5,$B67-Input_Output!$O$6,Input_Output!$O$22)*MRef($AE$5,$B67-Input_Output!$O$6,Input_Output!$O$22)-G67),Prime))</f>
        <v>79</v>
      </c>
      <c r="CC67" s="43" cm="1">
        <f t="array" aca="1" ref="CC67" ca="1">IF(A67="","",MOD(AH67*MRef(AC$5,B67-Input_Output!$O$6,Input_Output!$O$22)*H67,Prime))</f>
        <v>74</v>
      </c>
      <c r="CD67" s="24"/>
      <c r="CE67" s="43">
        <f ca="1">IF($A67="","",MOD(D67*$AG67,Prime))</f>
        <v>158</v>
      </c>
      <c r="CF67" s="43">
        <f ca="1">IF($A67="","",MOD((E67-INPUT)*$AG67,Prime))</f>
        <v>223</v>
      </c>
      <c r="CG67" s="43">
        <f ca="1">IF($A67="","",MOD(H67*$AG67,Prime))</f>
        <v>38</v>
      </c>
      <c r="CH67" s="43">
        <f ca="1">IF($A67="","",MOD((E67-OUT)*$AI67,Prime))</f>
        <v>163</v>
      </c>
      <c r="CI67" s="43" cm="1">
        <f t="array" aca="1" ref="CI67" ca="1">IF(A67="","",_xlfn.LET(_xlpm.r,B67-Input_Output!$O$6,_xlpm.l,Input_Output!$O$22,MOD(MRef(AG$5,_xlpm.r,_xlpm.l)+MRef(AH$5,_xlpm.r,_xlpm.l)-MRef(AI$5,_xlpm.r,_xlpm.l)-AH67,Prime)))</f>
        <v>0</v>
      </c>
      <c r="CJ67" s="7"/>
    </row>
    <row r="68" spans="1:88" x14ac:dyDescent="0.25">
      <c r="A68" s="41" t="str">
        <f>IF(B68&lt;Input_Output!O$22,"disguised","")</f>
        <v>disguised</v>
      </c>
      <c r="B68" s="19">
        <f>IF(B67="","",_xlfn.LET(_xlpm.next,B67+1,IF(_xlpm.next&lt;Input_Output!O$22,_xlpm.next,"")))</f>
        <v>63</v>
      </c>
      <c r="C68" s="19">
        <v>238</v>
      </c>
      <c r="D68" s="42">
        <f ca="1"/>
        <v>0</v>
      </c>
      <c r="E68" s="42">
        <f ca="1"/>
        <v>250</v>
      </c>
      <c r="F68" s="42">
        <f ca="1"/>
        <v>147</v>
      </c>
      <c r="G68" s="42">
        <f ca="1"/>
        <v>87</v>
      </c>
      <c r="H68" s="79">
        <f ca="1"/>
        <v>158</v>
      </c>
      <c r="I68" s="87">
        <f ca="1"/>
        <v>132</v>
      </c>
      <c r="J68" s="42">
        <f ca="1"/>
        <v>105</v>
      </c>
      <c r="K68" s="42">
        <f ca="1"/>
        <v>62</v>
      </c>
      <c r="L68" s="42">
        <f ca="1"/>
        <v>218</v>
      </c>
      <c r="M68" s="61">
        <f ca="1"/>
        <v>14</v>
      </c>
      <c r="N68" s="80">
        <f ca="1"/>
        <v>106</v>
      </c>
      <c r="O68" s="42">
        <f ca="1"/>
        <v>41</v>
      </c>
      <c r="P68" s="42">
        <f ca="1"/>
        <v>245</v>
      </c>
      <c r="Q68" s="42">
        <f ca="1"/>
        <v>242</v>
      </c>
      <c r="R68" s="42">
        <f ca="1"/>
        <v>19</v>
      </c>
      <c r="S68" s="42">
        <f ca="1"/>
        <v>56</v>
      </c>
      <c r="T68" s="42">
        <f ca="1"/>
        <v>89</v>
      </c>
      <c r="U68" s="42">
        <f ca="1"/>
        <v>98</v>
      </c>
      <c r="V68" s="42">
        <f ca="1"/>
        <v>46</v>
      </c>
      <c r="W68" s="42">
        <f ca="1"/>
        <v>232</v>
      </c>
      <c r="X68" s="42">
        <f ca="1"/>
        <v>50</v>
      </c>
      <c r="Y68" s="42">
        <f ca="1"/>
        <v>226</v>
      </c>
      <c r="Z68" s="42">
        <f ca="1"/>
        <v>228</v>
      </c>
      <c r="AA68" s="42">
        <f ca="1"/>
        <v>226</v>
      </c>
      <c r="AB68" s="42">
        <f ca="1"/>
        <v>156</v>
      </c>
      <c r="AC68" s="42">
        <f ca="1"/>
        <v>57</v>
      </c>
      <c r="AD68" s="42">
        <f ca="1"/>
        <v>151</v>
      </c>
      <c r="AE68" s="42">
        <f ca="1"/>
        <v>105</v>
      </c>
      <c r="AF68" s="42">
        <f ca="1"/>
        <v>206</v>
      </c>
      <c r="AG68" s="19">
        <f ca="1"/>
        <v>51</v>
      </c>
      <c r="AH68" s="19">
        <f ca="1"/>
        <v>96</v>
      </c>
      <c r="AI68" s="19">
        <f ca="1"/>
        <v>125</v>
      </c>
      <c r="AJ68" s="7"/>
      <c r="AK68" s="43">
        <f ca="1">IF(A68="","",MOD((AG68+AH68)*(N68+O68+P68-1),Prime))</f>
        <v>166</v>
      </c>
      <c r="AL68" s="43">
        <f ca="1">IF(A68="","",MOD((AG68+AH68)*(N68*(1-N68)),Prime))</f>
        <v>209</v>
      </c>
      <c r="AM68" s="43">
        <f ca="1">IF(A68="","",MOD((AG68+AH68)*(O68*(1-O68)),Prime))</f>
        <v>243</v>
      </c>
      <c r="AN68" s="43">
        <f ca="1">IF(A68="","",MOD((AG68+AH68)*(P68*(1-P68)),Prime))</f>
        <v>198</v>
      </c>
      <c r="AO68" s="43">
        <f ca="1">IF(A68="","",MOD((AG68+AH68)*(N68*($I68-N$4)),Prime))</f>
        <v>53</v>
      </c>
      <c r="AP68" s="43">
        <f ca="1">IF(A68="","",MOD((AG68+AH68)*(O68*($I68-O$4)),Prime))</f>
        <v>33</v>
      </c>
      <c r="AQ68" s="43">
        <f ca="1">IF(A68="","",MOD((AG68+AH68)*(P68*($I68-P$4)),Prime))</f>
        <v>181</v>
      </c>
      <c r="AR68" s="7"/>
      <c r="AS68" s="43">
        <f ca="1">IF(A68="","",MOD((AG68+AH68)*(Q68+R68+S68+T68+U68-1),Prime))</f>
        <v>182</v>
      </c>
      <c r="AT68" s="43">
        <f ca="1">IF(A68="","",MOD((AG68+AH68)*(Q68*(1-Q68)),Prime))</f>
        <v>186</v>
      </c>
      <c r="AU68" s="43">
        <f ca="1">IF(A68="","",MOD((AG68+AH68)*(R68*(1-R68)),Prime))</f>
        <v>98</v>
      </c>
      <c r="AV68" s="43">
        <f ca="1">IF(A68="","",MOD((AG68+AH68)*(S68*(1-S68)),Prime))</f>
        <v>74</v>
      </c>
      <c r="AW68" s="43">
        <f ca="1">IF(A68="","",MOD((AG68+AH68)*(T68*(1-T68)),Prime))</f>
        <v>56</v>
      </c>
      <c r="AX68" s="43">
        <f ca="1">IF(A68="","",MOD((AG68+AH68)*(U68*(1-U68)),Prime))</f>
        <v>184</v>
      </c>
      <c r="AY68" s="43">
        <f ca="1">IF($A68="","",MOD(($AG68+$AH68)*(Q68*($K68-Q$4)),Prime))</f>
        <v>14</v>
      </c>
      <c r="AZ68" s="43">
        <f ca="1">IF($A68="","",MOD(($AG68+$AH68)*(R68*($K68-R$4)),Prime))</f>
        <v>239</v>
      </c>
      <c r="BA68" s="43">
        <f ca="1">IF($A68="","",MOD(($AG68+$AH68)*(S68*($K68-S$4)),Prime))</f>
        <v>223</v>
      </c>
      <c r="BB68" s="43">
        <f ca="1">IF($A68="","",MOD(($AG68+$AH68)*(T68*($K68-T$4)),Prime))</f>
        <v>126</v>
      </c>
      <c r="BC68" s="43">
        <f ca="1">IF($A68="","",MOD(($AG68+$AH68)*(U68*($K68-U$4)),Prime))</f>
        <v>41</v>
      </c>
      <c r="BD68" s="24"/>
      <c r="BE68" s="43">
        <f ca="1">IF(A68="","",MOD((AG68+AH68)*(V68+W68+X68+Y68+Z68-1),Prime))</f>
        <v>185</v>
      </c>
      <c r="BF68" s="43">
        <f ca="1">IF(A68="","",MOD((AG68+AH68)*(V68*(1-V68)),Prime))</f>
        <v>255</v>
      </c>
      <c r="BG68" s="43">
        <f ca="1">IF(A68="","",MOD((AG68+AH68)*(W68*(1-W68)),Prime))</f>
        <v>54</v>
      </c>
      <c r="BH68" s="43">
        <f ca="1">IF(A68="","",MOD((AG68+AH68)*(X68*(1-X68)),Prime))</f>
        <v>164</v>
      </c>
      <c r="BI68" s="43">
        <f ca="1">IF(A68="","",MOD((AG68+AH68)*(Y68*(1-Y68)),Prime))</f>
        <v>152</v>
      </c>
      <c r="BJ68" s="43">
        <f ca="1">IF(A68="","",MOD((AG68+AH68)*(Z68*(1-Z68)),Prime))</f>
        <v>96</v>
      </c>
      <c r="BK68" s="43">
        <f ca="1">IF($A68="","",MOD(($AG68+$AH68)*(V68*($L68-V$4)),Prime))</f>
        <v>221</v>
      </c>
      <c r="BL68" s="43">
        <f ca="1">IF($A68="","",MOD(($AG68+$AH68)*(W68*($L68-W$4)),Prime))</f>
        <v>253</v>
      </c>
      <c r="BM68" s="43">
        <f ca="1">IF($A68="","",MOD(($AG68+$AH68)*(X68*($L68-X$4)),Prime))</f>
        <v>111</v>
      </c>
      <c r="BN68" s="43">
        <f ca="1">IF($A68="","",MOD(($AG68+$AH68)*(Y68*($L68-Y$4)),Prime))</f>
        <v>186</v>
      </c>
      <c r="BO68" s="43">
        <f ca="1">IF($A68="","",MOD(($AG68+$AH68)*(Z68*($L68-Z$4)),Prime))</f>
        <v>68</v>
      </c>
      <c r="BP68" s="24"/>
      <c r="BQ68" s="43">
        <f ca="1">IF(A68="","",MOD((AG68+AH68)*(R68*D68+S68*E68+T68*F68+U68*G68-AA68),Prime))</f>
        <v>135</v>
      </c>
      <c r="BR68" s="43">
        <f ca="1">IF(A68="","",MOD((AG68+AH68)*(W68*D68+X68*E68+Y68*F68+Z68*G68-AB68),Prime))</f>
        <v>238</v>
      </c>
      <c r="BS68" s="43">
        <f ca="1">IF(A68="","",MOD((AG68+AH68)*(MOD(N68*AB68+O68*(AB68+M68)+P68*(AA68+AB68+M68),Prime)-AC68),Prime))</f>
        <v>101</v>
      </c>
      <c r="BT68" s="43">
        <f ca="1">IF(A68="","",MOD((AG68+AH68)*MOD(H68*(AA68+R68)+(1-H68)*AC68-AD68,Prime),Prime))</f>
        <v>118</v>
      </c>
      <c r="BU68" s="43">
        <f ca="1">IF(A68="","",MOD((AG68+AH68)*((J68*AD68+(1-J68)*AC68)-AE68),Prime))</f>
        <v>8</v>
      </c>
      <c r="BV68" s="43">
        <f ca="1">IF(A68="","",MOD((AG68+AH68)*H68*(1-H68),Prime))</f>
        <v>91</v>
      </c>
      <c r="BW68" s="43" cm="1">
        <f t="array" aca="1" ref="BW68" ca="1">IF(A68="","",MOD(AH68*MOD(MRef(AF$5,B68-Input_Output!$O$6,Input_Output!$O$22)*MRef(AC$5,B68-Input_Output!$O$6,Input_Output!$O$22)-(1-H68),Prime),Prime))</f>
        <v>179</v>
      </c>
      <c r="BX68" s="24"/>
      <c r="BY68" s="43" cm="1">
        <f t="array" aca="1" ref="BY68" ca="1">IF(A68="","",MOD($AH68*((1-MRef(R$5,$B68-Input_Output!$O$6,Input_Output!$O$22))*(MOD(MRef(D$5,$B68-Input_Output!$O$6,Input_Output!$O$22)+1,Prime))+MRef(R$5,$B68-Input_Output!$O$6,Input_Output!$O$22)*MRef($AE$5,$B68-Input_Output!$O$6,Input_Output!$O$22)-D68),Prime))</f>
        <v>144</v>
      </c>
      <c r="BZ68" s="43" cm="1">
        <f t="array" aca="1" ref="BZ68" ca="1">IF($A68="","",MOD($AH68*((1-MRef(S$5,$B68-Input_Output!$O$6,Input_Output!$O$22))*MRef(E$5,$B68-Input_Output!$O$6,Input_Output!$O$22)+MRef(S$5,$B68-Input_Output!$O$6,Input_Output!$O$22)*MRef($AE$5,$B68-Input_Output!$O$6,Input_Output!$O$22)-E68),Prime))</f>
        <v>138</v>
      </c>
      <c r="CA68" s="43" cm="1">
        <f t="array" aca="1" ref="CA68" ca="1">IF($A68="","",MOD($AH68*((1-MRef(T$5,$B68-Input_Output!$O$6,Input_Output!$O$22))*MRef(F$5,$B68-Input_Output!$O$6,Input_Output!$O$22)+MRef(T$5,$B68-Input_Output!$O$6,Input_Output!$O$22)*MRef($AE$5,$B68-Input_Output!$O$6,Input_Output!$O$22)-F68),Prime))</f>
        <v>136</v>
      </c>
      <c r="CB68" s="43" cm="1">
        <f t="array" aca="1" ref="CB68" ca="1">IF($A68="","",MOD($AH68*((1-MRef(U$5,$B68-Input_Output!$O$6,Input_Output!$O$22))*MRef(G$5,$B68-Input_Output!$O$6,Input_Output!$O$22)+MRef(U$5,$B68-Input_Output!$O$6,Input_Output!$O$22)*MRef($AE$5,$B68-Input_Output!$O$6,Input_Output!$O$22)-G68),Prime))</f>
        <v>251</v>
      </c>
      <c r="CC68" s="43" cm="1">
        <f t="array" aca="1" ref="CC68" ca="1">IF(A68="","",MOD(AH68*MRef(AC$5,B68-Input_Output!$O$6,Input_Output!$O$22)*H68,Prime))</f>
        <v>160</v>
      </c>
      <c r="CD68" s="24"/>
      <c r="CE68" s="43">
        <f ca="1">IF($A68="","",MOD(D68*$AG68,Prime))</f>
        <v>0</v>
      </c>
      <c r="CF68" s="43">
        <f ca="1">IF($A68="","",MOD((E68-INPUT)*$AG68,Prime))</f>
        <v>210</v>
      </c>
      <c r="CG68" s="43">
        <f ca="1">IF($A68="","",MOD(H68*$AG68,Prime))</f>
        <v>91</v>
      </c>
      <c r="CH68" s="43">
        <f ca="1">IF($A68="","",MOD((E68-OUT)*$AI68,Prime))</f>
        <v>77</v>
      </c>
      <c r="CI68" s="43" cm="1">
        <f t="array" aca="1" ref="CI68" ca="1">IF(A68="","",_xlfn.LET(_xlpm.r,B68-Input_Output!$O$6,_xlpm.l,Input_Output!$O$22,MOD(MRef(AG$5,_xlpm.r,_xlpm.l)+MRef(AH$5,_xlpm.r,_xlpm.l)-MRef(AI$5,_xlpm.r,_xlpm.l)-AH68,Prime)))</f>
        <v>0</v>
      </c>
      <c r="CJ68" s="7"/>
    </row>
    <row r="69" spans="1:88" x14ac:dyDescent="0.25">
      <c r="A69" s="41" t="str">
        <f>IF(B69&lt;Input_Output!O$22,"disguised","")</f>
        <v/>
      </c>
      <c r="B69" s="19" t="str">
        <f>IF(B68="","",_xlfn.LET(_xlpm.next,B68+1,IF(_xlpm.next&lt;Input_Output!O$22,_xlpm.next,"")))</f>
        <v/>
      </c>
      <c r="C69" s="19"/>
      <c r="D69" s="42"/>
      <c r="E69" s="42"/>
      <c r="F69" s="42"/>
      <c r="G69" s="42"/>
      <c r="H69" s="79"/>
      <c r="I69" s="87"/>
      <c r="J69" s="42"/>
      <c r="K69" s="42"/>
      <c r="L69" s="42"/>
      <c r="M69" s="61"/>
      <c r="N69" s="80"/>
      <c r="O69" s="42"/>
      <c r="P69" s="42"/>
      <c r="Q69" s="42"/>
      <c r="R69" s="42"/>
      <c r="S69" s="42"/>
      <c r="T69" s="42"/>
      <c r="U69" s="42"/>
      <c r="V69" s="42"/>
      <c r="W69" s="42"/>
      <c r="X69" s="42"/>
      <c r="Y69" s="42"/>
      <c r="Z69" s="42"/>
      <c r="AA69" s="42"/>
      <c r="AB69" s="42"/>
      <c r="AC69" s="42"/>
      <c r="AD69" s="42"/>
      <c r="AE69" s="42"/>
      <c r="AF69" s="42"/>
      <c r="AG69" s="19"/>
      <c r="AH69" s="19"/>
      <c r="AI69" s="19"/>
      <c r="AJ69" s="7"/>
      <c r="AK69" s="43" t="str">
        <f>IF(A69="","",MOD((AG69+AH69)*(N69+O69+P69-1),Prime))</f>
        <v/>
      </c>
      <c r="AL69" s="43" t="str">
        <f>IF(A69="","",MOD((AG69+AH69)*(N69*(1-N69)),Prime))</f>
        <v/>
      </c>
      <c r="AM69" s="43" t="str">
        <f>IF(A69="","",MOD((AG69+AH69)*(O69*(1-O69)),Prime))</f>
        <v/>
      </c>
      <c r="AN69" s="43" t="str">
        <f>IF(A69="","",MOD((AG69+AH69)*(P69*(1-P69)),Prime))</f>
        <v/>
      </c>
      <c r="AO69" s="43" t="str">
        <f>IF(A69="","",MOD((AG69+AH69)*(N69*($I69-N$4)),Prime))</f>
        <v/>
      </c>
      <c r="AP69" s="43" t="str">
        <f>IF(A69="","",MOD((AG69+AH69)*(O69*($I69-O$4)),Prime))</f>
        <v/>
      </c>
      <c r="AQ69" s="43" t="str">
        <f>IF(A69="","",MOD((AG69+AH69)*(P69*($I69-P$4)),Prime))</f>
        <v/>
      </c>
      <c r="AR69" s="7"/>
      <c r="AS69" s="43" t="str">
        <f>IF(A69="","",MOD((AG69+AH69)*(Q69+R69+S69+T69+U69-1),Prime))</f>
        <v/>
      </c>
      <c r="AT69" s="43" t="str">
        <f>IF(A69="","",MOD((AG69+AH69)*(Q69*(1-Q69)),Prime))</f>
        <v/>
      </c>
      <c r="AU69" s="43" t="str">
        <f>IF(A69="","",MOD((AG69+AH69)*(R69*(1-R69)),Prime))</f>
        <v/>
      </c>
      <c r="AV69" s="43" t="str">
        <f>IF(A69="","",MOD((AG69+AH69)*(S69*(1-S69)),Prime))</f>
        <v/>
      </c>
      <c r="AW69" s="43" t="str">
        <f>IF(A69="","",MOD((AG69+AH69)*(T69*(1-T69)),Prime))</f>
        <v/>
      </c>
      <c r="AX69" s="43" t="str">
        <f>IF(A69="","",MOD((AG69+AH69)*(U69*(1-U69)),Prime))</f>
        <v/>
      </c>
      <c r="AY69" s="43" t="str">
        <f>IF($A69="","",MOD(($AG69+$AH69)*(Q69*($K69-Q$4)),Prime))</f>
        <v/>
      </c>
      <c r="AZ69" s="43" t="str">
        <f>IF($A69="","",MOD(($AG69+$AH69)*(R69*($K69-R$4)),Prime))</f>
        <v/>
      </c>
      <c r="BA69" s="43" t="str">
        <f>IF($A69="","",MOD(($AG69+$AH69)*(S69*($K69-S$4)),Prime))</f>
        <v/>
      </c>
      <c r="BB69" s="43" t="str">
        <f>IF($A69="","",MOD(($AG69+$AH69)*(T69*($K69-T$4)),Prime))</f>
        <v/>
      </c>
      <c r="BC69" s="43" t="str">
        <f>IF($A69="","",MOD(($AG69+$AH69)*(U69*($K69-U$4)),Prime))</f>
        <v/>
      </c>
      <c r="BD69" s="24"/>
      <c r="BE69" s="43" t="str">
        <f>IF(A69="","",MOD((AG69+AH69)*(V69+W69+X69+Y69+Z69-1),Prime))</f>
        <v/>
      </c>
      <c r="BF69" s="43" t="str">
        <f>IF(A69="","",MOD((AG69+AH69)*(V69*(1-V69)),Prime))</f>
        <v/>
      </c>
      <c r="BG69" s="43" t="str">
        <f>IF(A69="","",MOD((AG69+AH69)*(W69*(1-W69)),Prime))</f>
        <v/>
      </c>
      <c r="BH69" s="43" t="str">
        <f>IF(A69="","",MOD((AG69+AH69)*(X69*(1-X69)),Prime))</f>
        <v/>
      </c>
      <c r="BI69" s="43" t="str">
        <f>IF(A69="","",MOD((AG69+AH69)*(Y69*(1-Y69)),Prime))</f>
        <v/>
      </c>
      <c r="BJ69" s="43" t="str">
        <f>IF(A69="","",MOD((AG69+AH69)*(Z69*(1-Z69)),Prime))</f>
        <v/>
      </c>
      <c r="BK69" s="43" t="str">
        <f>IF($A69="","",MOD(($AG69+$AH69)*(V69*($L69-V$4)),Prime))</f>
        <v/>
      </c>
      <c r="BL69" s="43" t="str">
        <f>IF($A69="","",MOD(($AG69+$AH69)*(W69*($L69-W$4)),Prime))</f>
        <v/>
      </c>
      <c r="BM69" s="43" t="str">
        <f>IF($A69="","",MOD(($AG69+$AH69)*(X69*($L69-X$4)),Prime))</f>
        <v/>
      </c>
      <c r="BN69" s="43" t="str">
        <f>IF($A69="","",MOD(($AG69+$AH69)*(Y69*($L69-Y$4)),Prime))</f>
        <v/>
      </c>
      <c r="BO69" s="43" t="str">
        <f>IF($A69="","",MOD(($AG69+$AH69)*(Z69*($L69-Z$4)),Prime))</f>
        <v/>
      </c>
      <c r="BP69" s="24"/>
      <c r="BQ69" s="43" t="str">
        <f>IF(A69="","",MOD((AG69+AH69)*(R69*D69+S69*E69+T69*F69+U69*G69-AA69),Prime))</f>
        <v/>
      </c>
      <c r="BR69" s="43" t="str">
        <f>IF(A69="","",MOD((AG69+AH69)*(W69*D69+X69*E69+Y69*F69+Z69*G69-AB69),Prime))</f>
        <v/>
      </c>
      <c r="BS69" s="43" t="str">
        <f>IF(A69="","",MOD((AG69+AH69)*(MOD(N69*AB69+O69*(AB69+M69)+P69*(AA69+AB69+M69),Prime)-AC69),Prime))</f>
        <v/>
      </c>
      <c r="BT69" s="43" t="str">
        <f>IF(A69="","",MOD((AG69+AH69)*MOD(H69*(AA69+R69)+(1-H69)*AC69-AD69,Prime),Prime))</f>
        <v/>
      </c>
      <c r="BU69" s="43" t="str">
        <f>IF(A69="","",MOD((AG69+AH69)*((J69*AD69+(1-J69)*AC69)-AE69),Prime))</f>
        <v/>
      </c>
      <c r="BV69" s="43" t="str">
        <f>IF(A69="","",MOD((AG69+AH69)*H69*(1-H69),Prime))</f>
        <v/>
      </c>
      <c r="BW69" s="43" t="str" cm="1">
        <f t="array" ref="BW69">IF(A69="","",MOD(AH69*MOD(MRef(AF$5,B69-Input_Output!$O$6,Input_Output!$O$22)*MRef(AC$5,B69-Input_Output!$O$6,Input_Output!$O$22)-(1-H69),Prime),Prime))</f>
        <v/>
      </c>
      <c r="BX69" s="24"/>
      <c r="BY69" s="43" t="str" cm="1">
        <f t="array" ref="BY69">IF(A69="","",MOD($AH69*((1-MRef(R$5,$B69-Input_Output!$O$6,Input_Output!$O$22))*(MOD(MRef(D$5,$B69-Input_Output!$O$6,Input_Output!$O$22)+1,Prime))+MRef(R$5,$B69-Input_Output!$O$6,Input_Output!$O$22)*MRef($AE$5,$B69-Input_Output!$O$6,Input_Output!$O$22)-D69),Prime))</f>
        <v/>
      </c>
      <c r="BZ69" s="43" t="str" cm="1">
        <f t="array" ref="BZ69">IF($A69="","",MOD($AH69*((1-MRef(S$5,$B69-Input_Output!$O$6,Input_Output!$O$22))*MRef(E$5,$B69-Input_Output!$O$6,Input_Output!$O$22)+MRef(S$5,$B69-Input_Output!$O$6,Input_Output!$O$22)*MRef($AE$5,$B69-Input_Output!$O$6,Input_Output!$O$22)-E69),Prime))</f>
        <v/>
      </c>
      <c r="CA69" s="43" t="str" cm="1">
        <f t="array" ref="CA69">IF($A69="","",MOD($AH69*((1-MRef(T$5,$B69-Input_Output!$O$6,Input_Output!$O$22))*MRef(F$5,$B69-Input_Output!$O$6,Input_Output!$O$22)+MRef(T$5,$B69-Input_Output!$O$6,Input_Output!$O$22)*MRef($AE$5,$B69-Input_Output!$O$6,Input_Output!$O$22)-F69),Prime))</f>
        <v/>
      </c>
      <c r="CB69" s="43" t="str" cm="1">
        <f t="array" ref="CB69">IF($A69="","",MOD($AH69*((1-MRef(U$5,$B69-Input_Output!$O$6,Input_Output!$O$22))*MRef(G$5,$B69-Input_Output!$O$6,Input_Output!$O$22)+MRef(U$5,$B69-Input_Output!$O$6,Input_Output!$O$22)*MRef($AE$5,$B69-Input_Output!$O$6,Input_Output!$O$22)-G69),Prime))</f>
        <v/>
      </c>
      <c r="CC69" s="43" t="str" cm="1">
        <f t="array" ref="CC69">IF(A69="","",MOD(AH69*MRef(AC$5,B69-Input_Output!$O$6,Input_Output!$O$22)*H69,Prime))</f>
        <v/>
      </c>
      <c r="CD69" s="24"/>
      <c r="CE69" s="43" t="str">
        <f>IF($A69="","",MOD(D69*$AG69,Prime))</f>
        <v/>
      </c>
      <c r="CF69" s="43" t="str">
        <f>IF($A69="","",MOD((E69-INPUT)*$AG69,Prime))</f>
        <v/>
      </c>
      <c r="CG69" s="43" t="str">
        <f>IF($A69="","",MOD(H69*$AG69,Prime))</f>
        <v/>
      </c>
      <c r="CH69" s="43" t="str">
        <f>IF($A69="","",MOD((E69-OUT)*$AI69,Prime))</f>
        <v/>
      </c>
      <c r="CI69" s="43" t="str" cm="1">
        <f t="array" ref="CI69">IF(A69="","",_xlfn.LET(_xlpm.r,B69-Input_Output!$O$6,_xlpm.l,Input_Output!$O$22,MOD(MRef(AG$5,_xlpm.r,_xlpm.l)+MRef(AH$5,_xlpm.r,_xlpm.l)-MRef(AI$5,_xlpm.r,_xlpm.l)-AH69,Prime)))</f>
        <v/>
      </c>
      <c r="CJ69" s="7"/>
    </row>
    <row r="70" spans="1:88" x14ac:dyDescent="0.25">
      <c r="A70" s="41" t="str">
        <f>IF(B70&lt;Input_Output!O$22,"disguised","")</f>
        <v/>
      </c>
      <c r="B70" s="19" t="str">
        <f>IF(B69="","",_xlfn.LET(_xlpm.next,B69+1,IF(_xlpm.next&lt;Input_Output!O$22,_xlpm.next,"")))</f>
        <v/>
      </c>
      <c r="C70" s="19"/>
      <c r="D70" s="42"/>
      <c r="E70" s="42"/>
      <c r="F70" s="42"/>
      <c r="G70" s="42"/>
      <c r="H70" s="79"/>
      <c r="I70" s="87"/>
      <c r="J70" s="42"/>
      <c r="K70" s="42"/>
      <c r="L70" s="42"/>
      <c r="M70" s="61"/>
      <c r="N70" s="80"/>
      <c r="O70" s="42"/>
      <c r="P70" s="42"/>
      <c r="Q70" s="42"/>
      <c r="R70" s="42"/>
      <c r="S70" s="42"/>
      <c r="T70" s="42"/>
      <c r="U70" s="42"/>
      <c r="V70" s="42"/>
      <c r="W70" s="42"/>
      <c r="X70" s="42"/>
      <c r="Y70" s="42"/>
      <c r="Z70" s="42"/>
      <c r="AA70" s="42"/>
      <c r="AB70" s="42"/>
      <c r="AC70" s="42"/>
      <c r="AD70" s="42"/>
      <c r="AE70" s="42"/>
      <c r="AF70" s="42"/>
      <c r="AG70" s="19"/>
      <c r="AH70" s="19"/>
      <c r="AI70" s="19"/>
      <c r="AJ70" s="7"/>
      <c r="AK70" s="43" t="str">
        <f>IF(A70="","",MOD((AG70+AH70)*(N70+O70+P70-1),Prime))</f>
        <v/>
      </c>
      <c r="AL70" s="43" t="str">
        <f>IF(A70="","",MOD((AG70+AH70)*(N70*(1-N70)),Prime))</f>
        <v/>
      </c>
      <c r="AM70" s="43" t="str">
        <f>IF(A70="","",MOD((AG70+AH70)*(O70*(1-O70)),Prime))</f>
        <v/>
      </c>
      <c r="AN70" s="43" t="str">
        <f>IF(A70="","",MOD((AG70+AH70)*(P70*(1-P70)),Prime))</f>
        <v/>
      </c>
      <c r="AO70" s="43" t="str">
        <f>IF(A70="","",MOD((AG70+AH70)*(N70*($I70-N$4)),Prime))</f>
        <v/>
      </c>
      <c r="AP70" s="43" t="str">
        <f>IF(A70="","",MOD((AG70+AH70)*(O70*($I70-O$4)),Prime))</f>
        <v/>
      </c>
      <c r="AQ70" s="43" t="str">
        <f>IF(A70="","",MOD((AG70+AH70)*(P70*($I70-P$4)),Prime))</f>
        <v/>
      </c>
      <c r="AR70" s="7"/>
      <c r="AS70" s="43" t="str">
        <f>IF(A70="","",MOD((AG70+AH70)*(Q70+R70+S70+T70+U70-1),Prime))</f>
        <v/>
      </c>
      <c r="AT70" s="43" t="str">
        <f>IF(A70="","",MOD((AG70+AH70)*(Q70*(1-Q70)),Prime))</f>
        <v/>
      </c>
      <c r="AU70" s="43" t="str">
        <f>IF(A70="","",MOD((AG70+AH70)*(R70*(1-R70)),Prime))</f>
        <v/>
      </c>
      <c r="AV70" s="43" t="str">
        <f>IF(A70="","",MOD((AG70+AH70)*(S70*(1-S70)),Prime))</f>
        <v/>
      </c>
      <c r="AW70" s="43" t="str">
        <f>IF(A70="","",MOD((AG70+AH70)*(T70*(1-T70)),Prime))</f>
        <v/>
      </c>
      <c r="AX70" s="43" t="str">
        <f>IF(A70="","",MOD((AG70+AH70)*(U70*(1-U70)),Prime))</f>
        <v/>
      </c>
      <c r="AY70" s="43" t="str">
        <f>IF($A70="","",MOD(($AG70+$AH70)*(Q70*($K70-Q$4)),Prime))</f>
        <v/>
      </c>
      <c r="AZ70" s="43" t="str">
        <f>IF($A70="","",MOD(($AG70+$AH70)*(R70*($K70-R$4)),Prime))</f>
        <v/>
      </c>
      <c r="BA70" s="43" t="str">
        <f>IF($A70="","",MOD(($AG70+$AH70)*(S70*($K70-S$4)),Prime))</f>
        <v/>
      </c>
      <c r="BB70" s="43" t="str">
        <f>IF($A70="","",MOD(($AG70+$AH70)*(T70*($K70-T$4)),Prime))</f>
        <v/>
      </c>
      <c r="BC70" s="43" t="str">
        <f>IF($A70="","",MOD(($AG70+$AH70)*(U70*($K70-U$4)),Prime))</f>
        <v/>
      </c>
      <c r="BD70" s="24"/>
      <c r="BE70" s="43" t="str">
        <f>IF(A70="","",MOD((AG70+AH70)*(V70+W70+X70+Y70+Z70-1),Prime))</f>
        <v/>
      </c>
      <c r="BF70" s="43" t="str">
        <f>IF(A70="","",MOD((AG70+AH70)*(V70*(1-V70)),Prime))</f>
        <v/>
      </c>
      <c r="BG70" s="43" t="str">
        <f>IF(A70="","",MOD((AG70+AH70)*(W70*(1-W70)),Prime))</f>
        <v/>
      </c>
      <c r="BH70" s="43" t="str">
        <f>IF(A70="","",MOD((AG70+AH70)*(X70*(1-X70)),Prime))</f>
        <v/>
      </c>
      <c r="BI70" s="43" t="str">
        <f>IF(A70="","",MOD((AG70+AH70)*(Y70*(1-Y70)),Prime))</f>
        <v/>
      </c>
      <c r="BJ70" s="43" t="str">
        <f>IF(A70="","",MOD((AG70+AH70)*(Z70*(1-Z70)),Prime))</f>
        <v/>
      </c>
      <c r="BK70" s="43" t="str">
        <f>IF($A70="","",MOD(($AG70+$AH70)*(V70*($L70-V$4)),Prime))</f>
        <v/>
      </c>
      <c r="BL70" s="43" t="str">
        <f>IF($A70="","",MOD(($AG70+$AH70)*(W70*($L70-W$4)),Prime))</f>
        <v/>
      </c>
      <c r="BM70" s="43" t="str">
        <f>IF($A70="","",MOD(($AG70+$AH70)*(X70*($L70-X$4)),Prime))</f>
        <v/>
      </c>
      <c r="BN70" s="43" t="str">
        <f>IF($A70="","",MOD(($AG70+$AH70)*(Y70*($L70-Y$4)),Prime))</f>
        <v/>
      </c>
      <c r="BO70" s="43" t="str">
        <f>IF($A70="","",MOD(($AG70+$AH70)*(Z70*($L70-Z$4)),Prime))</f>
        <v/>
      </c>
      <c r="BP70" s="24"/>
      <c r="BQ70" s="43" t="str">
        <f>IF(A70="","",MOD((AG70+AH70)*(R70*D70+S70*E70+T70*F70+U70*G70-AA70),Prime))</f>
        <v/>
      </c>
      <c r="BR70" s="43" t="str">
        <f>IF(A70="","",MOD((AG70+AH70)*(W70*D70+X70*E70+Y70*F70+Z70*G70-AB70),Prime))</f>
        <v/>
      </c>
      <c r="BS70" s="43" t="str">
        <f>IF(A70="","",MOD((AG70+AH70)*(MOD(N70*AB70+O70*(AB70+M70)+P70*(AA70+AB70+M70),Prime)-AC70),Prime))</f>
        <v/>
      </c>
      <c r="BT70" s="43" t="str">
        <f>IF(A70="","",MOD((AG70+AH70)*MOD(H70*(AA70+R70)+(1-H70)*AC70-AD70,Prime),Prime))</f>
        <v/>
      </c>
      <c r="BU70" s="43" t="str">
        <f>IF(A70="","",MOD((AG70+AH70)*((J70*AD70+(1-J70)*AC70)-AE70),Prime))</f>
        <v/>
      </c>
      <c r="BV70" s="43" t="str">
        <f>IF(A70="","",MOD((AG70+AH70)*H70*(1-H70),Prime))</f>
        <v/>
      </c>
      <c r="BW70" s="43" t="str" cm="1">
        <f t="array" ref="BW70">IF(A70="","",MOD(AH70*MOD(MRef(AF$5,B70-Input_Output!$O$6,Input_Output!$O$22)*MRef(AC$5,B70-Input_Output!$O$6,Input_Output!$O$22)-(1-H70),Prime),Prime))</f>
        <v/>
      </c>
      <c r="BX70" s="24"/>
      <c r="BY70" s="43" t="str" cm="1">
        <f t="array" ref="BY70">IF(A70="","",MOD($AH70*((1-MRef(R$5,$B70-Input_Output!$O$6,Input_Output!$O$22))*(MOD(MRef(D$5,$B70-Input_Output!$O$6,Input_Output!$O$22)+1,Prime))+MRef(R$5,$B70-Input_Output!$O$6,Input_Output!$O$22)*MRef($AE$5,$B70-Input_Output!$O$6,Input_Output!$O$22)-D70),Prime))</f>
        <v/>
      </c>
      <c r="BZ70" s="43" t="str" cm="1">
        <f t="array" ref="BZ70">IF($A70="","",MOD($AH70*((1-MRef(S$5,$B70-Input_Output!$O$6,Input_Output!$O$22))*MRef(E$5,$B70-Input_Output!$O$6,Input_Output!$O$22)+MRef(S$5,$B70-Input_Output!$O$6,Input_Output!$O$22)*MRef($AE$5,$B70-Input_Output!$O$6,Input_Output!$O$22)-E70),Prime))</f>
        <v/>
      </c>
      <c r="CA70" s="43" t="str" cm="1">
        <f t="array" ref="CA70">IF($A70="","",MOD($AH70*((1-MRef(T$5,$B70-Input_Output!$O$6,Input_Output!$O$22))*MRef(F$5,$B70-Input_Output!$O$6,Input_Output!$O$22)+MRef(T$5,$B70-Input_Output!$O$6,Input_Output!$O$22)*MRef($AE$5,$B70-Input_Output!$O$6,Input_Output!$O$22)-F70),Prime))</f>
        <v/>
      </c>
      <c r="CB70" s="43" t="str" cm="1">
        <f t="array" ref="CB70">IF($A70="","",MOD($AH70*((1-MRef(U$5,$B70-Input_Output!$O$6,Input_Output!$O$22))*MRef(G$5,$B70-Input_Output!$O$6,Input_Output!$O$22)+MRef(U$5,$B70-Input_Output!$O$6,Input_Output!$O$22)*MRef($AE$5,$B70-Input_Output!$O$6,Input_Output!$O$22)-G70),Prime))</f>
        <v/>
      </c>
      <c r="CC70" s="43" t="str" cm="1">
        <f t="array" ref="CC70">IF(A70="","",MOD(AH70*MRef(AC$5,B70-Input_Output!$O$6,Input_Output!$O$22)*H70,Prime))</f>
        <v/>
      </c>
      <c r="CD70" s="24"/>
      <c r="CE70" s="43" t="str">
        <f>IF($A70="","",MOD(D70*$AG70,Prime))</f>
        <v/>
      </c>
      <c r="CF70" s="43" t="str">
        <f>IF($A70="","",MOD((E70-INPUT)*$AG70,Prime))</f>
        <v/>
      </c>
      <c r="CG70" s="43" t="str">
        <f>IF($A70="","",MOD(H70*$AG70,Prime))</f>
        <v/>
      </c>
      <c r="CH70" s="43" t="str">
        <f>IF($A70="","",MOD((E70-OUT)*$AI70,Prime))</f>
        <v/>
      </c>
      <c r="CI70" s="43" t="str" cm="1">
        <f t="array" ref="CI70">IF(A70="","",_xlfn.LET(_xlpm.r,B70-Input_Output!$O$6,_xlpm.l,Input_Output!$O$22,MOD(MRef(AG$5,_xlpm.r,_xlpm.l)+MRef(AH$5,_xlpm.r,_xlpm.l)-MRef(AI$5,_xlpm.r,_xlpm.l)-AH70,Prime)))</f>
        <v/>
      </c>
      <c r="CJ70" s="7"/>
    </row>
    <row r="71" spans="1:88" x14ac:dyDescent="0.25">
      <c r="A71" s="41" t="str">
        <f>IF(B71&lt;Input_Output!O$22,"disguised","")</f>
        <v/>
      </c>
      <c r="B71" s="19" t="str">
        <f>IF(B70="","",_xlfn.LET(_xlpm.next,B70+1,IF(_xlpm.next&lt;Input_Output!O$22,_xlpm.next,"")))</f>
        <v/>
      </c>
      <c r="C71" s="19"/>
      <c r="D71" s="42"/>
      <c r="E71" s="42"/>
      <c r="F71" s="42"/>
      <c r="G71" s="42"/>
      <c r="H71" s="79"/>
      <c r="I71" s="87"/>
      <c r="J71" s="42"/>
      <c r="K71" s="42"/>
      <c r="L71" s="42"/>
      <c r="M71" s="61"/>
      <c r="N71" s="80"/>
      <c r="O71" s="42"/>
      <c r="P71" s="42"/>
      <c r="Q71" s="42"/>
      <c r="R71" s="42"/>
      <c r="S71" s="42"/>
      <c r="T71" s="42"/>
      <c r="U71" s="42"/>
      <c r="V71" s="42"/>
      <c r="W71" s="42"/>
      <c r="X71" s="42"/>
      <c r="Y71" s="42"/>
      <c r="Z71" s="42"/>
      <c r="AA71" s="42"/>
      <c r="AB71" s="42"/>
      <c r="AC71" s="42"/>
      <c r="AD71" s="42"/>
      <c r="AE71" s="42"/>
      <c r="AF71" s="42"/>
      <c r="AG71" s="19"/>
      <c r="AH71" s="19"/>
      <c r="AI71" s="19"/>
      <c r="AJ71" s="7"/>
      <c r="AK71" s="43" t="str">
        <f>IF(A71="","",MOD((AG71+AH71)*(N71+O71+P71-1),Prime))</f>
        <v/>
      </c>
      <c r="AL71" s="43" t="str">
        <f>IF(A71="","",MOD((AG71+AH71)*(N71*(1-N71)),Prime))</f>
        <v/>
      </c>
      <c r="AM71" s="43" t="str">
        <f>IF(A71="","",MOD((AG71+AH71)*(O71*(1-O71)),Prime))</f>
        <v/>
      </c>
      <c r="AN71" s="43" t="str">
        <f>IF(A71="","",MOD((AG71+AH71)*(P71*(1-P71)),Prime))</f>
        <v/>
      </c>
      <c r="AO71" s="43" t="str">
        <f>IF(A71="","",MOD((AG71+AH71)*(N71*($I71-N$4)),Prime))</f>
        <v/>
      </c>
      <c r="AP71" s="43" t="str">
        <f>IF(A71="","",MOD((AG71+AH71)*(O71*($I71-O$4)),Prime))</f>
        <v/>
      </c>
      <c r="AQ71" s="43" t="str">
        <f>IF(A71="","",MOD((AG71+AH71)*(P71*($I71-P$4)),Prime))</f>
        <v/>
      </c>
      <c r="AR71" s="7"/>
      <c r="AS71" s="43" t="str">
        <f>IF(A71="","",MOD((AG71+AH71)*(Q71+R71+S71+T71+U71-1),Prime))</f>
        <v/>
      </c>
      <c r="AT71" s="43" t="str">
        <f>IF(A71="","",MOD((AG71+AH71)*(Q71*(1-Q71)),Prime))</f>
        <v/>
      </c>
      <c r="AU71" s="43" t="str">
        <f>IF(A71="","",MOD((AG71+AH71)*(R71*(1-R71)),Prime))</f>
        <v/>
      </c>
      <c r="AV71" s="43" t="str">
        <f>IF(A71="","",MOD((AG71+AH71)*(S71*(1-S71)),Prime))</f>
        <v/>
      </c>
      <c r="AW71" s="43" t="str">
        <f>IF(A71="","",MOD((AG71+AH71)*(T71*(1-T71)),Prime))</f>
        <v/>
      </c>
      <c r="AX71" s="43" t="str">
        <f>IF(A71="","",MOD((AG71+AH71)*(U71*(1-U71)),Prime))</f>
        <v/>
      </c>
      <c r="AY71" s="43" t="str">
        <f>IF($A71="","",MOD(($AG71+$AH71)*(Q71*($K71-Q$4)),Prime))</f>
        <v/>
      </c>
      <c r="AZ71" s="43" t="str">
        <f>IF($A71="","",MOD(($AG71+$AH71)*(R71*($K71-R$4)),Prime))</f>
        <v/>
      </c>
      <c r="BA71" s="43" t="str">
        <f>IF($A71="","",MOD(($AG71+$AH71)*(S71*($K71-S$4)),Prime))</f>
        <v/>
      </c>
      <c r="BB71" s="43" t="str">
        <f>IF($A71="","",MOD(($AG71+$AH71)*(T71*($K71-T$4)),Prime))</f>
        <v/>
      </c>
      <c r="BC71" s="43" t="str">
        <f>IF($A71="","",MOD(($AG71+$AH71)*(U71*($K71-U$4)),Prime))</f>
        <v/>
      </c>
      <c r="BD71" s="24"/>
      <c r="BE71" s="43" t="str">
        <f>IF(A71="","",MOD((AG71+AH71)*(V71+W71+X71+Y71+Z71-1),Prime))</f>
        <v/>
      </c>
      <c r="BF71" s="43" t="str">
        <f>IF(A71="","",MOD((AG71+AH71)*(V71*(1-V71)),Prime))</f>
        <v/>
      </c>
      <c r="BG71" s="43" t="str">
        <f>IF(A71="","",MOD((AG71+AH71)*(W71*(1-W71)),Prime))</f>
        <v/>
      </c>
      <c r="BH71" s="43" t="str">
        <f>IF(A71="","",MOD((AG71+AH71)*(X71*(1-X71)),Prime))</f>
        <v/>
      </c>
      <c r="BI71" s="43" t="str">
        <f>IF(A71="","",MOD((AG71+AH71)*(Y71*(1-Y71)),Prime))</f>
        <v/>
      </c>
      <c r="BJ71" s="43" t="str">
        <f>IF(A71="","",MOD((AG71+AH71)*(Z71*(1-Z71)),Prime))</f>
        <v/>
      </c>
      <c r="BK71" s="43" t="str">
        <f>IF($A71="","",MOD(($AG71+$AH71)*(V71*($L71-V$4)),Prime))</f>
        <v/>
      </c>
      <c r="BL71" s="43" t="str">
        <f>IF($A71="","",MOD(($AG71+$AH71)*(W71*($L71-W$4)),Prime))</f>
        <v/>
      </c>
      <c r="BM71" s="43" t="str">
        <f>IF($A71="","",MOD(($AG71+$AH71)*(X71*($L71-X$4)),Prime))</f>
        <v/>
      </c>
      <c r="BN71" s="43" t="str">
        <f>IF($A71="","",MOD(($AG71+$AH71)*(Y71*($L71-Y$4)),Prime))</f>
        <v/>
      </c>
      <c r="BO71" s="43" t="str">
        <f>IF($A71="","",MOD(($AG71+$AH71)*(Z71*($L71-Z$4)),Prime))</f>
        <v/>
      </c>
      <c r="BP71" s="24"/>
      <c r="BQ71" s="43" t="str">
        <f>IF(A71="","",MOD((AG71+AH71)*(R71*D71+S71*E71+T71*F71+U71*G71-AA71),Prime))</f>
        <v/>
      </c>
      <c r="BR71" s="43" t="str">
        <f>IF(A71="","",MOD((AG71+AH71)*(W71*D71+X71*E71+Y71*F71+Z71*G71-AB71),Prime))</f>
        <v/>
      </c>
      <c r="BS71" s="43" t="str">
        <f>IF(A71="","",MOD((AG71+AH71)*(MOD(N71*AB71+O71*(AB71+M71)+P71*(AA71+AB71+M71),Prime)-AC71),Prime))</f>
        <v/>
      </c>
      <c r="BT71" s="43" t="str">
        <f>IF(A71="","",MOD((AG71+AH71)*MOD(H71*(AA71+R71)+(1-H71)*AC71-AD71,Prime),Prime))</f>
        <v/>
      </c>
      <c r="BU71" s="43" t="str">
        <f>IF(A71="","",MOD((AG71+AH71)*((J71*AD71+(1-J71)*AC71)-AE71),Prime))</f>
        <v/>
      </c>
      <c r="BV71" s="43" t="str">
        <f>IF(A71="","",MOD((AG71+AH71)*H71*(1-H71),Prime))</f>
        <v/>
      </c>
      <c r="BW71" s="43" t="str" cm="1">
        <f t="array" ref="BW71">IF(A71="","",MOD(AH71*MOD(MRef(AF$5,B71-Input_Output!$O$6,Input_Output!$O$22)*MRef(AC$5,B71-Input_Output!$O$6,Input_Output!$O$22)-(1-H71),Prime),Prime))</f>
        <v/>
      </c>
      <c r="BX71" s="24"/>
      <c r="BY71" s="43" t="str" cm="1">
        <f t="array" ref="BY71">IF(A71="","",MOD($AH71*((1-MRef(R$5,$B71-Input_Output!$O$6,Input_Output!$O$22))*(MOD(MRef(D$5,$B71-Input_Output!$O$6,Input_Output!$O$22)+1,Prime))+MRef(R$5,$B71-Input_Output!$O$6,Input_Output!$O$22)*MRef($AE$5,$B71-Input_Output!$O$6,Input_Output!$O$22)-D71),Prime))</f>
        <v/>
      </c>
      <c r="BZ71" s="43" t="str" cm="1">
        <f t="array" ref="BZ71">IF($A71="","",MOD($AH71*((1-MRef(S$5,$B71-Input_Output!$O$6,Input_Output!$O$22))*MRef(E$5,$B71-Input_Output!$O$6,Input_Output!$O$22)+MRef(S$5,$B71-Input_Output!$O$6,Input_Output!$O$22)*MRef($AE$5,$B71-Input_Output!$O$6,Input_Output!$O$22)-E71),Prime))</f>
        <v/>
      </c>
      <c r="CA71" s="43" t="str" cm="1">
        <f t="array" ref="CA71">IF($A71="","",MOD($AH71*((1-MRef(T$5,$B71-Input_Output!$O$6,Input_Output!$O$22))*MRef(F$5,$B71-Input_Output!$O$6,Input_Output!$O$22)+MRef(T$5,$B71-Input_Output!$O$6,Input_Output!$O$22)*MRef($AE$5,$B71-Input_Output!$O$6,Input_Output!$O$22)-F71),Prime))</f>
        <v/>
      </c>
      <c r="CB71" s="43" t="str" cm="1">
        <f t="array" ref="CB71">IF($A71="","",MOD($AH71*((1-MRef(U$5,$B71-Input_Output!$O$6,Input_Output!$O$22))*MRef(G$5,$B71-Input_Output!$O$6,Input_Output!$O$22)+MRef(U$5,$B71-Input_Output!$O$6,Input_Output!$O$22)*MRef($AE$5,$B71-Input_Output!$O$6,Input_Output!$O$22)-G71),Prime))</f>
        <v/>
      </c>
      <c r="CC71" s="43" t="str" cm="1">
        <f t="array" ref="CC71">IF(A71="","",MOD(AH71*MRef(AC$5,B71-Input_Output!$O$6,Input_Output!$O$22)*H71,Prime))</f>
        <v/>
      </c>
      <c r="CD71" s="24"/>
      <c r="CE71" s="43" t="str">
        <f>IF($A71="","",MOD(D71*$AG71,Prime))</f>
        <v/>
      </c>
      <c r="CF71" s="43" t="str">
        <f>IF($A71="","",MOD((E71-INPUT)*$AG71,Prime))</f>
        <v/>
      </c>
      <c r="CG71" s="43" t="str">
        <f>IF($A71="","",MOD(H71*$AG71,Prime))</f>
        <v/>
      </c>
      <c r="CH71" s="43" t="str">
        <f>IF($A71="","",MOD((E71-OUT)*$AI71,Prime))</f>
        <v/>
      </c>
      <c r="CI71" s="43" t="str" cm="1">
        <f t="array" ref="CI71">IF(A71="","",_xlfn.LET(_xlpm.r,B71-Input_Output!$O$6,_xlpm.l,Input_Output!$O$22,MOD(MRef(AG$5,_xlpm.r,_xlpm.l)+MRef(AH$5,_xlpm.r,_xlpm.l)-MRef(AI$5,_xlpm.r,_xlpm.l)-AH71,Prime)))</f>
        <v/>
      </c>
      <c r="CJ71" s="7"/>
    </row>
    <row r="72" spans="1:88" x14ac:dyDescent="0.25">
      <c r="A72" s="41" t="str">
        <f>IF(B72&lt;Input_Output!O$22,"disguised","")</f>
        <v/>
      </c>
      <c r="B72" s="19" t="str">
        <f>IF(B71="","",_xlfn.LET(_xlpm.next,B71+1,IF(_xlpm.next&lt;Input_Output!O$22,_xlpm.next,"")))</f>
        <v/>
      </c>
      <c r="C72" s="19"/>
      <c r="D72" s="42"/>
      <c r="E72" s="42"/>
      <c r="F72" s="42"/>
      <c r="G72" s="42"/>
      <c r="H72" s="79"/>
      <c r="I72" s="87"/>
      <c r="J72" s="42"/>
      <c r="K72" s="42"/>
      <c r="L72" s="42"/>
      <c r="M72" s="61"/>
      <c r="N72" s="80"/>
      <c r="O72" s="42"/>
      <c r="P72" s="42"/>
      <c r="Q72" s="42"/>
      <c r="R72" s="42"/>
      <c r="S72" s="42"/>
      <c r="T72" s="42"/>
      <c r="U72" s="42"/>
      <c r="V72" s="42"/>
      <c r="W72" s="42"/>
      <c r="X72" s="42"/>
      <c r="Y72" s="42"/>
      <c r="Z72" s="42"/>
      <c r="AA72" s="42"/>
      <c r="AB72" s="42"/>
      <c r="AC72" s="42"/>
      <c r="AD72" s="42"/>
      <c r="AE72" s="42"/>
      <c r="AF72" s="42"/>
      <c r="AG72" s="19"/>
      <c r="AH72" s="19"/>
      <c r="AI72" s="19"/>
      <c r="AJ72" s="7"/>
      <c r="AK72" s="43" t="str">
        <f>IF(A72="","",MOD((AG72+AH72)*(N72+O72+P72-1),Prime))</f>
        <v/>
      </c>
      <c r="AL72" s="43" t="str">
        <f>IF(A72="","",MOD((AG72+AH72)*(N72*(1-N72)),Prime))</f>
        <v/>
      </c>
      <c r="AM72" s="43" t="str">
        <f>IF(A72="","",MOD((AG72+AH72)*(O72*(1-O72)),Prime))</f>
        <v/>
      </c>
      <c r="AN72" s="43" t="str">
        <f>IF(A72="","",MOD((AG72+AH72)*(P72*(1-P72)),Prime))</f>
        <v/>
      </c>
      <c r="AO72" s="43" t="str">
        <f>IF(A72="","",MOD((AG72+AH72)*(N72*($I72-N$4)),Prime))</f>
        <v/>
      </c>
      <c r="AP72" s="43" t="str">
        <f>IF(A72="","",MOD((AG72+AH72)*(O72*($I72-O$4)),Prime))</f>
        <v/>
      </c>
      <c r="AQ72" s="43" t="str">
        <f>IF(A72="","",MOD((AG72+AH72)*(P72*($I72-P$4)),Prime))</f>
        <v/>
      </c>
      <c r="AR72" s="7"/>
      <c r="AS72" s="43" t="str">
        <f>IF(A72="","",MOD((AG72+AH72)*(Q72+R72+S72+T72+U72-1),Prime))</f>
        <v/>
      </c>
      <c r="AT72" s="43" t="str">
        <f>IF(A72="","",MOD((AG72+AH72)*(Q72*(1-Q72)),Prime))</f>
        <v/>
      </c>
      <c r="AU72" s="43" t="str">
        <f>IF(A72="","",MOD((AG72+AH72)*(R72*(1-R72)),Prime))</f>
        <v/>
      </c>
      <c r="AV72" s="43" t="str">
        <f>IF(A72="","",MOD((AG72+AH72)*(S72*(1-S72)),Prime))</f>
        <v/>
      </c>
      <c r="AW72" s="43" t="str">
        <f>IF(A72="","",MOD((AG72+AH72)*(T72*(1-T72)),Prime))</f>
        <v/>
      </c>
      <c r="AX72" s="43" t="str">
        <f>IF(A72="","",MOD((AG72+AH72)*(U72*(1-U72)),Prime))</f>
        <v/>
      </c>
      <c r="AY72" s="43" t="str">
        <f>IF($A72="","",MOD(($AG72+$AH72)*(Q72*($K72-Q$4)),Prime))</f>
        <v/>
      </c>
      <c r="AZ72" s="43" t="str">
        <f>IF($A72="","",MOD(($AG72+$AH72)*(R72*($K72-R$4)),Prime))</f>
        <v/>
      </c>
      <c r="BA72" s="43" t="str">
        <f>IF($A72="","",MOD(($AG72+$AH72)*(S72*($K72-S$4)),Prime))</f>
        <v/>
      </c>
      <c r="BB72" s="43" t="str">
        <f>IF($A72="","",MOD(($AG72+$AH72)*(T72*($K72-T$4)),Prime))</f>
        <v/>
      </c>
      <c r="BC72" s="43" t="str">
        <f>IF($A72="","",MOD(($AG72+$AH72)*(U72*($K72-U$4)),Prime))</f>
        <v/>
      </c>
      <c r="BD72" s="24"/>
      <c r="BE72" s="43" t="str">
        <f>IF(A72="","",MOD((AG72+AH72)*(V72+W72+X72+Y72+Z72-1),Prime))</f>
        <v/>
      </c>
      <c r="BF72" s="43" t="str">
        <f>IF(A72="","",MOD((AG72+AH72)*(V72*(1-V72)),Prime))</f>
        <v/>
      </c>
      <c r="BG72" s="43" t="str">
        <f>IF(A72="","",MOD((AG72+AH72)*(W72*(1-W72)),Prime))</f>
        <v/>
      </c>
      <c r="BH72" s="43" t="str">
        <f>IF(A72="","",MOD((AG72+AH72)*(X72*(1-X72)),Prime))</f>
        <v/>
      </c>
      <c r="BI72" s="43" t="str">
        <f>IF(A72="","",MOD((AG72+AH72)*(Y72*(1-Y72)),Prime))</f>
        <v/>
      </c>
      <c r="BJ72" s="43" t="str">
        <f>IF(A72="","",MOD((AG72+AH72)*(Z72*(1-Z72)),Prime))</f>
        <v/>
      </c>
      <c r="BK72" s="43" t="str">
        <f>IF($A72="","",MOD(($AG72+$AH72)*(V72*($L72-V$4)),Prime))</f>
        <v/>
      </c>
      <c r="BL72" s="43" t="str">
        <f>IF($A72="","",MOD(($AG72+$AH72)*(W72*($L72-W$4)),Prime))</f>
        <v/>
      </c>
      <c r="BM72" s="43" t="str">
        <f>IF($A72="","",MOD(($AG72+$AH72)*(X72*($L72-X$4)),Prime))</f>
        <v/>
      </c>
      <c r="BN72" s="43" t="str">
        <f>IF($A72="","",MOD(($AG72+$AH72)*(Y72*($L72-Y$4)),Prime))</f>
        <v/>
      </c>
      <c r="BO72" s="43" t="str">
        <f>IF($A72="","",MOD(($AG72+$AH72)*(Z72*($L72-Z$4)),Prime))</f>
        <v/>
      </c>
      <c r="BP72" s="24"/>
      <c r="BQ72" s="43" t="str">
        <f>IF(A72="","",MOD((AG72+AH72)*(R72*D72+S72*E72+T72*F72+U72*G72-AA72),Prime))</f>
        <v/>
      </c>
      <c r="BR72" s="43" t="str">
        <f>IF(A72="","",MOD((AG72+AH72)*(W72*D72+X72*E72+Y72*F72+Z72*G72-AB72),Prime))</f>
        <v/>
      </c>
      <c r="BS72" s="43" t="str">
        <f>IF(A72="","",MOD((AG72+AH72)*(MOD(N72*AB72+O72*(AB72+M72)+P72*(AA72+AB72+M72),Prime)-AC72),Prime))</f>
        <v/>
      </c>
      <c r="BT72" s="43" t="str">
        <f>IF(A72="","",MOD((AG72+AH72)*MOD(H72*(AA72+R72)+(1-H72)*AC72-AD72,Prime),Prime))</f>
        <v/>
      </c>
      <c r="BU72" s="43" t="str">
        <f>IF(A72="","",MOD((AG72+AH72)*((J72*AD72+(1-J72)*AC72)-AE72),Prime))</f>
        <v/>
      </c>
      <c r="BV72" s="43" t="str">
        <f>IF(A72="","",MOD((AG72+AH72)*H72*(1-H72),Prime))</f>
        <v/>
      </c>
      <c r="BW72" s="43" t="str" cm="1">
        <f t="array" ref="BW72">IF(A72="","",MOD(AH72*MOD(MRef(AF$5,B72-Input_Output!$O$6,Input_Output!$O$22)*MRef(AC$5,B72-Input_Output!$O$6,Input_Output!$O$22)-(1-H72),Prime),Prime))</f>
        <v/>
      </c>
      <c r="BX72" s="24"/>
      <c r="BY72" s="43" t="str" cm="1">
        <f t="array" ref="BY72">IF(A72="","",MOD($AH72*((1-MRef(R$5,$B72-Input_Output!$O$6,Input_Output!$O$22))*(MOD(MRef(D$5,$B72-Input_Output!$O$6,Input_Output!$O$22)+1,Prime))+MRef(R$5,$B72-Input_Output!$O$6,Input_Output!$O$22)*MRef($AE$5,$B72-Input_Output!$O$6,Input_Output!$O$22)-D72),Prime))</f>
        <v/>
      </c>
      <c r="BZ72" s="43" t="str" cm="1">
        <f t="array" ref="BZ72">IF($A72="","",MOD($AH72*((1-MRef(S$5,$B72-Input_Output!$O$6,Input_Output!$O$22))*MRef(E$5,$B72-Input_Output!$O$6,Input_Output!$O$22)+MRef(S$5,$B72-Input_Output!$O$6,Input_Output!$O$22)*MRef($AE$5,$B72-Input_Output!$O$6,Input_Output!$O$22)-E72),Prime))</f>
        <v/>
      </c>
      <c r="CA72" s="43" t="str" cm="1">
        <f t="array" ref="CA72">IF($A72="","",MOD($AH72*((1-MRef(T$5,$B72-Input_Output!$O$6,Input_Output!$O$22))*MRef(F$5,$B72-Input_Output!$O$6,Input_Output!$O$22)+MRef(T$5,$B72-Input_Output!$O$6,Input_Output!$O$22)*MRef($AE$5,$B72-Input_Output!$O$6,Input_Output!$O$22)-F72),Prime))</f>
        <v/>
      </c>
      <c r="CB72" s="43" t="str" cm="1">
        <f t="array" ref="CB72">IF($A72="","",MOD($AH72*((1-MRef(U$5,$B72-Input_Output!$O$6,Input_Output!$O$22))*MRef(G$5,$B72-Input_Output!$O$6,Input_Output!$O$22)+MRef(U$5,$B72-Input_Output!$O$6,Input_Output!$O$22)*MRef($AE$5,$B72-Input_Output!$O$6,Input_Output!$O$22)-G72),Prime))</f>
        <v/>
      </c>
      <c r="CC72" s="43" t="str" cm="1">
        <f t="array" ref="CC72">IF(A72="","",MOD(AH72*MRef(AC$5,B72-Input_Output!$O$6,Input_Output!$O$22)*H72,Prime))</f>
        <v/>
      </c>
      <c r="CD72" s="24"/>
      <c r="CE72" s="43" t="str">
        <f>IF($A72="","",MOD(D72*$AG72,Prime))</f>
        <v/>
      </c>
      <c r="CF72" s="43" t="str">
        <f>IF($A72="","",MOD((E72-INPUT)*$AG72,Prime))</f>
        <v/>
      </c>
      <c r="CG72" s="43" t="str">
        <f>IF($A72="","",MOD(H72*$AG72,Prime))</f>
        <v/>
      </c>
      <c r="CH72" s="43" t="str">
        <f>IF($A72="","",MOD((E72-OUT)*$AI72,Prime))</f>
        <v/>
      </c>
      <c r="CI72" s="43" t="str" cm="1">
        <f t="array" ref="CI72">IF(A72="","",_xlfn.LET(_xlpm.r,B72-Input_Output!$O$6,_xlpm.l,Input_Output!$O$22,MOD(MRef(AG$5,_xlpm.r,_xlpm.l)+MRef(AH$5,_xlpm.r,_xlpm.l)-MRef(AI$5,_xlpm.r,_xlpm.l)-AH72,Prime)))</f>
        <v/>
      </c>
      <c r="CJ72" s="7"/>
    </row>
    <row r="73" spans="1:88" x14ac:dyDescent="0.25">
      <c r="A73" s="41" t="str">
        <f>IF(B73&lt;Input_Output!O$22,"disguised","")</f>
        <v/>
      </c>
      <c r="B73" s="19" t="str">
        <f>IF(B72="","",_xlfn.LET(_xlpm.next,B72+1,IF(_xlpm.next&lt;Input_Output!O$22,_xlpm.next,"")))</f>
        <v/>
      </c>
      <c r="C73" s="19"/>
      <c r="D73" s="42"/>
      <c r="E73" s="42"/>
      <c r="F73" s="42"/>
      <c r="G73" s="42"/>
      <c r="H73" s="79"/>
      <c r="I73" s="87"/>
      <c r="J73" s="42"/>
      <c r="K73" s="42"/>
      <c r="L73" s="42"/>
      <c r="M73" s="61"/>
      <c r="N73" s="80"/>
      <c r="O73" s="42"/>
      <c r="P73" s="42"/>
      <c r="Q73" s="42"/>
      <c r="R73" s="42"/>
      <c r="S73" s="42"/>
      <c r="T73" s="42"/>
      <c r="U73" s="42"/>
      <c r="V73" s="42"/>
      <c r="W73" s="42"/>
      <c r="X73" s="42"/>
      <c r="Y73" s="42"/>
      <c r="Z73" s="42"/>
      <c r="AA73" s="42"/>
      <c r="AB73" s="42"/>
      <c r="AC73" s="42"/>
      <c r="AD73" s="42"/>
      <c r="AE73" s="42"/>
      <c r="AF73" s="42"/>
      <c r="AG73" s="19"/>
      <c r="AH73" s="19"/>
      <c r="AI73" s="19"/>
      <c r="AJ73" s="7"/>
      <c r="AK73" s="43" t="str">
        <f>IF(A73="","",MOD((AG73+AH73)*(N73+O73+P73-1),Prime))</f>
        <v/>
      </c>
      <c r="AL73" s="43" t="str">
        <f>IF(A73="","",MOD((AG73+AH73)*(N73*(1-N73)),Prime))</f>
        <v/>
      </c>
      <c r="AM73" s="43" t="str">
        <f>IF(A73="","",MOD((AG73+AH73)*(O73*(1-O73)),Prime))</f>
        <v/>
      </c>
      <c r="AN73" s="43" t="str">
        <f>IF(A73="","",MOD((AG73+AH73)*(P73*(1-P73)),Prime))</f>
        <v/>
      </c>
      <c r="AO73" s="43" t="str">
        <f>IF(A73="","",MOD((AG73+AH73)*(N73*($I73-N$4)),Prime))</f>
        <v/>
      </c>
      <c r="AP73" s="43" t="str">
        <f>IF(A73="","",MOD((AG73+AH73)*(O73*($I73-O$4)),Prime))</f>
        <v/>
      </c>
      <c r="AQ73" s="43" t="str">
        <f>IF(A73="","",MOD((AG73+AH73)*(P73*($I73-P$4)),Prime))</f>
        <v/>
      </c>
      <c r="AR73" s="7"/>
      <c r="AS73" s="43" t="str">
        <f>IF(A73="","",MOD((AG73+AH73)*(Q73+R73+S73+T73+U73-1),Prime))</f>
        <v/>
      </c>
      <c r="AT73" s="43" t="str">
        <f>IF(A73="","",MOD((AG73+AH73)*(Q73*(1-Q73)),Prime))</f>
        <v/>
      </c>
      <c r="AU73" s="43" t="str">
        <f>IF(A73="","",MOD((AG73+AH73)*(R73*(1-R73)),Prime))</f>
        <v/>
      </c>
      <c r="AV73" s="43" t="str">
        <f>IF(A73="","",MOD((AG73+AH73)*(S73*(1-S73)),Prime))</f>
        <v/>
      </c>
      <c r="AW73" s="43" t="str">
        <f>IF(A73="","",MOD((AG73+AH73)*(T73*(1-T73)),Prime))</f>
        <v/>
      </c>
      <c r="AX73" s="43" t="str">
        <f>IF(A73="","",MOD((AG73+AH73)*(U73*(1-U73)),Prime))</f>
        <v/>
      </c>
      <c r="AY73" s="43" t="str">
        <f>IF($A73="","",MOD(($AG73+$AH73)*(Q73*($K73-Q$4)),Prime))</f>
        <v/>
      </c>
      <c r="AZ73" s="43" t="str">
        <f>IF($A73="","",MOD(($AG73+$AH73)*(R73*($K73-R$4)),Prime))</f>
        <v/>
      </c>
      <c r="BA73" s="43" t="str">
        <f>IF($A73="","",MOD(($AG73+$AH73)*(S73*($K73-S$4)),Prime))</f>
        <v/>
      </c>
      <c r="BB73" s="43" t="str">
        <f>IF($A73="","",MOD(($AG73+$AH73)*(T73*($K73-T$4)),Prime))</f>
        <v/>
      </c>
      <c r="BC73" s="43" t="str">
        <f>IF($A73="","",MOD(($AG73+$AH73)*(U73*($K73-U$4)),Prime))</f>
        <v/>
      </c>
      <c r="BD73" s="24"/>
      <c r="BE73" s="43" t="str">
        <f>IF(A73="","",MOD((AG73+AH73)*(V73+W73+X73+Y73+Z73-1),Prime))</f>
        <v/>
      </c>
      <c r="BF73" s="43" t="str">
        <f>IF(A73="","",MOD((AG73+AH73)*(V73*(1-V73)),Prime))</f>
        <v/>
      </c>
      <c r="BG73" s="43" t="str">
        <f>IF(A73="","",MOD((AG73+AH73)*(W73*(1-W73)),Prime))</f>
        <v/>
      </c>
      <c r="BH73" s="43" t="str">
        <f>IF(A73="","",MOD((AG73+AH73)*(X73*(1-X73)),Prime))</f>
        <v/>
      </c>
      <c r="BI73" s="43" t="str">
        <f>IF(A73="","",MOD((AG73+AH73)*(Y73*(1-Y73)),Prime))</f>
        <v/>
      </c>
      <c r="BJ73" s="43" t="str">
        <f>IF(A73="","",MOD((AG73+AH73)*(Z73*(1-Z73)),Prime))</f>
        <v/>
      </c>
      <c r="BK73" s="43" t="str">
        <f>IF($A73="","",MOD(($AG73+$AH73)*(V73*($L73-V$4)),Prime))</f>
        <v/>
      </c>
      <c r="BL73" s="43" t="str">
        <f>IF($A73="","",MOD(($AG73+$AH73)*(W73*($L73-W$4)),Prime))</f>
        <v/>
      </c>
      <c r="BM73" s="43" t="str">
        <f>IF($A73="","",MOD(($AG73+$AH73)*(X73*($L73-X$4)),Prime))</f>
        <v/>
      </c>
      <c r="BN73" s="43" t="str">
        <f>IF($A73="","",MOD(($AG73+$AH73)*(Y73*($L73-Y$4)),Prime))</f>
        <v/>
      </c>
      <c r="BO73" s="43" t="str">
        <f>IF($A73="","",MOD(($AG73+$AH73)*(Z73*($L73-Z$4)),Prime))</f>
        <v/>
      </c>
      <c r="BP73" s="24"/>
      <c r="BQ73" s="43" t="str">
        <f>IF(A73="","",MOD((AG73+AH73)*(R73*D73+S73*E73+T73*F73+U73*G73-AA73),Prime))</f>
        <v/>
      </c>
      <c r="BR73" s="43" t="str">
        <f>IF(A73="","",MOD((AG73+AH73)*(W73*D73+X73*E73+Y73*F73+Z73*G73-AB73),Prime))</f>
        <v/>
      </c>
      <c r="BS73" s="43" t="str">
        <f>IF(A73="","",MOD((AG73+AH73)*(MOD(N73*AB73+O73*(AB73+M73)+P73*(AA73+AB73+M73),Prime)-AC73),Prime))</f>
        <v/>
      </c>
      <c r="BT73" s="43" t="str">
        <f>IF(A73="","",MOD((AG73+AH73)*MOD(H73*(AA73+R73)+(1-H73)*AC73-AD73,Prime),Prime))</f>
        <v/>
      </c>
      <c r="BU73" s="43" t="str">
        <f>IF(A73="","",MOD((AG73+AH73)*((J73*AD73+(1-J73)*AC73)-AE73),Prime))</f>
        <v/>
      </c>
      <c r="BV73" s="43" t="str">
        <f>IF(A73="","",MOD((AG73+AH73)*H73*(1-H73),Prime))</f>
        <v/>
      </c>
      <c r="BW73" s="43" t="str" cm="1">
        <f t="array" ref="BW73">IF(A73="","",MOD(AH73*MOD(MRef(AF$5,B73-Input_Output!$O$6,Input_Output!$O$22)*MRef(AC$5,B73-Input_Output!$O$6,Input_Output!$O$22)-(1-H73),Prime),Prime))</f>
        <v/>
      </c>
      <c r="BX73" s="24"/>
      <c r="BY73" s="43" t="str" cm="1">
        <f t="array" ref="BY73">IF(A73="","",MOD($AH73*((1-MRef(R$5,$B73-Input_Output!$O$6,Input_Output!$O$22))*(MOD(MRef(D$5,$B73-Input_Output!$O$6,Input_Output!$O$22)+1,Prime))+MRef(R$5,$B73-Input_Output!$O$6,Input_Output!$O$22)*MRef($AE$5,$B73-Input_Output!$O$6,Input_Output!$O$22)-D73),Prime))</f>
        <v/>
      </c>
      <c r="BZ73" s="43" t="str" cm="1">
        <f t="array" ref="BZ73">IF($A73="","",MOD($AH73*((1-MRef(S$5,$B73-Input_Output!$O$6,Input_Output!$O$22))*MRef(E$5,$B73-Input_Output!$O$6,Input_Output!$O$22)+MRef(S$5,$B73-Input_Output!$O$6,Input_Output!$O$22)*MRef($AE$5,$B73-Input_Output!$O$6,Input_Output!$O$22)-E73),Prime))</f>
        <v/>
      </c>
      <c r="CA73" s="43" t="str" cm="1">
        <f t="array" ref="CA73">IF($A73="","",MOD($AH73*((1-MRef(T$5,$B73-Input_Output!$O$6,Input_Output!$O$22))*MRef(F$5,$B73-Input_Output!$O$6,Input_Output!$O$22)+MRef(T$5,$B73-Input_Output!$O$6,Input_Output!$O$22)*MRef($AE$5,$B73-Input_Output!$O$6,Input_Output!$O$22)-F73),Prime))</f>
        <v/>
      </c>
      <c r="CB73" s="43" t="str" cm="1">
        <f t="array" ref="CB73">IF($A73="","",MOD($AH73*((1-MRef(U$5,$B73-Input_Output!$O$6,Input_Output!$O$22))*MRef(G$5,$B73-Input_Output!$O$6,Input_Output!$O$22)+MRef(U$5,$B73-Input_Output!$O$6,Input_Output!$O$22)*MRef($AE$5,$B73-Input_Output!$O$6,Input_Output!$O$22)-G73),Prime))</f>
        <v/>
      </c>
      <c r="CC73" s="43" t="str" cm="1">
        <f t="array" ref="CC73">IF(A73="","",MOD(AH73*MRef(AC$5,B73-Input_Output!$O$6,Input_Output!$O$22)*H73,Prime))</f>
        <v/>
      </c>
      <c r="CD73" s="24"/>
      <c r="CE73" s="43" t="str">
        <f>IF($A73="","",MOD(D73*$AG73,Prime))</f>
        <v/>
      </c>
      <c r="CF73" s="43" t="str">
        <f>IF($A73="","",MOD((E73-INPUT)*$AG73,Prime))</f>
        <v/>
      </c>
      <c r="CG73" s="43" t="str">
        <f>IF($A73="","",MOD(H73*$AG73,Prime))</f>
        <v/>
      </c>
      <c r="CH73" s="43" t="str">
        <f>IF($A73="","",MOD((E73-OUT)*$AI73,Prime))</f>
        <v/>
      </c>
      <c r="CI73" s="43" t="str" cm="1">
        <f t="array" ref="CI73">IF(A73="","",_xlfn.LET(_xlpm.r,B73-Input_Output!$O$6,_xlpm.l,Input_Output!$O$22,MOD(MRef(AG$5,_xlpm.r,_xlpm.l)+MRef(AH$5,_xlpm.r,_xlpm.l)-MRef(AI$5,_xlpm.r,_xlpm.l)-AH73,Prime)))</f>
        <v/>
      </c>
      <c r="CJ73" s="7"/>
    </row>
    <row r="74" spans="1:88" x14ac:dyDescent="0.25">
      <c r="A74" s="41" t="str">
        <f>IF(B74&lt;Input_Output!O$22,"disguised","")</f>
        <v/>
      </c>
      <c r="B74" s="19" t="str">
        <f>IF(B73="","",_xlfn.LET(_xlpm.next,B73+1,IF(_xlpm.next&lt;Input_Output!O$22,_xlpm.next,"")))</f>
        <v/>
      </c>
      <c r="C74" s="19"/>
      <c r="D74" s="42"/>
      <c r="E74" s="42"/>
      <c r="F74" s="42"/>
      <c r="G74" s="42"/>
      <c r="H74" s="79"/>
      <c r="I74" s="87"/>
      <c r="J74" s="42"/>
      <c r="K74" s="42"/>
      <c r="L74" s="42"/>
      <c r="M74" s="61"/>
      <c r="N74" s="80"/>
      <c r="O74" s="42"/>
      <c r="P74" s="42"/>
      <c r="Q74" s="42"/>
      <c r="R74" s="42"/>
      <c r="S74" s="42"/>
      <c r="T74" s="42"/>
      <c r="U74" s="42"/>
      <c r="V74" s="42"/>
      <c r="W74" s="42"/>
      <c r="X74" s="42"/>
      <c r="Y74" s="42"/>
      <c r="Z74" s="42"/>
      <c r="AA74" s="42"/>
      <c r="AB74" s="42"/>
      <c r="AC74" s="42"/>
      <c r="AD74" s="42"/>
      <c r="AE74" s="42"/>
      <c r="AF74" s="42"/>
      <c r="AG74" s="19"/>
      <c r="AH74" s="19"/>
      <c r="AI74" s="19"/>
      <c r="AJ74" s="7"/>
      <c r="AK74" s="43" t="str">
        <f>IF(A74="","",MOD((AG74+AH74)*(N74+O74+P74-1),Prime))</f>
        <v/>
      </c>
      <c r="AL74" s="43" t="str">
        <f>IF(A74="","",MOD((AG74+AH74)*(N74*(1-N74)),Prime))</f>
        <v/>
      </c>
      <c r="AM74" s="43" t="str">
        <f>IF(A74="","",MOD((AG74+AH74)*(O74*(1-O74)),Prime))</f>
        <v/>
      </c>
      <c r="AN74" s="43" t="str">
        <f>IF(A74="","",MOD((AG74+AH74)*(P74*(1-P74)),Prime))</f>
        <v/>
      </c>
      <c r="AO74" s="43" t="str">
        <f>IF(A74="","",MOD((AG74+AH74)*(N74*($I74-N$4)),Prime))</f>
        <v/>
      </c>
      <c r="AP74" s="43" t="str">
        <f>IF(A74="","",MOD((AG74+AH74)*(O74*($I74-O$4)),Prime))</f>
        <v/>
      </c>
      <c r="AQ74" s="43" t="str">
        <f>IF(A74="","",MOD((AG74+AH74)*(P74*($I74-P$4)),Prime))</f>
        <v/>
      </c>
      <c r="AR74" s="7"/>
      <c r="AS74" s="43" t="str">
        <f>IF(A74="","",MOD((AG74+AH74)*(Q74+R74+S74+T74+U74-1),Prime))</f>
        <v/>
      </c>
      <c r="AT74" s="43" t="str">
        <f>IF(A74="","",MOD((AG74+AH74)*(Q74*(1-Q74)),Prime))</f>
        <v/>
      </c>
      <c r="AU74" s="43" t="str">
        <f>IF(A74="","",MOD((AG74+AH74)*(R74*(1-R74)),Prime))</f>
        <v/>
      </c>
      <c r="AV74" s="43" t="str">
        <f>IF(A74="","",MOD((AG74+AH74)*(S74*(1-S74)),Prime))</f>
        <v/>
      </c>
      <c r="AW74" s="43" t="str">
        <f>IF(A74="","",MOD((AG74+AH74)*(T74*(1-T74)),Prime))</f>
        <v/>
      </c>
      <c r="AX74" s="43" t="str">
        <f>IF(A74="","",MOD((AG74+AH74)*(U74*(1-U74)),Prime))</f>
        <v/>
      </c>
      <c r="AY74" s="43" t="str">
        <f>IF($A74="","",MOD(($AG74+$AH74)*(Q74*($K74-Q$4)),Prime))</f>
        <v/>
      </c>
      <c r="AZ74" s="43" t="str">
        <f>IF($A74="","",MOD(($AG74+$AH74)*(R74*($K74-R$4)),Prime))</f>
        <v/>
      </c>
      <c r="BA74" s="43" t="str">
        <f>IF($A74="","",MOD(($AG74+$AH74)*(S74*($K74-S$4)),Prime))</f>
        <v/>
      </c>
      <c r="BB74" s="43" t="str">
        <f>IF($A74="","",MOD(($AG74+$AH74)*(T74*($K74-T$4)),Prime))</f>
        <v/>
      </c>
      <c r="BC74" s="43" t="str">
        <f>IF($A74="","",MOD(($AG74+$AH74)*(U74*($K74-U$4)),Prime))</f>
        <v/>
      </c>
      <c r="BD74" s="24"/>
      <c r="BE74" s="43" t="str">
        <f>IF(A74="","",MOD((AG74+AH74)*(V74+W74+X74+Y74+Z74-1),Prime))</f>
        <v/>
      </c>
      <c r="BF74" s="43" t="str">
        <f>IF(A74="","",MOD((AG74+AH74)*(V74*(1-V74)),Prime))</f>
        <v/>
      </c>
      <c r="BG74" s="43" t="str">
        <f>IF(A74="","",MOD((AG74+AH74)*(W74*(1-W74)),Prime))</f>
        <v/>
      </c>
      <c r="BH74" s="43" t="str">
        <f>IF(A74="","",MOD((AG74+AH74)*(X74*(1-X74)),Prime))</f>
        <v/>
      </c>
      <c r="BI74" s="43" t="str">
        <f>IF(A74="","",MOD((AG74+AH74)*(Y74*(1-Y74)),Prime))</f>
        <v/>
      </c>
      <c r="BJ74" s="43" t="str">
        <f>IF(A74="","",MOD((AG74+AH74)*(Z74*(1-Z74)),Prime))</f>
        <v/>
      </c>
      <c r="BK74" s="43" t="str">
        <f>IF($A74="","",MOD(($AG74+$AH74)*(V74*($L74-V$4)),Prime))</f>
        <v/>
      </c>
      <c r="BL74" s="43" t="str">
        <f>IF($A74="","",MOD(($AG74+$AH74)*(W74*($L74-W$4)),Prime))</f>
        <v/>
      </c>
      <c r="BM74" s="43" t="str">
        <f>IF($A74="","",MOD(($AG74+$AH74)*(X74*($L74-X$4)),Prime))</f>
        <v/>
      </c>
      <c r="BN74" s="43" t="str">
        <f>IF($A74="","",MOD(($AG74+$AH74)*(Y74*($L74-Y$4)),Prime))</f>
        <v/>
      </c>
      <c r="BO74" s="43" t="str">
        <f>IF($A74="","",MOD(($AG74+$AH74)*(Z74*($L74-Z$4)),Prime))</f>
        <v/>
      </c>
      <c r="BP74" s="24"/>
      <c r="BQ74" s="43" t="str">
        <f>IF(A74="","",MOD((AG74+AH74)*(R74*D74+S74*E74+T74*F74+U74*G74-AA74),Prime))</f>
        <v/>
      </c>
      <c r="BR74" s="43" t="str">
        <f>IF(A74="","",MOD((AG74+AH74)*(W74*D74+X74*E74+Y74*F74+Z74*G74-AB74),Prime))</f>
        <v/>
      </c>
      <c r="BS74" s="43" t="str">
        <f>IF(A74="","",MOD((AG74+AH74)*(MOD(N74*AB74+O74*(AB74+M74)+P74*(AA74+AB74+M74),Prime)-AC74),Prime))</f>
        <v/>
      </c>
      <c r="BT74" s="43" t="str">
        <f>IF(A74="","",MOD((AG74+AH74)*MOD(H74*(AA74+R74)+(1-H74)*AC74-AD74,Prime),Prime))</f>
        <v/>
      </c>
      <c r="BU74" s="43" t="str">
        <f>IF(A74="","",MOD((AG74+AH74)*((J74*AD74+(1-J74)*AC74)-AE74),Prime))</f>
        <v/>
      </c>
      <c r="BV74" s="43" t="str">
        <f>IF(A74="","",MOD((AG74+AH74)*H74*(1-H74),Prime))</f>
        <v/>
      </c>
      <c r="BW74" s="43" t="str" cm="1">
        <f t="array" ref="BW74">IF(A74="","",MOD(AH74*MOD(MRef(AF$5,B74-Input_Output!$O$6,Input_Output!$O$22)*MRef(AC$5,B74-Input_Output!$O$6,Input_Output!$O$22)-(1-H74),Prime),Prime))</f>
        <v/>
      </c>
      <c r="BX74" s="24"/>
      <c r="BY74" s="43" t="str" cm="1">
        <f t="array" ref="BY74">IF(A74="","",MOD($AH74*((1-MRef(R$5,$B74-Input_Output!$O$6,Input_Output!$O$22))*(MOD(MRef(D$5,$B74-Input_Output!$O$6,Input_Output!$O$22)+1,Prime))+MRef(R$5,$B74-Input_Output!$O$6,Input_Output!$O$22)*MRef($AE$5,$B74-Input_Output!$O$6,Input_Output!$O$22)-D74),Prime))</f>
        <v/>
      </c>
      <c r="BZ74" s="43" t="str" cm="1">
        <f t="array" ref="BZ74">IF($A74="","",MOD($AH74*((1-MRef(S$5,$B74-Input_Output!$O$6,Input_Output!$O$22))*MRef(E$5,$B74-Input_Output!$O$6,Input_Output!$O$22)+MRef(S$5,$B74-Input_Output!$O$6,Input_Output!$O$22)*MRef($AE$5,$B74-Input_Output!$O$6,Input_Output!$O$22)-E74),Prime))</f>
        <v/>
      </c>
      <c r="CA74" s="43" t="str" cm="1">
        <f t="array" ref="CA74">IF($A74="","",MOD($AH74*((1-MRef(T$5,$B74-Input_Output!$O$6,Input_Output!$O$22))*MRef(F$5,$B74-Input_Output!$O$6,Input_Output!$O$22)+MRef(T$5,$B74-Input_Output!$O$6,Input_Output!$O$22)*MRef($AE$5,$B74-Input_Output!$O$6,Input_Output!$O$22)-F74),Prime))</f>
        <v/>
      </c>
      <c r="CB74" s="43" t="str" cm="1">
        <f t="array" ref="CB74">IF($A74="","",MOD($AH74*((1-MRef(U$5,$B74-Input_Output!$O$6,Input_Output!$O$22))*MRef(G$5,$B74-Input_Output!$O$6,Input_Output!$O$22)+MRef(U$5,$B74-Input_Output!$O$6,Input_Output!$O$22)*MRef($AE$5,$B74-Input_Output!$O$6,Input_Output!$O$22)-G74),Prime))</f>
        <v/>
      </c>
      <c r="CC74" s="43" t="str" cm="1">
        <f t="array" ref="CC74">IF(A74="","",MOD(AH74*MRef(AC$5,B74-Input_Output!$O$6,Input_Output!$O$22)*H74,Prime))</f>
        <v/>
      </c>
      <c r="CD74" s="24"/>
      <c r="CE74" s="43" t="str">
        <f>IF($A74="","",MOD(D74*$AG74,Prime))</f>
        <v/>
      </c>
      <c r="CF74" s="43" t="str">
        <f>IF($A74="","",MOD((E74-INPUT)*$AG74,Prime))</f>
        <v/>
      </c>
      <c r="CG74" s="43" t="str">
        <f>IF($A74="","",MOD(H74*$AG74,Prime))</f>
        <v/>
      </c>
      <c r="CH74" s="43" t="str">
        <f>IF($A74="","",MOD((E74-OUT)*$AI74,Prime))</f>
        <v/>
      </c>
      <c r="CI74" s="43" t="str" cm="1">
        <f t="array" ref="CI74">IF(A74="","",_xlfn.LET(_xlpm.r,B74-Input_Output!$O$6,_xlpm.l,Input_Output!$O$22,MOD(MRef(AG$5,_xlpm.r,_xlpm.l)+MRef(AH$5,_xlpm.r,_xlpm.l)-MRef(AI$5,_xlpm.r,_xlpm.l)-AH74,Prime)))</f>
        <v/>
      </c>
      <c r="CJ74" s="7"/>
    </row>
    <row r="75" spans="1:88" x14ac:dyDescent="0.25">
      <c r="A75" s="41" t="str">
        <f>IF(B75&lt;Input_Output!O$22,"disguised","")</f>
        <v/>
      </c>
      <c r="B75" s="19" t="str">
        <f>IF(B74="","",_xlfn.LET(_xlpm.next,B74+1,IF(_xlpm.next&lt;Input_Output!O$22,_xlpm.next,"")))</f>
        <v/>
      </c>
      <c r="C75" s="19"/>
      <c r="D75" s="42"/>
      <c r="E75" s="42"/>
      <c r="F75" s="42"/>
      <c r="G75" s="42"/>
      <c r="H75" s="79"/>
      <c r="I75" s="87"/>
      <c r="J75" s="42"/>
      <c r="K75" s="42"/>
      <c r="L75" s="42"/>
      <c r="M75" s="61"/>
      <c r="N75" s="80"/>
      <c r="O75" s="42"/>
      <c r="P75" s="42"/>
      <c r="Q75" s="42"/>
      <c r="R75" s="42"/>
      <c r="S75" s="42"/>
      <c r="T75" s="42"/>
      <c r="U75" s="42"/>
      <c r="V75" s="42"/>
      <c r="W75" s="42"/>
      <c r="X75" s="42"/>
      <c r="Y75" s="42"/>
      <c r="Z75" s="42"/>
      <c r="AA75" s="42"/>
      <c r="AB75" s="42"/>
      <c r="AC75" s="42"/>
      <c r="AD75" s="42"/>
      <c r="AE75" s="42"/>
      <c r="AF75" s="42"/>
      <c r="AG75" s="19"/>
      <c r="AH75" s="19"/>
      <c r="AI75" s="19"/>
      <c r="AJ75" s="7"/>
      <c r="AK75" s="43" t="str">
        <f>IF(A75="","",MOD((AG75+AH75)*(N75+O75+P75-1),Prime))</f>
        <v/>
      </c>
      <c r="AL75" s="43" t="str">
        <f>IF(A75="","",MOD((AG75+AH75)*(N75*(1-N75)),Prime))</f>
        <v/>
      </c>
      <c r="AM75" s="43" t="str">
        <f>IF(A75="","",MOD((AG75+AH75)*(O75*(1-O75)),Prime))</f>
        <v/>
      </c>
      <c r="AN75" s="43" t="str">
        <f>IF(A75="","",MOD((AG75+AH75)*(P75*(1-P75)),Prime))</f>
        <v/>
      </c>
      <c r="AO75" s="43" t="str">
        <f>IF(A75="","",MOD((AG75+AH75)*(N75*($I75-N$4)),Prime))</f>
        <v/>
      </c>
      <c r="AP75" s="43" t="str">
        <f>IF(A75="","",MOD((AG75+AH75)*(O75*($I75-O$4)),Prime))</f>
        <v/>
      </c>
      <c r="AQ75" s="43" t="str">
        <f>IF(A75="","",MOD((AG75+AH75)*(P75*($I75-P$4)),Prime))</f>
        <v/>
      </c>
      <c r="AR75" s="7"/>
      <c r="AS75" s="43" t="str">
        <f>IF(A75="","",MOD((AG75+AH75)*(Q75+R75+S75+T75+U75-1),Prime))</f>
        <v/>
      </c>
      <c r="AT75" s="43" t="str">
        <f>IF(A75="","",MOD((AG75+AH75)*(Q75*(1-Q75)),Prime))</f>
        <v/>
      </c>
      <c r="AU75" s="43" t="str">
        <f>IF(A75="","",MOD((AG75+AH75)*(R75*(1-R75)),Prime))</f>
        <v/>
      </c>
      <c r="AV75" s="43" t="str">
        <f>IF(A75="","",MOD((AG75+AH75)*(S75*(1-S75)),Prime))</f>
        <v/>
      </c>
      <c r="AW75" s="43" t="str">
        <f>IF(A75="","",MOD((AG75+AH75)*(T75*(1-T75)),Prime))</f>
        <v/>
      </c>
      <c r="AX75" s="43" t="str">
        <f>IF(A75="","",MOD((AG75+AH75)*(U75*(1-U75)),Prime))</f>
        <v/>
      </c>
      <c r="AY75" s="43" t="str">
        <f>IF($A75="","",MOD(($AG75+$AH75)*(Q75*($K75-Q$4)),Prime))</f>
        <v/>
      </c>
      <c r="AZ75" s="43" t="str">
        <f>IF($A75="","",MOD(($AG75+$AH75)*(R75*($K75-R$4)),Prime))</f>
        <v/>
      </c>
      <c r="BA75" s="43" t="str">
        <f>IF($A75="","",MOD(($AG75+$AH75)*(S75*($K75-S$4)),Prime))</f>
        <v/>
      </c>
      <c r="BB75" s="43" t="str">
        <f>IF($A75="","",MOD(($AG75+$AH75)*(T75*($K75-T$4)),Prime))</f>
        <v/>
      </c>
      <c r="BC75" s="43" t="str">
        <f>IF($A75="","",MOD(($AG75+$AH75)*(U75*($K75-U$4)),Prime))</f>
        <v/>
      </c>
      <c r="BD75" s="24"/>
      <c r="BE75" s="43" t="str">
        <f>IF(A75="","",MOD((AG75+AH75)*(V75+W75+X75+Y75+Z75-1),Prime))</f>
        <v/>
      </c>
      <c r="BF75" s="43" t="str">
        <f>IF(A75="","",MOD((AG75+AH75)*(V75*(1-V75)),Prime))</f>
        <v/>
      </c>
      <c r="BG75" s="43" t="str">
        <f>IF(A75="","",MOD((AG75+AH75)*(W75*(1-W75)),Prime))</f>
        <v/>
      </c>
      <c r="BH75" s="43" t="str">
        <f>IF(A75="","",MOD((AG75+AH75)*(X75*(1-X75)),Prime))</f>
        <v/>
      </c>
      <c r="BI75" s="43" t="str">
        <f>IF(A75="","",MOD((AG75+AH75)*(Y75*(1-Y75)),Prime))</f>
        <v/>
      </c>
      <c r="BJ75" s="43" t="str">
        <f>IF(A75="","",MOD((AG75+AH75)*(Z75*(1-Z75)),Prime))</f>
        <v/>
      </c>
      <c r="BK75" s="43" t="str">
        <f>IF($A75="","",MOD(($AG75+$AH75)*(V75*($L75-V$4)),Prime))</f>
        <v/>
      </c>
      <c r="BL75" s="43" t="str">
        <f>IF($A75="","",MOD(($AG75+$AH75)*(W75*($L75-W$4)),Prime))</f>
        <v/>
      </c>
      <c r="BM75" s="43" t="str">
        <f>IF($A75="","",MOD(($AG75+$AH75)*(X75*($L75-X$4)),Prime))</f>
        <v/>
      </c>
      <c r="BN75" s="43" t="str">
        <f>IF($A75="","",MOD(($AG75+$AH75)*(Y75*($L75-Y$4)),Prime))</f>
        <v/>
      </c>
      <c r="BO75" s="43" t="str">
        <f>IF($A75="","",MOD(($AG75+$AH75)*(Z75*($L75-Z$4)),Prime))</f>
        <v/>
      </c>
      <c r="BP75" s="24"/>
      <c r="BQ75" s="43" t="str">
        <f>IF(A75="","",MOD((AG75+AH75)*(R75*D75+S75*E75+T75*F75+U75*G75-AA75),Prime))</f>
        <v/>
      </c>
      <c r="BR75" s="43" t="str">
        <f>IF(A75="","",MOD((AG75+AH75)*(W75*D75+X75*E75+Y75*F75+Z75*G75-AB75),Prime))</f>
        <v/>
      </c>
      <c r="BS75" s="43" t="str">
        <f>IF(A75="","",MOD((AG75+AH75)*(MOD(N75*AB75+O75*(AB75+M75)+P75*(AA75+AB75+M75),Prime)-AC75),Prime))</f>
        <v/>
      </c>
      <c r="BT75" s="43" t="str">
        <f>IF(A75="","",MOD((AG75+AH75)*MOD(H75*(AA75+R75)+(1-H75)*AC75-AD75,Prime),Prime))</f>
        <v/>
      </c>
      <c r="BU75" s="43" t="str">
        <f>IF(A75="","",MOD((AG75+AH75)*((J75*AD75+(1-J75)*AC75)-AE75),Prime))</f>
        <v/>
      </c>
      <c r="BV75" s="43" t="str">
        <f>IF(A75="","",MOD((AG75+AH75)*H75*(1-H75),Prime))</f>
        <v/>
      </c>
      <c r="BW75" s="43" t="str" cm="1">
        <f t="array" ref="BW75">IF(A75="","",MOD(AH75*MOD(MRef(AF$5,B75-Input_Output!$O$6,Input_Output!$O$22)*MRef(AC$5,B75-Input_Output!$O$6,Input_Output!$O$22)-(1-H75),Prime),Prime))</f>
        <v/>
      </c>
      <c r="BX75" s="24"/>
      <c r="BY75" s="43" t="str" cm="1">
        <f t="array" ref="BY75">IF(A75="","",MOD($AH75*((1-MRef(R$5,$B75-Input_Output!$O$6,Input_Output!$O$22))*(MOD(MRef(D$5,$B75-Input_Output!$O$6,Input_Output!$O$22)+1,Prime))+MRef(R$5,$B75-Input_Output!$O$6,Input_Output!$O$22)*MRef($AE$5,$B75-Input_Output!$O$6,Input_Output!$O$22)-D75),Prime))</f>
        <v/>
      </c>
      <c r="BZ75" s="43" t="str" cm="1">
        <f t="array" ref="BZ75">IF($A75="","",MOD($AH75*((1-MRef(S$5,$B75-Input_Output!$O$6,Input_Output!$O$22))*MRef(E$5,$B75-Input_Output!$O$6,Input_Output!$O$22)+MRef(S$5,$B75-Input_Output!$O$6,Input_Output!$O$22)*MRef($AE$5,$B75-Input_Output!$O$6,Input_Output!$O$22)-E75),Prime))</f>
        <v/>
      </c>
      <c r="CA75" s="43" t="str" cm="1">
        <f t="array" ref="CA75">IF($A75="","",MOD($AH75*((1-MRef(T$5,$B75-Input_Output!$O$6,Input_Output!$O$22))*MRef(F$5,$B75-Input_Output!$O$6,Input_Output!$O$22)+MRef(T$5,$B75-Input_Output!$O$6,Input_Output!$O$22)*MRef($AE$5,$B75-Input_Output!$O$6,Input_Output!$O$22)-F75),Prime))</f>
        <v/>
      </c>
      <c r="CB75" s="43" t="str" cm="1">
        <f t="array" ref="CB75">IF($A75="","",MOD($AH75*((1-MRef(U$5,$B75-Input_Output!$O$6,Input_Output!$O$22))*MRef(G$5,$B75-Input_Output!$O$6,Input_Output!$O$22)+MRef(U$5,$B75-Input_Output!$O$6,Input_Output!$O$22)*MRef($AE$5,$B75-Input_Output!$O$6,Input_Output!$O$22)-G75),Prime))</f>
        <v/>
      </c>
      <c r="CC75" s="43" t="str" cm="1">
        <f t="array" ref="CC75">IF(A75="","",MOD(AH75*MRef(AC$5,B75-Input_Output!$O$6,Input_Output!$O$22)*H75,Prime))</f>
        <v/>
      </c>
      <c r="CD75" s="24"/>
      <c r="CE75" s="43" t="str">
        <f>IF($A75="","",MOD(D75*$AG75,Prime))</f>
        <v/>
      </c>
      <c r="CF75" s="43" t="str">
        <f>IF($A75="","",MOD((E75-INPUT)*$AG75,Prime))</f>
        <v/>
      </c>
      <c r="CG75" s="43" t="str">
        <f>IF($A75="","",MOD(H75*$AG75,Prime))</f>
        <v/>
      </c>
      <c r="CH75" s="43" t="str">
        <f>IF($A75="","",MOD((E75-OUT)*$AI75,Prime))</f>
        <v/>
      </c>
      <c r="CI75" s="43" t="str" cm="1">
        <f t="array" ref="CI75">IF(A75="","",_xlfn.LET(_xlpm.r,B75-Input_Output!$O$6,_xlpm.l,Input_Output!$O$22,MOD(MRef(AG$5,_xlpm.r,_xlpm.l)+MRef(AH$5,_xlpm.r,_xlpm.l)-MRef(AI$5,_xlpm.r,_xlpm.l)-AH75,Prime)))</f>
        <v/>
      </c>
      <c r="CJ75" s="7"/>
    </row>
    <row r="76" spans="1:88" x14ac:dyDescent="0.25">
      <c r="A76" s="41" t="str">
        <f>IF(B76&lt;Input_Output!O$22,"disguised","")</f>
        <v/>
      </c>
      <c r="B76" s="19" t="str">
        <f>IF(B75="","",_xlfn.LET(_xlpm.next,B75+1,IF(_xlpm.next&lt;Input_Output!O$22,_xlpm.next,"")))</f>
        <v/>
      </c>
      <c r="C76" s="19"/>
      <c r="D76" s="42"/>
      <c r="E76" s="42"/>
      <c r="F76" s="42"/>
      <c r="G76" s="42"/>
      <c r="H76" s="79"/>
      <c r="I76" s="87"/>
      <c r="J76" s="42"/>
      <c r="K76" s="42"/>
      <c r="L76" s="42"/>
      <c r="M76" s="61"/>
      <c r="N76" s="80"/>
      <c r="O76" s="42"/>
      <c r="P76" s="42"/>
      <c r="Q76" s="42"/>
      <c r="R76" s="42"/>
      <c r="S76" s="42"/>
      <c r="T76" s="42"/>
      <c r="U76" s="42"/>
      <c r="V76" s="42"/>
      <c r="W76" s="42"/>
      <c r="X76" s="42"/>
      <c r="Y76" s="42"/>
      <c r="Z76" s="42"/>
      <c r="AA76" s="42"/>
      <c r="AB76" s="42"/>
      <c r="AC76" s="42"/>
      <c r="AD76" s="42"/>
      <c r="AE76" s="42"/>
      <c r="AF76" s="42"/>
      <c r="AG76" s="19"/>
      <c r="AH76" s="19"/>
      <c r="AI76" s="19"/>
      <c r="AJ76" s="7"/>
      <c r="AK76" s="43" t="str">
        <f>IF(A76="","",MOD((AG76+AH76)*(N76+O76+P76-1),Prime))</f>
        <v/>
      </c>
      <c r="AL76" s="43" t="str">
        <f>IF(A76="","",MOD((AG76+AH76)*(N76*(1-N76)),Prime))</f>
        <v/>
      </c>
      <c r="AM76" s="43" t="str">
        <f>IF(A76="","",MOD((AG76+AH76)*(O76*(1-O76)),Prime))</f>
        <v/>
      </c>
      <c r="AN76" s="43" t="str">
        <f>IF(A76="","",MOD((AG76+AH76)*(P76*(1-P76)),Prime))</f>
        <v/>
      </c>
      <c r="AO76" s="43" t="str">
        <f>IF(A76="","",MOD((AG76+AH76)*(N76*($I76-N$4)),Prime))</f>
        <v/>
      </c>
      <c r="AP76" s="43" t="str">
        <f>IF(A76="","",MOD((AG76+AH76)*(O76*($I76-O$4)),Prime))</f>
        <v/>
      </c>
      <c r="AQ76" s="43" t="str">
        <f>IF(A76="","",MOD((AG76+AH76)*(P76*($I76-P$4)),Prime))</f>
        <v/>
      </c>
      <c r="AR76" s="7"/>
      <c r="AS76" s="43" t="str">
        <f>IF(A76="","",MOD((AG76+AH76)*(Q76+R76+S76+T76+U76-1),Prime))</f>
        <v/>
      </c>
      <c r="AT76" s="43" t="str">
        <f>IF(A76="","",MOD((AG76+AH76)*(Q76*(1-Q76)),Prime))</f>
        <v/>
      </c>
      <c r="AU76" s="43" t="str">
        <f>IF(A76="","",MOD((AG76+AH76)*(R76*(1-R76)),Prime))</f>
        <v/>
      </c>
      <c r="AV76" s="43" t="str">
        <f>IF(A76="","",MOD((AG76+AH76)*(S76*(1-S76)),Prime))</f>
        <v/>
      </c>
      <c r="AW76" s="43" t="str">
        <f>IF(A76="","",MOD((AG76+AH76)*(T76*(1-T76)),Prime))</f>
        <v/>
      </c>
      <c r="AX76" s="43" t="str">
        <f>IF(A76="","",MOD((AG76+AH76)*(U76*(1-U76)),Prime))</f>
        <v/>
      </c>
      <c r="AY76" s="43" t="str">
        <f>IF($A76="","",MOD(($AG76+$AH76)*(Q76*($K76-Q$4)),Prime))</f>
        <v/>
      </c>
      <c r="AZ76" s="43" t="str">
        <f>IF($A76="","",MOD(($AG76+$AH76)*(R76*($K76-R$4)),Prime))</f>
        <v/>
      </c>
      <c r="BA76" s="43" t="str">
        <f>IF($A76="","",MOD(($AG76+$AH76)*(S76*($K76-S$4)),Prime))</f>
        <v/>
      </c>
      <c r="BB76" s="43" t="str">
        <f>IF($A76="","",MOD(($AG76+$AH76)*(T76*($K76-T$4)),Prime))</f>
        <v/>
      </c>
      <c r="BC76" s="43" t="str">
        <f>IF($A76="","",MOD(($AG76+$AH76)*(U76*($K76-U$4)),Prime))</f>
        <v/>
      </c>
      <c r="BD76" s="24"/>
      <c r="BE76" s="43" t="str">
        <f>IF(A76="","",MOD((AG76+AH76)*(V76+W76+X76+Y76+Z76-1),Prime))</f>
        <v/>
      </c>
      <c r="BF76" s="43" t="str">
        <f>IF(A76="","",MOD((AG76+AH76)*(V76*(1-V76)),Prime))</f>
        <v/>
      </c>
      <c r="BG76" s="43" t="str">
        <f>IF(A76="","",MOD((AG76+AH76)*(W76*(1-W76)),Prime))</f>
        <v/>
      </c>
      <c r="BH76" s="43" t="str">
        <f>IF(A76="","",MOD((AG76+AH76)*(X76*(1-X76)),Prime))</f>
        <v/>
      </c>
      <c r="BI76" s="43" t="str">
        <f>IF(A76="","",MOD((AG76+AH76)*(Y76*(1-Y76)),Prime))</f>
        <v/>
      </c>
      <c r="BJ76" s="43" t="str">
        <f>IF(A76="","",MOD((AG76+AH76)*(Z76*(1-Z76)),Prime))</f>
        <v/>
      </c>
      <c r="BK76" s="43" t="str">
        <f>IF($A76="","",MOD(($AG76+$AH76)*(V76*($L76-V$4)),Prime))</f>
        <v/>
      </c>
      <c r="BL76" s="43" t="str">
        <f>IF($A76="","",MOD(($AG76+$AH76)*(W76*($L76-W$4)),Prime))</f>
        <v/>
      </c>
      <c r="BM76" s="43" t="str">
        <f>IF($A76="","",MOD(($AG76+$AH76)*(X76*($L76-X$4)),Prime))</f>
        <v/>
      </c>
      <c r="BN76" s="43" t="str">
        <f>IF($A76="","",MOD(($AG76+$AH76)*(Y76*($L76-Y$4)),Prime))</f>
        <v/>
      </c>
      <c r="BO76" s="43" t="str">
        <f>IF($A76="","",MOD(($AG76+$AH76)*(Z76*($L76-Z$4)),Prime))</f>
        <v/>
      </c>
      <c r="BP76" s="24"/>
      <c r="BQ76" s="43" t="str">
        <f>IF(A76="","",MOD((AG76+AH76)*(R76*D76+S76*E76+T76*F76+U76*G76-AA76),Prime))</f>
        <v/>
      </c>
      <c r="BR76" s="43" t="str">
        <f>IF(A76="","",MOD((AG76+AH76)*(W76*D76+X76*E76+Y76*F76+Z76*G76-AB76),Prime))</f>
        <v/>
      </c>
      <c r="BS76" s="43" t="str">
        <f>IF(A76="","",MOD((AG76+AH76)*(MOD(N76*AB76+O76*(AB76+M76)+P76*(AA76+AB76+M76),Prime)-AC76),Prime))</f>
        <v/>
      </c>
      <c r="BT76" s="43" t="str">
        <f>IF(A76="","",MOD((AG76+AH76)*MOD(H76*(AA76+R76)+(1-H76)*AC76-AD76,Prime),Prime))</f>
        <v/>
      </c>
      <c r="BU76" s="43" t="str">
        <f>IF(A76="","",MOD((AG76+AH76)*((J76*AD76+(1-J76)*AC76)-AE76),Prime))</f>
        <v/>
      </c>
      <c r="BV76" s="43" t="str">
        <f>IF(A76="","",MOD((AG76+AH76)*H76*(1-H76),Prime))</f>
        <v/>
      </c>
      <c r="BW76" s="43" t="str" cm="1">
        <f t="array" ref="BW76">IF(A76="","",MOD(AH76*MOD(MRef(AF$5,B76-Input_Output!$O$6,Input_Output!$O$22)*MRef(AC$5,B76-Input_Output!$O$6,Input_Output!$O$22)-(1-H76),Prime),Prime))</f>
        <v/>
      </c>
      <c r="BX76" s="24"/>
      <c r="BY76" s="43" t="str" cm="1">
        <f t="array" ref="BY76">IF(A76="","",MOD($AH76*((1-MRef(R$5,$B76-Input_Output!$O$6,Input_Output!$O$22))*(MOD(MRef(D$5,$B76-Input_Output!$O$6,Input_Output!$O$22)+1,Prime))+MRef(R$5,$B76-Input_Output!$O$6,Input_Output!$O$22)*MRef($AE$5,$B76-Input_Output!$O$6,Input_Output!$O$22)-D76),Prime))</f>
        <v/>
      </c>
      <c r="BZ76" s="43" t="str" cm="1">
        <f t="array" ref="BZ76">IF($A76="","",MOD($AH76*((1-MRef(S$5,$B76-Input_Output!$O$6,Input_Output!$O$22))*MRef(E$5,$B76-Input_Output!$O$6,Input_Output!$O$22)+MRef(S$5,$B76-Input_Output!$O$6,Input_Output!$O$22)*MRef($AE$5,$B76-Input_Output!$O$6,Input_Output!$O$22)-E76),Prime))</f>
        <v/>
      </c>
      <c r="CA76" s="43" t="str" cm="1">
        <f t="array" ref="CA76">IF($A76="","",MOD($AH76*((1-MRef(T$5,$B76-Input_Output!$O$6,Input_Output!$O$22))*MRef(F$5,$B76-Input_Output!$O$6,Input_Output!$O$22)+MRef(T$5,$B76-Input_Output!$O$6,Input_Output!$O$22)*MRef($AE$5,$B76-Input_Output!$O$6,Input_Output!$O$22)-F76),Prime))</f>
        <v/>
      </c>
      <c r="CB76" s="43" t="str" cm="1">
        <f t="array" ref="CB76">IF($A76="","",MOD($AH76*((1-MRef(U$5,$B76-Input_Output!$O$6,Input_Output!$O$22))*MRef(G$5,$B76-Input_Output!$O$6,Input_Output!$O$22)+MRef(U$5,$B76-Input_Output!$O$6,Input_Output!$O$22)*MRef($AE$5,$B76-Input_Output!$O$6,Input_Output!$O$22)-G76),Prime))</f>
        <v/>
      </c>
      <c r="CC76" s="43" t="str" cm="1">
        <f t="array" ref="CC76">IF(A76="","",MOD(AH76*MRef(AC$5,B76-Input_Output!$O$6,Input_Output!$O$22)*H76,Prime))</f>
        <v/>
      </c>
      <c r="CD76" s="24"/>
      <c r="CE76" s="43" t="str">
        <f>IF($A76="","",MOD(D76*$AG76,Prime))</f>
        <v/>
      </c>
      <c r="CF76" s="43" t="str">
        <f>IF($A76="","",MOD((E76-INPUT)*$AG76,Prime))</f>
        <v/>
      </c>
      <c r="CG76" s="43" t="str">
        <f>IF($A76="","",MOD(H76*$AG76,Prime))</f>
        <v/>
      </c>
      <c r="CH76" s="43" t="str">
        <f>IF($A76="","",MOD((E76-OUT)*$AI76,Prime))</f>
        <v/>
      </c>
      <c r="CI76" s="43" t="str" cm="1">
        <f t="array" ref="CI76">IF(A76="","",_xlfn.LET(_xlpm.r,B76-Input_Output!$O$6,_xlpm.l,Input_Output!$O$22,MOD(MRef(AG$5,_xlpm.r,_xlpm.l)+MRef(AH$5,_xlpm.r,_xlpm.l)-MRef(AI$5,_xlpm.r,_xlpm.l)-AH76,Prime)))</f>
        <v/>
      </c>
      <c r="CJ76" s="7"/>
    </row>
    <row r="77" spans="1:88" x14ac:dyDescent="0.25">
      <c r="A77" s="41" t="str">
        <f>IF(B77&lt;Input_Output!O$22,"disguised","")</f>
        <v/>
      </c>
      <c r="B77" s="19" t="str">
        <f>IF(B76="","",_xlfn.LET(_xlpm.next,B76+1,IF(_xlpm.next&lt;Input_Output!O$22,_xlpm.next,"")))</f>
        <v/>
      </c>
      <c r="C77" s="19"/>
      <c r="D77" s="42"/>
      <c r="E77" s="42"/>
      <c r="F77" s="42"/>
      <c r="G77" s="42"/>
      <c r="H77" s="79"/>
      <c r="I77" s="87"/>
      <c r="J77" s="42"/>
      <c r="K77" s="42"/>
      <c r="L77" s="42"/>
      <c r="M77" s="61"/>
      <c r="N77" s="80"/>
      <c r="O77" s="42"/>
      <c r="P77" s="42"/>
      <c r="Q77" s="42"/>
      <c r="R77" s="42"/>
      <c r="S77" s="42"/>
      <c r="T77" s="42"/>
      <c r="U77" s="42"/>
      <c r="V77" s="42"/>
      <c r="W77" s="42"/>
      <c r="X77" s="42"/>
      <c r="Y77" s="42"/>
      <c r="Z77" s="42"/>
      <c r="AA77" s="42"/>
      <c r="AB77" s="42"/>
      <c r="AC77" s="42"/>
      <c r="AD77" s="42"/>
      <c r="AE77" s="42"/>
      <c r="AF77" s="42"/>
      <c r="AG77" s="19"/>
      <c r="AH77" s="19"/>
      <c r="AI77" s="19"/>
      <c r="AJ77" s="7"/>
      <c r="AK77" s="43" t="str">
        <f>IF(A77="","",MOD((AG77+AH77)*(N77+O77+P77-1),Prime))</f>
        <v/>
      </c>
      <c r="AL77" s="43" t="str">
        <f>IF(A77="","",MOD((AG77+AH77)*(N77*(1-N77)),Prime))</f>
        <v/>
      </c>
      <c r="AM77" s="43" t="str">
        <f>IF(A77="","",MOD((AG77+AH77)*(O77*(1-O77)),Prime))</f>
        <v/>
      </c>
      <c r="AN77" s="43" t="str">
        <f>IF(A77="","",MOD((AG77+AH77)*(P77*(1-P77)),Prime))</f>
        <v/>
      </c>
      <c r="AO77" s="43" t="str">
        <f>IF(A77="","",MOD((AG77+AH77)*(N77*($I77-N$4)),Prime))</f>
        <v/>
      </c>
      <c r="AP77" s="43" t="str">
        <f>IF(A77="","",MOD((AG77+AH77)*(O77*($I77-O$4)),Prime))</f>
        <v/>
      </c>
      <c r="AQ77" s="43" t="str">
        <f>IF(A77="","",MOD((AG77+AH77)*(P77*($I77-P$4)),Prime))</f>
        <v/>
      </c>
      <c r="AR77" s="7"/>
      <c r="AS77" s="43" t="str">
        <f>IF(A77="","",MOD((AG77+AH77)*(Q77+R77+S77+T77+U77-1),Prime))</f>
        <v/>
      </c>
      <c r="AT77" s="43" t="str">
        <f>IF(A77="","",MOD((AG77+AH77)*(Q77*(1-Q77)),Prime))</f>
        <v/>
      </c>
      <c r="AU77" s="43" t="str">
        <f>IF(A77="","",MOD((AG77+AH77)*(R77*(1-R77)),Prime))</f>
        <v/>
      </c>
      <c r="AV77" s="43" t="str">
        <f>IF(A77="","",MOD((AG77+AH77)*(S77*(1-S77)),Prime))</f>
        <v/>
      </c>
      <c r="AW77" s="43" t="str">
        <f>IF(A77="","",MOD((AG77+AH77)*(T77*(1-T77)),Prime))</f>
        <v/>
      </c>
      <c r="AX77" s="43" t="str">
        <f>IF(A77="","",MOD((AG77+AH77)*(U77*(1-U77)),Prime))</f>
        <v/>
      </c>
      <c r="AY77" s="43" t="str">
        <f>IF($A77="","",MOD(($AG77+$AH77)*(Q77*($K77-Q$4)),Prime))</f>
        <v/>
      </c>
      <c r="AZ77" s="43" t="str">
        <f>IF($A77="","",MOD(($AG77+$AH77)*(R77*($K77-R$4)),Prime))</f>
        <v/>
      </c>
      <c r="BA77" s="43" t="str">
        <f>IF($A77="","",MOD(($AG77+$AH77)*(S77*($K77-S$4)),Prime))</f>
        <v/>
      </c>
      <c r="BB77" s="43" t="str">
        <f>IF($A77="","",MOD(($AG77+$AH77)*(T77*($K77-T$4)),Prime))</f>
        <v/>
      </c>
      <c r="BC77" s="43" t="str">
        <f>IF($A77="","",MOD(($AG77+$AH77)*(U77*($K77-U$4)),Prime))</f>
        <v/>
      </c>
      <c r="BD77" s="24"/>
      <c r="BE77" s="43" t="str">
        <f>IF(A77="","",MOD((AG77+AH77)*(V77+W77+X77+Y77+Z77-1),Prime))</f>
        <v/>
      </c>
      <c r="BF77" s="43" t="str">
        <f>IF(A77="","",MOD((AG77+AH77)*(V77*(1-V77)),Prime))</f>
        <v/>
      </c>
      <c r="BG77" s="43" t="str">
        <f>IF(A77="","",MOD((AG77+AH77)*(W77*(1-W77)),Prime))</f>
        <v/>
      </c>
      <c r="BH77" s="43" t="str">
        <f>IF(A77="","",MOD((AG77+AH77)*(X77*(1-X77)),Prime))</f>
        <v/>
      </c>
      <c r="BI77" s="43" t="str">
        <f>IF(A77="","",MOD((AG77+AH77)*(Y77*(1-Y77)),Prime))</f>
        <v/>
      </c>
      <c r="BJ77" s="43" t="str">
        <f>IF(A77="","",MOD((AG77+AH77)*(Z77*(1-Z77)),Prime))</f>
        <v/>
      </c>
      <c r="BK77" s="43" t="str">
        <f>IF($A77="","",MOD(($AG77+$AH77)*(V77*($L77-V$4)),Prime))</f>
        <v/>
      </c>
      <c r="BL77" s="43" t="str">
        <f>IF($A77="","",MOD(($AG77+$AH77)*(W77*($L77-W$4)),Prime))</f>
        <v/>
      </c>
      <c r="BM77" s="43" t="str">
        <f>IF($A77="","",MOD(($AG77+$AH77)*(X77*($L77-X$4)),Prime))</f>
        <v/>
      </c>
      <c r="BN77" s="43" t="str">
        <f>IF($A77="","",MOD(($AG77+$AH77)*(Y77*($L77-Y$4)),Prime))</f>
        <v/>
      </c>
      <c r="BO77" s="43" t="str">
        <f>IF($A77="","",MOD(($AG77+$AH77)*(Z77*($L77-Z$4)),Prime))</f>
        <v/>
      </c>
      <c r="BP77" s="24"/>
      <c r="BQ77" s="43" t="str">
        <f>IF(A77="","",MOD((AG77+AH77)*(R77*D77+S77*E77+T77*F77+U77*G77-AA77),Prime))</f>
        <v/>
      </c>
      <c r="BR77" s="43" t="str">
        <f>IF(A77="","",MOD((AG77+AH77)*(W77*D77+X77*E77+Y77*F77+Z77*G77-AB77),Prime))</f>
        <v/>
      </c>
      <c r="BS77" s="43" t="str">
        <f>IF(A77="","",MOD((AG77+AH77)*(MOD(N77*AB77+O77*(AB77+M77)+P77*(AA77+AB77+M77),Prime)-AC77),Prime))</f>
        <v/>
      </c>
      <c r="BT77" s="43" t="str">
        <f>IF(A77="","",MOD((AG77+AH77)*MOD(H77*(AA77+R77)+(1-H77)*AC77-AD77,Prime),Prime))</f>
        <v/>
      </c>
      <c r="BU77" s="43" t="str">
        <f>IF(A77="","",MOD((AG77+AH77)*((J77*AD77+(1-J77)*AC77)-AE77),Prime))</f>
        <v/>
      </c>
      <c r="BV77" s="43" t="str">
        <f>IF(A77="","",MOD((AG77+AH77)*H77*(1-H77),Prime))</f>
        <v/>
      </c>
      <c r="BW77" s="43" t="str" cm="1">
        <f t="array" ref="BW77">IF(A77="","",MOD(AH77*MOD(MRef(AF$5,B77-Input_Output!$O$6,Input_Output!$O$22)*MRef(AC$5,B77-Input_Output!$O$6,Input_Output!$O$22)-(1-H77),Prime),Prime))</f>
        <v/>
      </c>
      <c r="BX77" s="24"/>
      <c r="BY77" s="43" t="str" cm="1">
        <f t="array" ref="BY77">IF(A77="","",MOD($AH77*((1-MRef(R$5,$B77-Input_Output!$O$6,Input_Output!$O$22))*(MOD(MRef(D$5,$B77-Input_Output!$O$6,Input_Output!$O$22)+1,Prime))+MRef(R$5,$B77-Input_Output!$O$6,Input_Output!$O$22)*MRef($AE$5,$B77-Input_Output!$O$6,Input_Output!$O$22)-D77),Prime))</f>
        <v/>
      </c>
      <c r="BZ77" s="43" t="str" cm="1">
        <f t="array" ref="BZ77">IF($A77="","",MOD($AH77*((1-MRef(S$5,$B77-Input_Output!$O$6,Input_Output!$O$22))*MRef(E$5,$B77-Input_Output!$O$6,Input_Output!$O$22)+MRef(S$5,$B77-Input_Output!$O$6,Input_Output!$O$22)*MRef($AE$5,$B77-Input_Output!$O$6,Input_Output!$O$22)-E77),Prime))</f>
        <v/>
      </c>
      <c r="CA77" s="43" t="str" cm="1">
        <f t="array" ref="CA77">IF($A77="","",MOD($AH77*((1-MRef(T$5,$B77-Input_Output!$O$6,Input_Output!$O$22))*MRef(F$5,$B77-Input_Output!$O$6,Input_Output!$O$22)+MRef(T$5,$B77-Input_Output!$O$6,Input_Output!$O$22)*MRef($AE$5,$B77-Input_Output!$O$6,Input_Output!$O$22)-F77),Prime))</f>
        <v/>
      </c>
      <c r="CB77" s="43" t="str" cm="1">
        <f t="array" ref="CB77">IF($A77="","",MOD($AH77*((1-MRef(U$5,$B77-Input_Output!$O$6,Input_Output!$O$22))*MRef(G$5,$B77-Input_Output!$O$6,Input_Output!$O$22)+MRef(U$5,$B77-Input_Output!$O$6,Input_Output!$O$22)*MRef($AE$5,$B77-Input_Output!$O$6,Input_Output!$O$22)-G77),Prime))</f>
        <v/>
      </c>
      <c r="CC77" s="43" t="str" cm="1">
        <f t="array" ref="CC77">IF(A77="","",MOD(AH77*MRef(AC$5,B77-Input_Output!$O$6,Input_Output!$O$22)*H77,Prime))</f>
        <v/>
      </c>
      <c r="CD77" s="24"/>
      <c r="CE77" s="43" t="str">
        <f>IF($A77="","",MOD(D77*$AG77,Prime))</f>
        <v/>
      </c>
      <c r="CF77" s="43" t="str">
        <f>IF($A77="","",MOD((E77-INPUT)*$AG77,Prime))</f>
        <v/>
      </c>
      <c r="CG77" s="43" t="str">
        <f>IF($A77="","",MOD(H77*$AG77,Prime))</f>
        <v/>
      </c>
      <c r="CH77" s="43" t="str">
        <f>IF($A77="","",MOD((E77-OUT)*$AI77,Prime))</f>
        <v/>
      </c>
      <c r="CI77" s="43" t="str" cm="1">
        <f t="array" ref="CI77">IF(A77="","",_xlfn.LET(_xlpm.r,B77-Input_Output!$O$6,_xlpm.l,Input_Output!$O$22,MOD(MRef(AG$5,_xlpm.r,_xlpm.l)+MRef(AH$5,_xlpm.r,_xlpm.l)-MRef(AI$5,_xlpm.r,_xlpm.l)-AH77,Prime)))</f>
        <v/>
      </c>
      <c r="CJ77" s="7"/>
    </row>
    <row r="78" spans="1:88" x14ac:dyDescent="0.25">
      <c r="A78" s="41" t="str">
        <f>IF(B78&lt;Input_Output!O$22,"disguised","")</f>
        <v/>
      </c>
      <c r="B78" s="19" t="str">
        <f>IF(B77="","",_xlfn.LET(_xlpm.next,B77+1,IF(_xlpm.next&lt;Input_Output!O$22,_xlpm.next,"")))</f>
        <v/>
      </c>
      <c r="C78" s="19"/>
      <c r="D78" s="42"/>
      <c r="E78" s="42"/>
      <c r="F78" s="42"/>
      <c r="G78" s="42"/>
      <c r="H78" s="79"/>
      <c r="I78" s="87"/>
      <c r="J78" s="42"/>
      <c r="K78" s="42"/>
      <c r="L78" s="42"/>
      <c r="M78" s="61"/>
      <c r="N78" s="80"/>
      <c r="O78" s="42"/>
      <c r="P78" s="42"/>
      <c r="Q78" s="42"/>
      <c r="R78" s="42"/>
      <c r="S78" s="42"/>
      <c r="T78" s="42"/>
      <c r="U78" s="42"/>
      <c r="V78" s="42"/>
      <c r="W78" s="42"/>
      <c r="X78" s="42"/>
      <c r="Y78" s="42"/>
      <c r="Z78" s="42"/>
      <c r="AA78" s="42"/>
      <c r="AB78" s="42"/>
      <c r="AC78" s="42"/>
      <c r="AD78" s="42"/>
      <c r="AE78" s="42"/>
      <c r="AF78" s="42"/>
      <c r="AG78" s="19"/>
      <c r="AH78" s="19"/>
      <c r="AI78" s="19"/>
      <c r="AJ78" s="7"/>
      <c r="AK78" s="43" t="str">
        <f>IF(A78="","",MOD((AG78+AH78)*(N78+O78+P78-1),Prime))</f>
        <v/>
      </c>
      <c r="AL78" s="43" t="str">
        <f>IF(A78="","",MOD((AG78+AH78)*(N78*(1-N78)),Prime))</f>
        <v/>
      </c>
      <c r="AM78" s="43" t="str">
        <f>IF(A78="","",MOD((AG78+AH78)*(O78*(1-O78)),Prime))</f>
        <v/>
      </c>
      <c r="AN78" s="43" t="str">
        <f>IF(A78="","",MOD((AG78+AH78)*(P78*(1-P78)),Prime))</f>
        <v/>
      </c>
      <c r="AO78" s="43" t="str">
        <f>IF(A78="","",MOD((AG78+AH78)*(N78*($I78-N$4)),Prime))</f>
        <v/>
      </c>
      <c r="AP78" s="43" t="str">
        <f>IF(A78="","",MOD((AG78+AH78)*(O78*($I78-O$4)),Prime))</f>
        <v/>
      </c>
      <c r="AQ78" s="43" t="str">
        <f>IF(A78="","",MOD((AG78+AH78)*(P78*($I78-P$4)),Prime))</f>
        <v/>
      </c>
      <c r="AR78" s="7"/>
      <c r="AS78" s="43" t="str">
        <f>IF(A78="","",MOD((AG78+AH78)*(Q78+R78+S78+T78+U78-1),Prime))</f>
        <v/>
      </c>
      <c r="AT78" s="43" t="str">
        <f>IF(A78="","",MOD((AG78+AH78)*(Q78*(1-Q78)),Prime))</f>
        <v/>
      </c>
      <c r="AU78" s="43" t="str">
        <f>IF(A78="","",MOD((AG78+AH78)*(R78*(1-R78)),Prime))</f>
        <v/>
      </c>
      <c r="AV78" s="43" t="str">
        <f>IF(A78="","",MOD((AG78+AH78)*(S78*(1-S78)),Prime))</f>
        <v/>
      </c>
      <c r="AW78" s="43" t="str">
        <f>IF(A78="","",MOD((AG78+AH78)*(T78*(1-T78)),Prime))</f>
        <v/>
      </c>
      <c r="AX78" s="43" t="str">
        <f>IF(A78="","",MOD((AG78+AH78)*(U78*(1-U78)),Prime))</f>
        <v/>
      </c>
      <c r="AY78" s="43" t="str">
        <f>IF($A78="","",MOD(($AG78+$AH78)*(Q78*($K78-Q$4)),Prime))</f>
        <v/>
      </c>
      <c r="AZ78" s="43" t="str">
        <f>IF($A78="","",MOD(($AG78+$AH78)*(R78*($K78-R$4)),Prime))</f>
        <v/>
      </c>
      <c r="BA78" s="43" t="str">
        <f>IF($A78="","",MOD(($AG78+$AH78)*(S78*($K78-S$4)),Prime))</f>
        <v/>
      </c>
      <c r="BB78" s="43" t="str">
        <f>IF($A78="","",MOD(($AG78+$AH78)*(T78*($K78-T$4)),Prime))</f>
        <v/>
      </c>
      <c r="BC78" s="43" t="str">
        <f>IF($A78="","",MOD(($AG78+$AH78)*(U78*($K78-U$4)),Prime))</f>
        <v/>
      </c>
      <c r="BD78" s="24"/>
      <c r="BE78" s="43" t="str">
        <f>IF(A78="","",MOD((AG78+AH78)*(V78+W78+X78+Y78+Z78-1),Prime))</f>
        <v/>
      </c>
      <c r="BF78" s="43" t="str">
        <f>IF(A78="","",MOD((AG78+AH78)*(V78*(1-V78)),Prime))</f>
        <v/>
      </c>
      <c r="BG78" s="43" t="str">
        <f>IF(A78="","",MOD((AG78+AH78)*(W78*(1-W78)),Prime))</f>
        <v/>
      </c>
      <c r="BH78" s="43" t="str">
        <f>IF(A78="","",MOD((AG78+AH78)*(X78*(1-X78)),Prime))</f>
        <v/>
      </c>
      <c r="BI78" s="43" t="str">
        <f>IF(A78="","",MOD((AG78+AH78)*(Y78*(1-Y78)),Prime))</f>
        <v/>
      </c>
      <c r="BJ78" s="43" t="str">
        <f>IF(A78="","",MOD((AG78+AH78)*(Z78*(1-Z78)),Prime))</f>
        <v/>
      </c>
      <c r="BK78" s="43" t="str">
        <f>IF($A78="","",MOD(($AG78+$AH78)*(V78*($L78-V$4)),Prime))</f>
        <v/>
      </c>
      <c r="BL78" s="43" t="str">
        <f>IF($A78="","",MOD(($AG78+$AH78)*(W78*($L78-W$4)),Prime))</f>
        <v/>
      </c>
      <c r="BM78" s="43" t="str">
        <f>IF($A78="","",MOD(($AG78+$AH78)*(X78*($L78-X$4)),Prime))</f>
        <v/>
      </c>
      <c r="BN78" s="43" t="str">
        <f>IF($A78="","",MOD(($AG78+$AH78)*(Y78*($L78-Y$4)),Prime))</f>
        <v/>
      </c>
      <c r="BO78" s="43" t="str">
        <f>IF($A78="","",MOD(($AG78+$AH78)*(Z78*($L78-Z$4)),Prime))</f>
        <v/>
      </c>
      <c r="BP78" s="24"/>
      <c r="BQ78" s="43" t="str">
        <f>IF(A78="","",MOD((AG78+AH78)*(R78*D78+S78*E78+T78*F78+U78*G78-AA78),Prime))</f>
        <v/>
      </c>
      <c r="BR78" s="43" t="str">
        <f>IF(A78="","",MOD((AG78+AH78)*(W78*D78+X78*E78+Y78*F78+Z78*G78-AB78),Prime))</f>
        <v/>
      </c>
      <c r="BS78" s="43" t="str">
        <f>IF(A78="","",MOD((AG78+AH78)*(MOD(N78*AB78+O78*(AB78+M78)+P78*(AA78+AB78+M78),Prime)-AC78),Prime))</f>
        <v/>
      </c>
      <c r="BT78" s="43" t="str">
        <f>IF(A78="","",MOD((AG78+AH78)*MOD(H78*(AA78+R78)+(1-H78)*AC78-AD78,Prime),Prime))</f>
        <v/>
      </c>
      <c r="BU78" s="43" t="str">
        <f>IF(A78="","",MOD((AG78+AH78)*((J78*AD78+(1-J78)*AC78)-AE78),Prime))</f>
        <v/>
      </c>
      <c r="BV78" s="43" t="str">
        <f>IF(A78="","",MOD((AG78+AH78)*H78*(1-H78),Prime))</f>
        <v/>
      </c>
      <c r="BW78" s="43" t="str" cm="1">
        <f t="array" ref="BW78">IF(A78="","",MOD(AH78*MOD(MRef(AF$5,B78-Input_Output!$O$6,Input_Output!$O$22)*MRef(AC$5,B78-Input_Output!$O$6,Input_Output!$O$22)-(1-H78),Prime),Prime))</f>
        <v/>
      </c>
      <c r="BX78" s="24"/>
      <c r="BY78" s="43" t="str" cm="1">
        <f t="array" ref="BY78">IF(A78="","",MOD($AH78*((1-MRef(R$5,$B78-Input_Output!$O$6,Input_Output!$O$22))*(MOD(MRef(D$5,$B78-Input_Output!$O$6,Input_Output!$O$22)+1,Prime))+MRef(R$5,$B78-Input_Output!$O$6,Input_Output!$O$22)*MRef($AE$5,$B78-Input_Output!$O$6,Input_Output!$O$22)-D78),Prime))</f>
        <v/>
      </c>
      <c r="BZ78" s="43" t="str" cm="1">
        <f t="array" ref="BZ78">IF($A78="","",MOD($AH78*((1-MRef(S$5,$B78-Input_Output!$O$6,Input_Output!$O$22))*MRef(E$5,$B78-Input_Output!$O$6,Input_Output!$O$22)+MRef(S$5,$B78-Input_Output!$O$6,Input_Output!$O$22)*MRef($AE$5,$B78-Input_Output!$O$6,Input_Output!$O$22)-E78),Prime))</f>
        <v/>
      </c>
      <c r="CA78" s="43" t="str" cm="1">
        <f t="array" ref="CA78">IF($A78="","",MOD($AH78*((1-MRef(T$5,$B78-Input_Output!$O$6,Input_Output!$O$22))*MRef(F$5,$B78-Input_Output!$O$6,Input_Output!$O$22)+MRef(T$5,$B78-Input_Output!$O$6,Input_Output!$O$22)*MRef($AE$5,$B78-Input_Output!$O$6,Input_Output!$O$22)-F78),Prime))</f>
        <v/>
      </c>
      <c r="CB78" s="43" t="str" cm="1">
        <f t="array" ref="CB78">IF($A78="","",MOD($AH78*((1-MRef(U$5,$B78-Input_Output!$O$6,Input_Output!$O$22))*MRef(G$5,$B78-Input_Output!$O$6,Input_Output!$O$22)+MRef(U$5,$B78-Input_Output!$O$6,Input_Output!$O$22)*MRef($AE$5,$B78-Input_Output!$O$6,Input_Output!$O$22)-G78),Prime))</f>
        <v/>
      </c>
      <c r="CC78" s="43" t="str" cm="1">
        <f t="array" ref="CC78">IF(A78="","",MOD(AH78*MRef(AC$5,B78-Input_Output!$O$6,Input_Output!$O$22)*H78,Prime))</f>
        <v/>
      </c>
      <c r="CD78" s="24"/>
      <c r="CE78" s="43" t="str">
        <f>IF($A78="","",MOD(D78*$AG78,Prime))</f>
        <v/>
      </c>
      <c r="CF78" s="43" t="str">
        <f>IF($A78="","",MOD((E78-INPUT)*$AG78,Prime))</f>
        <v/>
      </c>
      <c r="CG78" s="43" t="str">
        <f>IF($A78="","",MOD(H78*$AG78,Prime))</f>
        <v/>
      </c>
      <c r="CH78" s="43" t="str">
        <f>IF($A78="","",MOD((E78-OUT)*$AI78,Prime))</f>
        <v/>
      </c>
      <c r="CI78" s="43" t="str" cm="1">
        <f t="array" ref="CI78">IF(A78="","",_xlfn.LET(_xlpm.r,B78-Input_Output!$O$6,_xlpm.l,Input_Output!$O$22,MOD(MRef(AG$5,_xlpm.r,_xlpm.l)+MRef(AH$5,_xlpm.r,_xlpm.l)-MRef(AI$5,_xlpm.r,_xlpm.l)-AH78,Prime)))</f>
        <v/>
      </c>
      <c r="CJ78" s="7"/>
    </row>
    <row r="79" spans="1:88" x14ac:dyDescent="0.25">
      <c r="A79" s="41" t="str">
        <f>IF(B79&lt;Input_Output!O$22,"disguised","")</f>
        <v/>
      </c>
      <c r="B79" s="19" t="str">
        <f>IF(B78="","",_xlfn.LET(_xlpm.next,B78+1,IF(_xlpm.next&lt;Input_Output!O$22,_xlpm.next,"")))</f>
        <v/>
      </c>
      <c r="C79" s="19"/>
      <c r="D79" s="42"/>
      <c r="E79" s="42"/>
      <c r="F79" s="42"/>
      <c r="G79" s="42"/>
      <c r="H79" s="79"/>
      <c r="I79" s="87"/>
      <c r="J79" s="42"/>
      <c r="K79" s="42"/>
      <c r="L79" s="42"/>
      <c r="M79" s="61"/>
      <c r="N79" s="80"/>
      <c r="O79" s="42"/>
      <c r="P79" s="42"/>
      <c r="Q79" s="42"/>
      <c r="R79" s="42"/>
      <c r="S79" s="42"/>
      <c r="T79" s="42"/>
      <c r="U79" s="42"/>
      <c r="V79" s="42"/>
      <c r="W79" s="42"/>
      <c r="X79" s="42"/>
      <c r="Y79" s="42"/>
      <c r="Z79" s="42"/>
      <c r="AA79" s="42"/>
      <c r="AB79" s="42"/>
      <c r="AC79" s="42"/>
      <c r="AD79" s="42"/>
      <c r="AE79" s="42"/>
      <c r="AF79" s="42"/>
      <c r="AG79" s="19"/>
      <c r="AH79" s="19"/>
      <c r="AI79" s="19"/>
      <c r="AJ79" s="7"/>
      <c r="AK79" s="43" t="str">
        <f>IF(A79="","",MOD((AG79+AH79)*(N79+O79+P79-1),Prime))</f>
        <v/>
      </c>
      <c r="AL79" s="43" t="str">
        <f>IF(A79="","",MOD((AG79+AH79)*(N79*(1-N79)),Prime))</f>
        <v/>
      </c>
      <c r="AM79" s="43" t="str">
        <f>IF(A79="","",MOD((AG79+AH79)*(O79*(1-O79)),Prime))</f>
        <v/>
      </c>
      <c r="AN79" s="43" t="str">
        <f>IF(A79="","",MOD((AG79+AH79)*(P79*(1-P79)),Prime))</f>
        <v/>
      </c>
      <c r="AO79" s="43" t="str">
        <f>IF(A79="","",MOD((AG79+AH79)*(N79*($I79-N$4)),Prime))</f>
        <v/>
      </c>
      <c r="AP79" s="43" t="str">
        <f>IF(A79="","",MOD((AG79+AH79)*(O79*($I79-O$4)),Prime))</f>
        <v/>
      </c>
      <c r="AQ79" s="43" t="str">
        <f>IF(A79="","",MOD((AG79+AH79)*(P79*($I79-P$4)),Prime))</f>
        <v/>
      </c>
      <c r="AR79" s="7"/>
      <c r="AS79" s="43" t="str">
        <f>IF(A79="","",MOD((AG79+AH79)*(Q79+R79+S79+T79+U79-1),Prime))</f>
        <v/>
      </c>
      <c r="AT79" s="43" t="str">
        <f>IF(A79="","",MOD((AG79+AH79)*(Q79*(1-Q79)),Prime))</f>
        <v/>
      </c>
      <c r="AU79" s="43" t="str">
        <f>IF(A79="","",MOD((AG79+AH79)*(R79*(1-R79)),Prime))</f>
        <v/>
      </c>
      <c r="AV79" s="43" t="str">
        <f>IF(A79="","",MOD((AG79+AH79)*(S79*(1-S79)),Prime))</f>
        <v/>
      </c>
      <c r="AW79" s="43" t="str">
        <f>IF(A79="","",MOD((AG79+AH79)*(T79*(1-T79)),Prime))</f>
        <v/>
      </c>
      <c r="AX79" s="43" t="str">
        <f>IF(A79="","",MOD((AG79+AH79)*(U79*(1-U79)),Prime))</f>
        <v/>
      </c>
      <c r="AY79" s="43" t="str">
        <f>IF($A79="","",MOD(($AG79+$AH79)*(Q79*($K79-Q$4)),Prime))</f>
        <v/>
      </c>
      <c r="AZ79" s="43" t="str">
        <f>IF($A79="","",MOD(($AG79+$AH79)*(R79*($K79-R$4)),Prime))</f>
        <v/>
      </c>
      <c r="BA79" s="43" t="str">
        <f>IF($A79="","",MOD(($AG79+$AH79)*(S79*($K79-S$4)),Prime))</f>
        <v/>
      </c>
      <c r="BB79" s="43" t="str">
        <f>IF($A79="","",MOD(($AG79+$AH79)*(T79*($K79-T$4)),Prime))</f>
        <v/>
      </c>
      <c r="BC79" s="43" t="str">
        <f>IF($A79="","",MOD(($AG79+$AH79)*(U79*($K79-U$4)),Prime))</f>
        <v/>
      </c>
      <c r="BD79" s="24"/>
      <c r="BE79" s="43" t="str">
        <f>IF(A79="","",MOD((AG79+AH79)*(V79+W79+X79+Y79+Z79-1),Prime))</f>
        <v/>
      </c>
      <c r="BF79" s="43" t="str">
        <f>IF(A79="","",MOD((AG79+AH79)*(V79*(1-V79)),Prime))</f>
        <v/>
      </c>
      <c r="BG79" s="43" t="str">
        <f>IF(A79="","",MOD((AG79+AH79)*(W79*(1-W79)),Prime))</f>
        <v/>
      </c>
      <c r="BH79" s="43" t="str">
        <f>IF(A79="","",MOD((AG79+AH79)*(X79*(1-X79)),Prime))</f>
        <v/>
      </c>
      <c r="BI79" s="43" t="str">
        <f>IF(A79="","",MOD((AG79+AH79)*(Y79*(1-Y79)),Prime))</f>
        <v/>
      </c>
      <c r="BJ79" s="43" t="str">
        <f>IF(A79="","",MOD((AG79+AH79)*(Z79*(1-Z79)),Prime))</f>
        <v/>
      </c>
      <c r="BK79" s="43" t="str">
        <f>IF($A79="","",MOD(($AG79+$AH79)*(V79*($L79-V$4)),Prime))</f>
        <v/>
      </c>
      <c r="BL79" s="43" t="str">
        <f>IF($A79="","",MOD(($AG79+$AH79)*(W79*($L79-W$4)),Prime))</f>
        <v/>
      </c>
      <c r="BM79" s="43" t="str">
        <f>IF($A79="","",MOD(($AG79+$AH79)*(X79*($L79-X$4)),Prime))</f>
        <v/>
      </c>
      <c r="BN79" s="43" t="str">
        <f>IF($A79="","",MOD(($AG79+$AH79)*(Y79*($L79-Y$4)),Prime))</f>
        <v/>
      </c>
      <c r="BO79" s="43" t="str">
        <f>IF($A79="","",MOD(($AG79+$AH79)*(Z79*($L79-Z$4)),Prime))</f>
        <v/>
      </c>
      <c r="BP79" s="24"/>
      <c r="BQ79" s="43" t="str">
        <f>IF(A79="","",MOD((AG79+AH79)*(R79*D79+S79*E79+T79*F79+U79*G79-AA79),Prime))</f>
        <v/>
      </c>
      <c r="BR79" s="43" t="str">
        <f>IF(A79="","",MOD((AG79+AH79)*(W79*D79+X79*E79+Y79*F79+Z79*G79-AB79),Prime))</f>
        <v/>
      </c>
      <c r="BS79" s="43" t="str">
        <f>IF(A79="","",MOD((AG79+AH79)*(MOD(N79*AB79+O79*(AB79+M79)+P79*(AA79+AB79+M79),Prime)-AC79),Prime))</f>
        <v/>
      </c>
      <c r="BT79" s="43" t="str">
        <f>IF(A79="","",MOD((AG79+AH79)*MOD(H79*(AA79+R79)+(1-H79)*AC79-AD79,Prime),Prime))</f>
        <v/>
      </c>
      <c r="BU79" s="43" t="str">
        <f>IF(A79="","",MOD((AG79+AH79)*((J79*AD79+(1-J79)*AC79)-AE79),Prime))</f>
        <v/>
      </c>
      <c r="BV79" s="43" t="str">
        <f>IF(A79="","",MOD((AG79+AH79)*H79*(1-H79),Prime))</f>
        <v/>
      </c>
      <c r="BW79" s="43" t="str" cm="1">
        <f t="array" ref="BW79">IF(A79="","",MOD(AH79*MOD(MRef(AF$5,B79-Input_Output!$O$6,Input_Output!$O$22)*MRef(AC$5,B79-Input_Output!$O$6,Input_Output!$O$22)-(1-H79),Prime),Prime))</f>
        <v/>
      </c>
      <c r="BX79" s="24"/>
      <c r="BY79" s="43" t="str" cm="1">
        <f t="array" ref="BY79">IF(A79="","",MOD($AH79*((1-MRef(R$5,$B79-Input_Output!$O$6,Input_Output!$O$22))*(MOD(MRef(D$5,$B79-Input_Output!$O$6,Input_Output!$O$22)+1,Prime))+MRef(R$5,$B79-Input_Output!$O$6,Input_Output!$O$22)*MRef($AE$5,$B79-Input_Output!$O$6,Input_Output!$O$22)-D79),Prime))</f>
        <v/>
      </c>
      <c r="BZ79" s="43" t="str" cm="1">
        <f t="array" ref="BZ79">IF($A79="","",MOD($AH79*((1-MRef(S$5,$B79-Input_Output!$O$6,Input_Output!$O$22))*MRef(E$5,$B79-Input_Output!$O$6,Input_Output!$O$22)+MRef(S$5,$B79-Input_Output!$O$6,Input_Output!$O$22)*MRef($AE$5,$B79-Input_Output!$O$6,Input_Output!$O$22)-E79),Prime))</f>
        <v/>
      </c>
      <c r="CA79" s="43" t="str" cm="1">
        <f t="array" ref="CA79">IF($A79="","",MOD($AH79*((1-MRef(T$5,$B79-Input_Output!$O$6,Input_Output!$O$22))*MRef(F$5,$B79-Input_Output!$O$6,Input_Output!$O$22)+MRef(T$5,$B79-Input_Output!$O$6,Input_Output!$O$22)*MRef($AE$5,$B79-Input_Output!$O$6,Input_Output!$O$22)-F79),Prime))</f>
        <v/>
      </c>
      <c r="CB79" s="43" t="str" cm="1">
        <f t="array" ref="CB79">IF($A79="","",MOD($AH79*((1-MRef(U$5,$B79-Input_Output!$O$6,Input_Output!$O$22))*MRef(G$5,$B79-Input_Output!$O$6,Input_Output!$O$22)+MRef(U$5,$B79-Input_Output!$O$6,Input_Output!$O$22)*MRef($AE$5,$B79-Input_Output!$O$6,Input_Output!$O$22)-G79),Prime))</f>
        <v/>
      </c>
      <c r="CC79" s="43" t="str" cm="1">
        <f t="array" ref="CC79">IF(A79="","",MOD(AH79*MRef(AC$5,B79-Input_Output!$O$6,Input_Output!$O$22)*H79,Prime))</f>
        <v/>
      </c>
      <c r="CD79" s="24"/>
      <c r="CE79" s="43" t="str">
        <f>IF($A79="","",MOD(D79*$AG79,Prime))</f>
        <v/>
      </c>
      <c r="CF79" s="43" t="str">
        <f>IF($A79="","",MOD((E79-INPUT)*$AG79,Prime))</f>
        <v/>
      </c>
      <c r="CG79" s="43" t="str">
        <f>IF($A79="","",MOD(H79*$AG79,Prime))</f>
        <v/>
      </c>
      <c r="CH79" s="43" t="str">
        <f>IF($A79="","",MOD((E79-OUT)*$AI79,Prime))</f>
        <v/>
      </c>
      <c r="CI79" s="43" t="str" cm="1">
        <f t="array" ref="CI79">IF(A79="","",_xlfn.LET(_xlpm.r,B79-Input_Output!$O$6,_xlpm.l,Input_Output!$O$22,MOD(MRef(AG$5,_xlpm.r,_xlpm.l)+MRef(AH$5,_xlpm.r,_xlpm.l)-MRef(AI$5,_xlpm.r,_xlpm.l)-AH79,Prime)))</f>
        <v/>
      </c>
      <c r="CJ79" s="7"/>
    </row>
    <row r="80" spans="1:88" x14ac:dyDescent="0.25">
      <c r="A80" s="41" t="str">
        <f>IF(B80&lt;Input_Output!O$22,"disguised","")</f>
        <v/>
      </c>
      <c r="B80" s="19" t="str">
        <f>IF(B79="","",_xlfn.LET(_xlpm.next,B79+1,IF(_xlpm.next&lt;Input_Output!O$22,_xlpm.next,"")))</f>
        <v/>
      </c>
      <c r="C80" s="19"/>
      <c r="D80" s="42"/>
      <c r="E80" s="42"/>
      <c r="F80" s="42"/>
      <c r="G80" s="42"/>
      <c r="H80" s="79"/>
      <c r="I80" s="87"/>
      <c r="J80" s="42"/>
      <c r="K80" s="42"/>
      <c r="L80" s="42"/>
      <c r="M80" s="61"/>
      <c r="N80" s="80"/>
      <c r="O80" s="42"/>
      <c r="P80" s="42"/>
      <c r="Q80" s="42"/>
      <c r="R80" s="42"/>
      <c r="S80" s="42"/>
      <c r="T80" s="42"/>
      <c r="U80" s="42"/>
      <c r="V80" s="42"/>
      <c r="W80" s="42"/>
      <c r="X80" s="42"/>
      <c r="Y80" s="42"/>
      <c r="Z80" s="42"/>
      <c r="AA80" s="42"/>
      <c r="AB80" s="42"/>
      <c r="AC80" s="42"/>
      <c r="AD80" s="42"/>
      <c r="AE80" s="42"/>
      <c r="AF80" s="42"/>
      <c r="AG80" s="19"/>
      <c r="AH80" s="19"/>
      <c r="AI80" s="19"/>
      <c r="AJ80" s="7"/>
      <c r="AK80" s="43" t="str">
        <f>IF(A80="","",MOD((AG80+AH80)*(N80+O80+P80-1),Prime))</f>
        <v/>
      </c>
      <c r="AL80" s="43" t="str">
        <f>IF(A80="","",MOD((AG80+AH80)*(N80*(1-N80)),Prime))</f>
        <v/>
      </c>
      <c r="AM80" s="43" t="str">
        <f>IF(A80="","",MOD((AG80+AH80)*(O80*(1-O80)),Prime))</f>
        <v/>
      </c>
      <c r="AN80" s="43" t="str">
        <f>IF(A80="","",MOD((AG80+AH80)*(P80*(1-P80)),Prime))</f>
        <v/>
      </c>
      <c r="AO80" s="43" t="str">
        <f>IF(A80="","",MOD((AG80+AH80)*(N80*($I80-N$4)),Prime))</f>
        <v/>
      </c>
      <c r="AP80" s="43" t="str">
        <f>IF(A80="","",MOD((AG80+AH80)*(O80*($I80-O$4)),Prime))</f>
        <v/>
      </c>
      <c r="AQ80" s="43" t="str">
        <f>IF(A80="","",MOD((AG80+AH80)*(P80*($I80-P$4)),Prime))</f>
        <v/>
      </c>
      <c r="AR80" s="7"/>
      <c r="AS80" s="43" t="str">
        <f>IF(A80="","",MOD((AG80+AH80)*(Q80+R80+S80+T80+U80-1),Prime))</f>
        <v/>
      </c>
      <c r="AT80" s="43" t="str">
        <f>IF(A80="","",MOD((AG80+AH80)*(Q80*(1-Q80)),Prime))</f>
        <v/>
      </c>
      <c r="AU80" s="43" t="str">
        <f>IF(A80="","",MOD((AG80+AH80)*(R80*(1-R80)),Prime))</f>
        <v/>
      </c>
      <c r="AV80" s="43" t="str">
        <f>IF(A80="","",MOD((AG80+AH80)*(S80*(1-S80)),Prime))</f>
        <v/>
      </c>
      <c r="AW80" s="43" t="str">
        <f>IF(A80="","",MOD((AG80+AH80)*(T80*(1-T80)),Prime))</f>
        <v/>
      </c>
      <c r="AX80" s="43" t="str">
        <f>IF(A80="","",MOD((AG80+AH80)*(U80*(1-U80)),Prime))</f>
        <v/>
      </c>
      <c r="AY80" s="43" t="str">
        <f>IF($A80="","",MOD(($AG80+$AH80)*(Q80*($K80-Q$4)),Prime))</f>
        <v/>
      </c>
      <c r="AZ80" s="43" t="str">
        <f>IF($A80="","",MOD(($AG80+$AH80)*(R80*($K80-R$4)),Prime))</f>
        <v/>
      </c>
      <c r="BA80" s="43" t="str">
        <f>IF($A80="","",MOD(($AG80+$AH80)*(S80*($K80-S$4)),Prime))</f>
        <v/>
      </c>
      <c r="BB80" s="43" t="str">
        <f>IF($A80="","",MOD(($AG80+$AH80)*(T80*($K80-T$4)),Prime))</f>
        <v/>
      </c>
      <c r="BC80" s="43" t="str">
        <f>IF($A80="","",MOD(($AG80+$AH80)*(U80*($K80-U$4)),Prime))</f>
        <v/>
      </c>
      <c r="BD80" s="24"/>
      <c r="BE80" s="43" t="str">
        <f>IF(A80="","",MOD((AG80+AH80)*(V80+W80+X80+Y80+Z80-1),Prime))</f>
        <v/>
      </c>
      <c r="BF80" s="43" t="str">
        <f>IF(A80="","",MOD((AG80+AH80)*(V80*(1-V80)),Prime))</f>
        <v/>
      </c>
      <c r="BG80" s="43" t="str">
        <f>IF(A80="","",MOD((AG80+AH80)*(W80*(1-W80)),Prime))</f>
        <v/>
      </c>
      <c r="BH80" s="43" t="str">
        <f>IF(A80="","",MOD((AG80+AH80)*(X80*(1-X80)),Prime))</f>
        <v/>
      </c>
      <c r="BI80" s="43" t="str">
        <f>IF(A80="","",MOD((AG80+AH80)*(Y80*(1-Y80)),Prime))</f>
        <v/>
      </c>
      <c r="BJ80" s="43" t="str">
        <f>IF(A80="","",MOD((AG80+AH80)*(Z80*(1-Z80)),Prime))</f>
        <v/>
      </c>
      <c r="BK80" s="43" t="str">
        <f>IF($A80="","",MOD(($AG80+$AH80)*(V80*($L80-V$4)),Prime))</f>
        <v/>
      </c>
      <c r="BL80" s="43" t="str">
        <f>IF($A80="","",MOD(($AG80+$AH80)*(W80*($L80-W$4)),Prime))</f>
        <v/>
      </c>
      <c r="BM80" s="43" t="str">
        <f>IF($A80="","",MOD(($AG80+$AH80)*(X80*($L80-X$4)),Prime))</f>
        <v/>
      </c>
      <c r="BN80" s="43" t="str">
        <f>IF($A80="","",MOD(($AG80+$AH80)*(Y80*($L80-Y$4)),Prime))</f>
        <v/>
      </c>
      <c r="BO80" s="43" t="str">
        <f>IF($A80="","",MOD(($AG80+$AH80)*(Z80*($L80-Z$4)),Prime))</f>
        <v/>
      </c>
      <c r="BP80" s="24"/>
      <c r="BQ80" s="43" t="str">
        <f>IF(A80="","",MOD((AG80+AH80)*(R80*D80+S80*E80+T80*F80+U80*G80-AA80),Prime))</f>
        <v/>
      </c>
      <c r="BR80" s="43" t="str">
        <f>IF(A80="","",MOD((AG80+AH80)*(W80*D80+X80*E80+Y80*F80+Z80*G80-AB80),Prime))</f>
        <v/>
      </c>
      <c r="BS80" s="43" t="str">
        <f>IF(A80="","",MOD((AG80+AH80)*(MOD(N80*AB80+O80*(AB80+M80)+P80*(AA80+AB80+M80),Prime)-AC80),Prime))</f>
        <v/>
      </c>
      <c r="BT80" s="43" t="str">
        <f>IF(A80="","",MOD((AG80+AH80)*MOD(H80*(AA80+R80)+(1-H80)*AC80-AD80,Prime),Prime))</f>
        <v/>
      </c>
      <c r="BU80" s="43" t="str">
        <f>IF(A80="","",MOD((AG80+AH80)*((J80*AD80+(1-J80)*AC80)-AE80),Prime))</f>
        <v/>
      </c>
      <c r="BV80" s="43" t="str">
        <f>IF(A80="","",MOD((AG80+AH80)*H80*(1-H80),Prime))</f>
        <v/>
      </c>
      <c r="BW80" s="43" t="str" cm="1">
        <f t="array" ref="BW80">IF(A80="","",MOD(AH80*MOD(MRef(AF$5,B80-Input_Output!$O$6,Input_Output!$O$22)*MRef(AC$5,B80-Input_Output!$O$6,Input_Output!$O$22)-(1-H80),Prime),Prime))</f>
        <v/>
      </c>
      <c r="BX80" s="24"/>
      <c r="BY80" s="43" t="str" cm="1">
        <f t="array" ref="BY80">IF(A80="","",MOD($AH80*((1-MRef(R$5,$B80-Input_Output!$O$6,Input_Output!$O$22))*(MOD(MRef(D$5,$B80-Input_Output!$O$6,Input_Output!$O$22)+1,Prime))+MRef(R$5,$B80-Input_Output!$O$6,Input_Output!$O$22)*MRef($AE$5,$B80-Input_Output!$O$6,Input_Output!$O$22)-D80),Prime))</f>
        <v/>
      </c>
      <c r="BZ80" s="43" t="str" cm="1">
        <f t="array" ref="BZ80">IF($A80="","",MOD($AH80*((1-MRef(S$5,$B80-Input_Output!$O$6,Input_Output!$O$22))*MRef(E$5,$B80-Input_Output!$O$6,Input_Output!$O$22)+MRef(S$5,$B80-Input_Output!$O$6,Input_Output!$O$22)*MRef($AE$5,$B80-Input_Output!$O$6,Input_Output!$O$22)-E80),Prime))</f>
        <v/>
      </c>
      <c r="CA80" s="43" t="str" cm="1">
        <f t="array" ref="CA80">IF($A80="","",MOD($AH80*((1-MRef(T$5,$B80-Input_Output!$O$6,Input_Output!$O$22))*MRef(F$5,$B80-Input_Output!$O$6,Input_Output!$O$22)+MRef(T$5,$B80-Input_Output!$O$6,Input_Output!$O$22)*MRef($AE$5,$B80-Input_Output!$O$6,Input_Output!$O$22)-F80),Prime))</f>
        <v/>
      </c>
      <c r="CB80" s="43" t="str" cm="1">
        <f t="array" ref="CB80">IF($A80="","",MOD($AH80*((1-MRef(U$5,$B80-Input_Output!$O$6,Input_Output!$O$22))*MRef(G$5,$B80-Input_Output!$O$6,Input_Output!$O$22)+MRef(U$5,$B80-Input_Output!$O$6,Input_Output!$O$22)*MRef($AE$5,$B80-Input_Output!$O$6,Input_Output!$O$22)-G80),Prime))</f>
        <v/>
      </c>
      <c r="CC80" s="43" t="str" cm="1">
        <f t="array" ref="CC80">IF(A80="","",MOD(AH80*MRef(AC$5,B80-Input_Output!$O$6,Input_Output!$O$22)*H80,Prime))</f>
        <v/>
      </c>
      <c r="CD80" s="24"/>
      <c r="CE80" s="43" t="str">
        <f>IF($A80="","",MOD(D80*$AG80,Prime))</f>
        <v/>
      </c>
      <c r="CF80" s="43" t="str">
        <f>IF($A80="","",MOD((E80-INPUT)*$AG80,Prime))</f>
        <v/>
      </c>
      <c r="CG80" s="43" t="str">
        <f>IF($A80="","",MOD(H80*$AG80,Prime))</f>
        <v/>
      </c>
      <c r="CH80" s="43" t="str">
        <f>IF($A80="","",MOD((E80-OUT)*$AI80,Prime))</f>
        <v/>
      </c>
      <c r="CI80" s="43" t="str" cm="1">
        <f t="array" ref="CI80">IF(A80="","",_xlfn.LET(_xlpm.r,B80-Input_Output!$O$6,_xlpm.l,Input_Output!$O$22,MOD(MRef(AG$5,_xlpm.r,_xlpm.l)+MRef(AH$5,_xlpm.r,_xlpm.l)-MRef(AI$5,_xlpm.r,_xlpm.l)-AH80,Prime)))</f>
        <v/>
      </c>
      <c r="CJ80" s="7"/>
    </row>
    <row r="81" spans="1:88" x14ac:dyDescent="0.25">
      <c r="A81" s="41" t="str">
        <f>IF(B81&lt;Input_Output!O$22,"disguised","")</f>
        <v/>
      </c>
      <c r="B81" s="19" t="str">
        <f>IF(B80="","",_xlfn.LET(_xlpm.next,B80+1,IF(_xlpm.next&lt;Input_Output!O$22,_xlpm.next,"")))</f>
        <v/>
      </c>
      <c r="C81" s="19"/>
      <c r="D81" s="42"/>
      <c r="E81" s="42"/>
      <c r="F81" s="42"/>
      <c r="G81" s="42"/>
      <c r="H81" s="79"/>
      <c r="I81" s="87"/>
      <c r="J81" s="42"/>
      <c r="K81" s="42"/>
      <c r="L81" s="42"/>
      <c r="M81" s="61"/>
      <c r="N81" s="80"/>
      <c r="O81" s="42"/>
      <c r="P81" s="42"/>
      <c r="Q81" s="42"/>
      <c r="R81" s="42"/>
      <c r="S81" s="42"/>
      <c r="T81" s="42"/>
      <c r="U81" s="42"/>
      <c r="V81" s="42"/>
      <c r="W81" s="42"/>
      <c r="X81" s="42"/>
      <c r="Y81" s="42"/>
      <c r="Z81" s="42"/>
      <c r="AA81" s="42"/>
      <c r="AB81" s="42"/>
      <c r="AC81" s="42"/>
      <c r="AD81" s="42"/>
      <c r="AE81" s="42"/>
      <c r="AF81" s="42"/>
      <c r="AG81" s="19"/>
      <c r="AH81" s="19"/>
      <c r="AI81" s="19"/>
      <c r="AJ81" s="7"/>
      <c r="AK81" s="43" t="str">
        <f>IF(A81="","",MOD((AG81+AH81)*(N81+O81+P81-1),Prime))</f>
        <v/>
      </c>
      <c r="AL81" s="43" t="str">
        <f>IF(A81="","",MOD((AG81+AH81)*(N81*(1-N81)),Prime))</f>
        <v/>
      </c>
      <c r="AM81" s="43" t="str">
        <f>IF(A81="","",MOD((AG81+AH81)*(O81*(1-O81)),Prime))</f>
        <v/>
      </c>
      <c r="AN81" s="43" t="str">
        <f>IF(A81="","",MOD((AG81+AH81)*(P81*(1-P81)),Prime))</f>
        <v/>
      </c>
      <c r="AO81" s="43" t="str">
        <f>IF(A81="","",MOD((AG81+AH81)*(N81*($I81-N$4)),Prime))</f>
        <v/>
      </c>
      <c r="AP81" s="43" t="str">
        <f>IF(A81="","",MOD((AG81+AH81)*(O81*($I81-O$4)),Prime))</f>
        <v/>
      </c>
      <c r="AQ81" s="43" t="str">
        <f>IF(A81="","",MOD((AG81+AH81)*(P81*($I81-P$4)),Prime))</f>
        <v/>
      </c>
      <c r="AR81" s="7"/>
      <c r="AS81" s="43" t="str">
        <f>IF(A81="","",MOD((AG81+AH81)*(Q81+R81+S81+T81+U81-1),Prime))</f>
        <v/>
      </c>
      <c r="AT81" s="43" t="str">
        <f>IF(A81="","",MOD((AG81+AH81)*(Q81*(1-Q81)),Prime))</f>
        <v/>
      </c>
      <c r="AU81" s="43" t="str">
        <f>IF(A81="","",MOD((AG81+AH81)*(R81*(1-R81)),Prime))</f>
        <v/>
      </c>
      <c r="AV81" s="43" t="str">
        <f>IF(A81="","",MOD((AG81+AH81)*(S81*(1-S81)),Prime))</f>
        <v/>
      </c>
      <c r="AW81" s="43" t="str">
        <f>IF(A81="","",MOD((AG81+AH81)*(T81*(1-T81)),Prime))</f>
        <v/>
      </c>
      <c r="AX81" s="43" t="str">
        <f>IF(A81="","",MOD((AG81+AH81)*(U81*(1-U81)),Prime))</f>
        <v/>
      </c>
      <c r="AY81" s="43" t="str">
        <f>IF($A81="","",MOD(($AG81+$AH81)*(Q81*($K81-Q$4)),Prime))</f>
        <v/>
      </c>
      <c r="AZ81" s="43" t="str">
        <f>IF($A81="","",MOD(($AG81+$AH81)*(R81*($K81-R$4)),Prime))</f>
        <v/>
      </c>
      <c r="BA81" s="43" t="str">
        <f>IF($A81="","",MOD(($AG81+$AH81)*(S81*($K81-S$4)),Prime))</f>
        <v/>
      </c>
      <c r="BB81" s="43" t="str">
        <f>IF($A81="","",MOD(($AG81+$AH81)*(T81*($K81-T$4)),Prime))</f>
        <v/>
      </c>
      <c r="BC81" s="43" t="str">
        <f>IF($A81="","",MOD(($AG81+$AH81)*(U81*($K81-U$4)),Prime))</f>
        <v/>
      </c>
      <c r="BD81" s="24"/>
      <c r="BE81" s="43" t="str">
        <f>IF(A81="","",MOD((AG81+AH81)*(V81+W81+X81+Y81+Z81-1),Prime))</f>
        <v/>
      </c>
      <c r="BF81" s="43" t="str">
        <f>IF(A81="","",MOD((AG81+AH81)*(V81*(1-V81)),Prime))</f>
        <v/>
      </c>
      <c r="BG81" s="43" t="str">
        <f>IF(A81="","",MOD((AG81+AH81)*(W81*(1-W81)),Prime))</f>
        <v/>
      </c>
      <c r="BH81" s="43" t="str">
        <f>IF(A81="","",MOD((AG81+AH81)*(X81*(1-X81)),Prime))</f>
        <v/>
      </c>
      <c r="BI81" s="43" t="str">
        <f>IF(A81="","",MOD((AG81+AH81)*(Y81*(1-Y81)),Prime))</f>
        <v/>
      </c>
      <c r="BJ81" s="43" t="str">
        <f>IF(A81="","",MOD((AG81+AH81)*(Z81*(1-Z81)),Prime))</f>
        <v/>
      </c>
      <c r="BK81" s="43" t="str">
        <f>IF($A81="","",MOD(($AG81+$AH81)*(V81*($L81-V$4)),Prime))</f>
        <v/>
      </c>
      <c r="BL81" s="43" t="str">
        <f>IF($A81="","",MOD(($AG81+$AH81)*(W81*($L81-W$4)),Prime))</f>
        <v/>
      </c>
      <c r="BM81" s="43" t="str">
        <f>IF($A81="","",MOD(($AG81+$AH81)*(X81*($L81-X$4)),Prime))</f>
        <v/>
      </c>
      <c r="BN81" s="43" t="str">
        <f>IF($A81="","",MOD(($AG81+$AH81)*(Y81*($L81-Y$4)),Prime))</f>
        <v/>
      </c>
      <c r="BO81" s="43" t="str">
        <f>IF($A81="","",MOD(($AG81+$AH81)*(Z81*($L81-Z$4)),Prime))</f>
        <v/>
      </c>
      <c r="BP81" s="24"/>
      <c r="BQ81" s="43" t="str">
        <f>IF(A81="","",MOD((AG81+AH81)*(R81*D81+S81*E81+T81*F81+U81*G81-AA81),Prime))</f>
        <v/>
      </c>
      <c r="BR81" s="43" t="str">
        <f>IF(A81="","",MOD((AG81+AH81)*(W81*D81+X81*E81+Y81*F81+Z81*G81-AB81),Prime))</f>
        <v/>
      </c>
      <c r="BS81" s="43" t="str">
        <f>IF(A81="","",MOD((AG81+AH81)*(MOD(N81*AB81+O81*(AB81+M81)+P81*(AA81+AB81+M81),Prime)-AC81),Prime))</f>
        <v/>
      </c>
      <c r="BT81" s="43" t="str">
        <f>IF(A81="","",MOD((AG81+AH81)*MOD(H81*(AA81+R81)+(1-H81)*AC81-AD81,Prime),Prime))</f>
        <v/>
      </c>
      <c r="BU81" s="43" t="str">
        <f>IF(A81="","",MOD((AG81+AH81)*((J81*AD81+(1-J81)*AC81)-AE81),Prime))</f>
        <v/>
      </c>
      <c r="BV81" s="43" t="str">
        <f>IF(A81="","",MOD((AG81+AH81)*H81*(1-H81),Prime))</f>
        <v/>
      </c>
      <c r="BW81" s="43" t="str" cm="1">
        <f t="array" ref="BW81">IF(A81="","",MOD(AH81*MOD(MRef(AF$5,B81-Input_Output!$O$6,Input_Output!$O$22)*MRef(AC$5,B81-Input_Output!$O$6,Input_Output!$O$22)-(1-H81),Prime),Prime))</f>
        <v/>
      </c>
      <c r="BX81" s="24"/>
      <c r="BY81" s="43" t="str" cm="1">
        <f t="array" ref="BY81">IF(A81="","",MOD($AH81*((1-MRef(R$5,$B81-Input_Output!$O$6,Input_Output!$O$22))*(MOD(MRef(D$5,$B81-Input_Output!$O$6,Input_Output!$O$22)+1,Prime))+MRef(R$5,$B81-Input_Output!$O$6,Input_Output!$O$22)*MRef($AE$5,$B81-Input_Output!$O$6,Input_Output!$O$22)-D81),Prime))</f>
        <v/>
      </c>
      <c r="BZ81" s="43" t="str" cm="1">
        <f t="array" ref="BZ81">IF($A81="","",MOD($AH81*((1-MRef(S$5,$B81-Input_Output!$O$6,Input_Output!$O$22))*MRef(E$5,$B81-Input_Output!$O$6,Input_Output!$O$22)+MRef(S$5,$B81-Input_Output!$O$6,Input_Output!$O$22)*MRef($AE$5,$B81-Input_Output!$O$6,Input_Output!$O$22)-E81),Prime))</f>
        <v/>
      </c>
      <c r="CA81" s="43" t="str" cm="1">
        <f t="array" ref="CA81">IF($A81="","",MOD($AH81*((1-MRef(T$5,$B81-Input_Output!$O$6,Input_Output!$O$22))*MRef(F$5,$B81-Input_Output!$O$6,Input_Output!$O$22)+MRef(T$5,$B81-Input_Output!$O$6,Input_Output!$O$22)*MRef($AE$5,$B81-Input_Output!$O$6,Input_Output!$O$22)-F81),Prime))</f>
        <v/>
      </c>
      <c r="CB81" s="43" t="str" cm="1">
        <f t="array" ref="CB81">IF($A81="","",MOD($AH81*((1-MRef(U$5,$B81-Input_Output!$O$6,Input_Output!$O$22))*MRef(G$5,$B81-Input_Output!$O$6,Input_Output!$O$22)+MRef(U$5,$B81-Input_Output!$O$6,Input_Output!$O$22)*MRef($AE$5,$B81-Input_Output!$O$6,Input_Output!$O$22)-G81),Prime))</f>
        <v/>
      </c>
      <c r="CC81" s="43" t="str" cm="1">
        <f t="array" ref="CC81">IF(A81="","",MOD(AH81*MRef(AC$5,B81-Input_Output!$O$6,Input_Output!$O$22)*H81,Prime))</f>
        <v/>
      </c>
      <c r="CD81" s="24"/>
      <c r="CE81" s="43" t="str">
        <f>IF($A81="","",MOD(D81*$AG81,Prime))</f>
        <v/>
      </c>
      <c r="CF81" s="43" t="str">
        <f>IF($A81="","",MOD((E81-INPUT)*$AG81,Prime))</f>
        <v/>
      </c>
      <c r="CG81" s="43" t="str">
        <f>IF($A81="","",MOD(H81*$AG81,Prime))</f>
        <v/>
      </c>
      <c r="CH81" s="43" t="str">
        <f>IF($A81="","",MOD((E81-OUT)*$AI81,Prime))</f>
        <v/>
      </c>
      <c r="CI81" s="43" t="str" cm="1">
        <f t="array" ref="CI81">IF(A81="","",_xlfn.LET(_xlpm.r,B81-Input_Output!$O$6,_xlpm.l,Input_Output!$O$22,MOD(MRef(AG$5,_xlpm.r,_xlpm.l)+MRef(AH$5,_xlpm.r,_xlpm.l)-MRef(AI$5,_xlpm.r,_xlpm.l)-AH81,Prime)))</f>
        <v/>
      </c>
      <c r="CJ81" s="7"/>
    </row>
    <row r="82" spans="1:88" x14ac:dyDescent="0.25">
      <c r="A82" s="41" t="str">
        <f>IF(B82&lt;Input_Output!O$22,"disguised","")</f>
        <v/>
      </c>
      <c r="B82" s="19" t="str">
        <f>IF(B81="","",_xlfn.LET(_xlpm.next,B81+1,IF(_xlpm.next&lt;Input_Output!O$22,_xlpm.next,"")))</f>
        <v/>
      </c>
      <c r="C82" s="19"/>
      <c r="D82" s="42"/>
      <c r="E82" s="42"/>
      <c r="F82" s="42"/>
      <c r="G82" s="42"/>
      <c r="H82" s="79"/>
      <c r="I82" s="87"/>
      <c r="J82" s="42"/>
      <c r="K82" s="42"/>
      <c r="L82" s="42"/>
      <c r="M82" s="61"/>
      <c r="N82" s="80"/>
      <c r="O82" s="42"/>
      <c r="P82" s="42"/>
      <c r="Q82" s="42"/>
      <c r="R82" s="42"/>
      <c r="S82" s="42"/>
      <c r="T82" s="42"/>
      <c r="U82" s="42"/>
      <c r="V82" s="42"/>
      <c r="W82" s="42"/>
      <c r="X82" s="42"/>
      <c r="Y82" s="42"/>
      <c r="Z82" s="42"/>
      <c r="AA82" s="42"/>
      <c r="AB82" s="42"/>
      <c r="AC82" s="42"/>
      <c r="AD82" s="42"/>
      <c r="AE82" s="42"/>
      <c r="AF82" s="42"/>
      <c r="AG82" s="19"/>
      <c r="AH82" s="19"/>
      <c r="AI82" s="19"/>
      <c r="AJ82" s="7"/>
      <c r="AK82" s="43" t="str">
        <f>IF(A82="","",MOD((AG82+AH82)*(N82+O82+P82-1),Prime))</f>
        <v/>
      </c>
      <c r="AL82" s="43" t="str">
        <f>IF(A82="","",MOD((AG82+AH82)*(N82*(1-N82)),Prime))</f>
        <v/>
      </c>
      <c r="AM82" s="43" t="str">
        <f>IF(A82="","",MOD((AG82+AH82)*(O82*(1-O82)),Prime))</f>
        <v/>
      </c>
      <c r="AN82" s="43" t="str">
        <f>IF(A82="","",MOD((AG82+AH82)*(P82*(1-P82)),Prime))</f>
        <v/>
      </c>
      <c r="AO82" s="43" t="str">
        <f>IF(A82="","",MOD((AG82+AH82)*(N82*($I82-N$4)),Prime))</f>
        <v/>
      </c>
      <c r="AP82" s="43" t="str">
        <f>IF(A82="","",MOD((AG82+AH82)*(O82*($I82-O$4)),Prime))</f>
        <v/>
      </c>
      <c r="AQ82" s="43" t="str">
        <f>IF(A82="","",MOD((AG82+AH82)*(P82*($I82-P$4)),Prime))</f>
        <v/>
      </c>
      <c r="AR82" s="7"/>
      <c r="AS82" s="43" t="str">
        <f>IF(A82="","",MOD((AG82+AH82)*(Q82+R82+S82+T82+U82-1),Prime))</f>
        <v/>
      </c>
      <c r="AT82" s="43" t="str">
        <f>IF(A82="","",MOD((AG82+AH82)*(Q82*(1-Q82)),Prime))</f>
        <v/>
      </c>
      <c r="AU82" s="43" t="str">
        <f>IF(A82="","",MOD((AG82+AH82)*(R82*(1-R82)),Prime))</f>
        <v/>
      </c>
      <c r="AV82" s="43" t="str">
        <f>IF(A82="","",MOD((AG82+AH82)*(S82*(1-S82)),Prime))</f>
        <v/>
      </c>
      <c r="AW82" s="43" t="str">
        <f>IF(A82="","",MOD((AG82+AH82)*(T82*(1-T82)),Prime))</f>
        <v/>
      </c>
      <c r="AX82" s="43" t="str">
        <f>IF(A82="","",MOD((AG82+AH82)*(U82*(1-U82)),Prime))</f>
        <v/>
      </c>
      <c r="AY82" s="43" t="str">
        <f>IF($A82="","",MOD(($AG82+$AH82)*(Q82*($K82-Q$4)),Prime))</f>
        <v/>
      </c>
      <c r="AZ82" s="43" t="str">
        <f>IF($A82="","",MOD(($AG82+$AH82)*(R82*($K82-R$4)),Prime))</f>
        <v/>
      </c>
      <c r="BA82" s="43" t="str">
        <f>IF($A82="","",MOD(($AG82+$AH82)*(S82*($K82-S$4)),Prime))</f>
        <v/>
      </c>
      <c r="BB82" s="43" t="str">
        <f>IF($A82="","",MOD(($AG82+$AH82)*(T82*($K82-T$4)),Prime))</f>
        <v/>
      </c>
      <c r="BC82" s="43" t="str">
        <f>IF($A82="","",MOD(($AG82+$AH82)*(U82*($K82-U$4)),Prime))</f>
        <v/>
      </c>
      <c r="BD82" s="24"/>
      <c r="BE82" s="43" t="str">
        <f>IF(A82="","",MOD((AG82+AH82)*(V82+W82+X82+Y82+Z82-1),Prime))</f>
        <v/>
      </c>
      <c r="BF82" s="43" t="str">
        <f>IF(A82="","",MOD((AG82+AH82)*(V82*(1-V82)),Prime))</f>
        <v/>
      </c>
      <c r="BG82" s="43" t="str">
        <f>IF(A82="","",MOD((AG82+AH82)*(W82*(1-W82)),Prime))</f>
        <v/>
      </c>
      <c r="BH82" s="43" t="str">
        <f>IF(A82="","",MOD((AG82+AH82)*(X82*(1-X82)),Prime))</f>
        <v/>
      </c>
      <c r="BI82" s="43" t="str">
        <f>IF(A82="","",MOD((AG82+AH82)*(Y82*(1-Y82)),Prime))</f>
        <v/>
      </c>
      <c r="BJ82" s="43" t="str">
        <f>IF(A82="","",MOD((AG82+AH82)*(Z82*(1-Z82)),Prime))</f>
        <v/>
      </c>
      <c r="BK82" s="43" t="str">
        <f>IF($A82="","",MOD(($AG82+$AH82)*(V82*($L82-V$4)),Prime))</f>
        <v/>
      </c>
      <c r="BL82" s="43" t="str">
        <f>IF($A82="","",MOD(($AG82+$AH82)*(W82*($L82-W$4)),Prime))</f>
        <v/>
      </c>
      <c r="BM82" s="43" t="str">
        <f>IF($A82="","",MOD(($AG82+$AH82)*(X82*($L82-X$4)),Prime))</f>
        <v/>
      </c>
      <c r="BN82" s="43" t="str">
        <f>IF($A82="","",MOD(($AG82+$AH82)*(Y82*($L82-Y$4)),Prime))</f>
        <v/>
      </c>
      <c r="BO82" s="43" t="str">
        <f>IF($A82="","",MOD(($AG82+$AH82)*(Z82*($L82-Z$4)),Prime))</f>
        <v/>
      </c>
      <c r="BP82" s="24"/>
      <c r="BQ82" s="43" t="str">
        <f>IF(A82="","",MOD((AG82+AH82)*(R82*D82+S82*E82+T82*F82+U82*G82-AA82),Prime))</f>
        <v/>
      </c>
      <c r="BR82" s="43" t="str">
        <f>IF(A82="","",MOD((AG82+AH82)*(W82*D82+X82*E82+Y82*F82+Z82*G82-AB82),Prime))</f>
        <v/>
      </c>
      <c r="BS82" s="43" t="str">
        <f>IF(A82="","",MOD((AG82+AH82)*(MOD(N82*AB82+O82*(AB82+M82)+P82*(AA82+AB82+M82),Prime)-AC82),Prime))</f>
        <v/>
      </c>
      <c r="BT82" s="43" t="str">
        <f>IF(A82="","",MOD((AG82+AH82)*MOD(H82*(AA82+R82)+(1-H82)*AC82-AD82,Prime),Prime))</f>
        <v/>
      </c>
      <c r="BU82" s="43" t="str">
        <f>IF(A82="","",MOD((AG82+AH82)*((J82*AD82+(1-J82)*AC82)-AE82),Prime))</f>
        <v/>
      </c>
      <c r="BV82" s="43" t="str">
        <f>IF(A82="","",MOD((AG82+AH82)*H82*(1-H82),Prime))</f>
        <v/>
      </c>
      <c r="BW82" s="43" t="str" cm="1">
        <f t="array" ref="BW82">IF(A82="","",MOD(AH82*MOD(MRef(AF$5,B82-Input_Output!$O$6,Input_Output!$O$22)*MRef(AC$5,B82-Input_Output!$O$6,Input_Output!$O$22)-(1-H82),Prime),Prime))</f>
        <v/>
      </c>
      <c r="BX82" s="24"/>
      <c r="BY82" s="43" t="str" cm="1">
        <f t="array" ref="BY82">IF(A82="","",MOD($AH82*((1-MRef(R$5,$B82-Input_Output!$O$6,Input_Output!$O$22))*(MOD(MRef(D$5,$B82-Input_Output!$O$6,Input_Output!$O$22)+1,Prime))+MRef(R$5,$B82-Input_Output!$O$6,Input_Output!$O$22)*MRef($AE$5,$B82-Input_Output!$O$6,Input_Output!$O$22)-D82),Prime))</f>
        <v/>
      </c>
      <c r="BZ82" s="43" t="str" cm="1">
        <f t="array" ref="BZ82">IF($A82="","",MOD($AH82*((1-MRef(S$5,$B82-Input_Output!$O$6,Input_Output!$O$22))*MRef(E$5,$B82-Input_Output!$O$6,Input_Output!$O$22)+MRef(S$5,$B82-Input_Output!$O$6,Input_Output!$O$22)*MRef($AE$5,$B82-Input_Output!$O$6,Input_Output!$O$22)-E82),Prime))</f>
        <v/>
      </c>
      <c r="CA82" s="43" t="str" cm="1">
        <f t="array" ref="CA82">IF($A82="","",MOD($AH82*((1-MRef(T$5,$B82-Input_Output!$O$6,Input_Output!$O$22))*MRef(F$5,$B82-Input_Output!$O$6,Input_Output!$O$22)+MRef(T$5,$B82-Input_Output!$O$6,Input_Output!$O$22)*MRef($AE$5,$B82-Input_Output!$O$6,Input_Output!$O$22)-F82),Prime))</f>
        <v/>
      </c>
      <c r="CB82" s="43" t="str" cm="1">
        <f t="array" ref="CB82">IF($A82="","",MOD($AH82*((1-MRef(U$5,$B82-Input_Output!$O$6,Input_Output!$O$22))*MRef(G$5,$B82-Input_Output!$O$6,Input_Output!$O$22)+MRef(U$5,$B82-Input_Output!$O$6,Input_Output!$O$22)*MRef($AE$5,$B82-Input_Output!$O$6,Input_Output!$O$22)-G82),Prime))</f>
        <v/>
      </c>
      <c r="CC82" s="43" t="str" cm="1">
        <f t="array" ref="CC82">IF(A82="","",MOD(AH82*MRef(AC$5,B82-Input_Output!$O$6,Input_Output!$O$22)*H82,Prime))</f>
        <v/>
      </c>
      <c r="CD82" s="24"/>
      <c r="CE82" s="43" t="str">
        <f>IF($A82="","",MOD(D82*$AG82,Prime))</f>
        <v/>
      </c>
      <c r="CF82" s="43" t="str">
        <f>IF($A82="","",MOD((E82-INPUT)*$AG82,Prime))</f>
        <v/>
      </c>
      <c r="CG82" s="43" t="str">
        <f>IF($A82="","",MOD(H82*$AG82,Prime))</f>
        <v/>
      </c>
      <c r="CH82" s="43" t="str">
        <f>IF($A82="","",MOD((E82-OUT)*$AI82,Prime))</f>
        <v/>
      </c>
      <c r="CI82" s="43" t="str" cm="1">
        <f t="array" ref="CI82">IF(A82="","",_xlfn.LET(_xlpm.r,B82-Input_Output!$O$6,_xlpm.l,Input_Output!$O$22,MOD(MRef(AG$5,_xlpm.r,_xlpm.l)+MRef(AH$5,_xlpm.r,_xlpm.l)-MRef(AI$5,_xlpm.r,_xlpm.l)-AH82,Prime)))</f>
        <v/>
      </c>
      <c r="CJ82" s="7"/>
    </row>
    <row r="83" spans="1:88" x14ac:dyDescent="0.25">
      <c r="A83" s="41" t="str">
        <f>IF(B83&lt;Input_Output!O$22,"disguised","")</f>
        <v/>
      </c>
      <c r="B83" s="19" t="str">
        <f>IF(B82="","",_xlfn.LET(_xlpm.next,B82+1,IF(_xlpm.next&lt;Input_Output!O$22,_xlpm.next,"")))</f>
        <v/>
      </c>
      <c r="C83" s="19"/>
      <c r="D83" s="42"/>
      <c r="E83" s="42"/>
      <c r="F83" s="42"/>
      <c r="G83" s="42"/>
      <c r="H83" s="79"/>
      <c r="I83" s="87"/>
      <c r="J83" s="42"/>
      <c r="K83" s="42"/>
      <c r="L83" s="42"/>
      <c r="M83" s="61"/>
      <c r="N83" s="80"/>
      <c r="O83" s="42"/>
      <c r="P83" s="42"/>
      <c r="Q83" s="42"/>
      <c r="R83" s="42"/>
      <c r="S83" s="42"/>
      <c r="T83" s="42"/>
      <c r="U83" s="42"/>
      <c r="V83" s="42"/>
      <c r="W83" s="42"/>
      <c r="X83" s="42"/>
      <c r="Y83" s="42"/>
      <c r="Z83" s="42"/>
      <c r="AA83" s="42"/>
      <c r="AB83" s="42"/>
      <c r="AC83" s="42"/>
      <c r="AD83" s="42"/>
      <c r="AE83" s="42"/>
      <c r="AF83" s="42"/>
      <c r="AG83" s="19"/>
      <c r="AH83" s="19"/>
      <c r="AI83" s="19"/>
      <c r="AJ83" s="7"/>
      <c r="AK83" s="43" t="str">
        <f>IF(A83="","",MOD((AG83+AH83)*(N83+O83+P83-1),Prime))</f>
        <v/>
      </c>
      <c r="AL83" s="43" t="str">
        <f>IF(A83="","",MOD((AG83+AH83)*(N83*(1-N83)),Prime))</f>
        <v/>
      </c>
      <c r="AM83" s="43" t="str">
        <f>IF(A83="","",MOD((AG83+AH83)*(O83*(1-O83)),Prime))</f>
        <v/>
      </c>
      <c r="AN83" s="43" t="str">
        <f>IF(A83="","",MOD((AG83+AH83)*(P83*(1-P83)),Prime))</f>
        <v/>
      </c>
      <c r="AO83" s="43" t="str">
        <f>IF(A83="","",MOD((AG83+AH83)*(N83*($I83-N$4)),Prime))</f>
        <v/>
      </c>
      <c r="AP83" s="43" t="str">
        <f>IF(A83="","",MOD((AG83+AH83)*(O83*($I83-O$4)),Prime))</f>
        <v/>
      </c>
      <c r="AQ83" s="43" t="str">
        <f>IF(A83="","",MOD((AG83+AH83)*(P83*($I83-P$4)),Prime))</f>
        <v/>
      </c>
      <c r="AR83" s="7"/>
      <c r="AS83" s="43" t="str">
        <f>IF(A83="","",MOD((AG83+AH83)*(Q83+R83+S83+T83+U83-1),Prime))</f>
        <v/>
      </c>
      <c r="AT83" s="43" t="str">
        <f>IF(A83="","",MOD((AG83+AH83)*(Q83*(1-Q83)),Prime))</f>
        <v/>
      </c>
      <c r="AU83" s="43" t="str">
        <f>IF(A83="","",MOD((AG83+AH83)*(R83*(1-R83)),Prime))</f>
        <v/>
      </c>
      <c r="AV83" s="43" t="str">
        <f>IF(A83="","",MOD((AG83+AH83)*(S83*(1-S83)),Prime))</f>
        <v/>
      </c>
      <c r="AW83" s="43" t="str">
        <f>IF(A83="","",MOD((AG83+AH83)*(T83*(1-T83)),Prime))</f>
        <v/>
      </c>
      <c r="AX83" s="43" t="str">
        <f>IF(A83="","",MOD((AG83+AH83)*(U83*(1-U83)),Prime))</f>
        <v/>
      </c>
      <c r="AY83" s="43" t="str">
        <f>IF($A83="","",MOD(($AG83+$AH83)*(Q83*($K83-Q$4)),Prime))</f>
        <v/>
      </c>
      <c r="AZ83" s="43" t="str">
        <f>IF($A83="","",MOD(($AG83+$AH83)*(R83*($K83-R$4)),Prime))</f>
        <v/>
      </c>
      <c r="BA83" s="43" t="str">
        <f>IF($A83="","",MOD(($AG83+$AH83)*(S83*($K83-S$4)),Prime))</f>
        <v/>
      </c>
      <c r="BB83" s="43" t="str">
        <f>IF($A83="","",MOD(($AG83+$AH83)*(T83*($K83-T$4)),Prime))</f>
        <v/>
      </c>
      <c r="BC83" s="43" t="str">
        <f>IF($A83="","",MOD(($AG83+$AH83)*(U83*($K83-U$4)),Prime))</f>
        <v/>
      </c>
      <c r="BD83" s="24"/>
      <c r="BE83" s="43" t="str">
        <f>IF(A83="","",MOD((AG83+AH83)*(V83+W83+X83+Y83+Z83-1),Prime))</f>
        <v/>
      </c>
      <c r="BF83" s="43" t="str">
        <f>IF(A83="","",MOD((AG83+AH83)*(V83*(1-V83)),Prime))</f>
        <v/>
      </c>
      <c r="BG83" s="43" t="str">
        <f>IF(A83="","",MOD((AG83+AH83)*(W83*(1-W83)),Prime))</f>
        <v/>
      </c>
      <c r="BH83" s="43" t="str">
        <f>IF(A83="","",MOD((AG83+AH83)*(X83*(1-X83)),Prime))</f>
        <v/>
      </c>
      <c r="BI83" s="43" t="str">
        <f>IF(A83="","",MOD((AG83+AH83)*(Y83*(1-Y83)),Prime))</f>
        <v/>
      </c>
      <c r="BJ83" s="43" t="str">
        <f>IF(A83="","",MOD((AG83+AH83)*(Z83*(1-Z83)),Prime))</f>
        <v/>
      </c>
      <c r="BK83" s="43" t="str">
        <f>IF($A83="","",MOD(($AG83+$AH83)*(V83*($L83-V$4)),Prime))</f>
        <v/>
      </c>
      <c r="BL83" s="43" t="str">
        <f>IF($A83="","",MOD(($AG83+$AH83)*(W83*($L83-W$4)),Prime))</f>
        <v/>
      </c>
      <c r="BM83" s="43" t="str">
        <f>IF($A83="","",MOD(($AG83+$AH83)*(X83*($L83-X$4)),Prime))</f>
        <v/>
      </c>
      <c r="BN83" s="43" t="str">
        <f>IF($A83="","",MOD(($AG83+$AH83)*(Y83*($L83-Y$4)),Prime))</f>
        <v/>
      </c>
      <c r="BO83" s="43" t="str">
        <f>IF($A83="","",MOD(($AG83+$AH83)*(Z83*($L83-Z$4)),Prime))</f>
        <v/>
      </c>
      <c r="BP83" s="24"/>
      <c r="BQ83" s="43" t="str">
        <f>IF(A83="","",MOD((AG83+AH83)*(R83*D83+S83*E83+T83*F83+U83*G83-AA83),Prime))</f>
        <v/>
      </c>
      <c r="BR83" s="43" t="str">
        <f>IF(A83="","",MOD((AG83+AH83)*(W83*D83+X83*E83+Y83*F83+Z83*G83-AB83),Prime))</f>
        <v/>
      </c>
      <c r="BS83" s="43" t="str">
        <f>IF(A83="","",MOD((AG83+AH83)*(MOD(N83*AB83+O83*(AB83+M83)+P83*(AA83+AB83+M83),Prime)-AC83),Prime))</f>
        <v/>
      </c>
      <c r="BT83" s="43" t="str">
        <f>IF(A83="","",MOD((AG83+AH83)*MOD(H83*(AA83+R83)+(1-H83)*AC83-AD83,Prime),Prime))</f>
        <v/>
      </c>
      <c r="BU83" s="43" t="str">
        <f>IF(A83="","",MOD((AG83+AH83)*((J83*AD83+(1-J83)*AC83)-AE83),Prime))</f>
        <v/>
      </c>
      <c r="BV83" s="43" t="str">
        <f>IF(A83="","",MOD((AG83+AH83)*H83*(1-H83),Prime))</f>
        <v/>
      </c>
      <c r="BW83" s="43" t="str" cm="1">
        <f t="array" ref="BW83">IF(A83="","",MOD(AH83*MOD(MRef(AF$5,B83-Input_Output!$O$6,Input_Output!$O$22)*MRef(AC$5,B83-Input_Output!$O$6,Input_Output!$O$22)-(1-H83),Prime),Prime))</f>
        <v/>
      </c>
      <c r="BX83" s="24"/>
      <c r="BY83" s="43" t="str" cm="1">
        <f t="array" ref="BY83">IF(A83="","",MOD($AH83*((1-MRef(R$5,$B83-Input_Output!$O$6,Input_Output!$O$22))*(MOD(MRef(D$5,$B83-Input_Output!$O$6,Input_Output!$O$22)+1,Prime))+MRef(R$5,$B83-Input_Output!$O$6,Input_Output!$O$22)*MRef($AE$5,$B83-Input_Output!$O$6,Input_Output!$O$22)-D83),Prime))</f>
        <v/>
      </c>
      <c r="BZ83" s="43" t="str" cm="1">
        <f t="array" ref="BZ83">IF($A83="","",MOD($AH83*((1-MRef(S$5,$B83-Input_Output!$O$6,Input_Output!$O$22))*MRef(E$5,$B83-Input_Output!$O$6,Input_Output!$O$22)+MRef(S$5,$B83-Input_Output!$O$6,Input_Output!$O$22)*MRef($AE$5,$B83-Input_Output!$O$6,Input_Output!$O$22)-E83),Prime))</f>
        <v/>
      </c>
      <c r="CA83" s="43" t="str" cm="1">
        <f t="array" ref="CA83">IF($A83="","",MOD($AH83*((1-MRef(T$5,$B83-Input_Output!$O$6,Input_Output!$O$22))*MRef(F$5,$B83-Input_Output!$O$6,Input_Output!$O$22)+MRef(T$5,$B83-Input_Output!$O$6,Input_Output!$O$22)*MRef($AE$5,$B83-Input_Output!$O$6,Input_Output!$O$22)-F83),Prime))</f>
        <v/>
      </c>
      <c r="CB83" s="43" t="str" cm="1">
        <f t="array" ref="CB83">IF($A83="","",MOD($AH83*((1-MRef(U$5,$B83-Input_Output!$O$6,Input_Output!$O$22))*MRef(G$5,$B83-Input_Output!$O$6,Input_Output!$O$22)+MRef(U$5,$B83-Input_Output!$O$6,Input_Output!$O$22)*MRef($AE$5,$B83-Input_Output!$O$6,Input_Output!$O$22)-G83),Prime))</f>
        <v/>
      </c>
      <c r="CC83" s="43" t="str" cm="1">
        <f t="array" ref="CC83">IF(A83="","",MOD(AH83*MRef(AC$5,B83-Input_Output!$O$6,Input_Output!$O$22)*H83,Prime))</f>
        <v/>
      </c>
      <c r="CD83" s="24"/>
      <c r="CE83" s="43" t="str">
        <f>IF($A83="","",MOD(D83*$AG83,Prime))</f>
        <v/>
      </c>
      <c r="CF83" s="43" t="str">
        <f>IF($A83="","",MOD((E83-INPUT)*$AG83,Prime))</f>
        <v/>
      </c>
      <c r="CG83" s="43" t="str">
        <f>IF($A83="","",MOD(H83*$AG83,Prime))</f>
        <v/>
      </c>
      <c r="CH83" s="43" t="str">
        <f>IF($A83="","",MOD((E83-OUT)*$AI83,Prime))</f>
        <v/>
      </c>
      <c r="CI83" s="43" t="str" cm="1">
        <f t="array" ref="CI83">IF(A83="","",_xlfn.LET(_xlpm.r,B83-Input_Output!$O$6,_xlpm.l,Input_Output!$O$22,MOD(MRef(AG$5,_xlpm.r,_xlpm.l)+MRef(AH$5,_xlpm.r,_xlpm.l)-MRef(AI$5,_xlpm.r,_xlpm.l)-AH83,Prime)))</f>
        <v/>
      </c>
      <c r="CJ83" s="7"/>
    </row>
    <row r="84" spans="1:88" x14ac:dyDescent="0.25">
      <c r="A84" s="41" t="str">
        <f>IF(B84&lt;Input_Output!O$22,"disguised","")</f>
        <v/>
      </c>
      <c r="B84" s="19" t="str">
        <f>IF(B83="","",_xlfn.LET(_xlpm.next,B83+1,IF(_xlpm.next&lt;Input_Output!O$22,_xlpm.next,"")))</f>
        <v/>
      </c>
      <c r="C84" s="19"/>
      <c r="D84" s="42"/>
      <c r="E84" s="42"/>
      <c r="F84" s="42"/>
      <c r="G84" s="42"/>
      <c r="H84" s="79"/>
      <c r="I84" s="87"/>
      <c r="J84" s="42"/>
      <c r="K84" s="42"/>
      <c r="L84" s="42"/>
      <c r="M84" s="61"/>
      <c r="N84" s="80"/>
      <c r="O84" s="42"/>
      <c r="P84" s="42"/>
      <c r="Q84" s="42"/>
      <c r="R84" s="42"/>
      <c r="S84" s="42"/>
      <c r="T84" s="42"/>
      <c r="U84" s="42"/>
      <c r="V84" s="42"/>
      <c r="W84" s="42"/>
      <c r="X84" s="42"/>
      <c r="Y84" s="42"/>
      <c r="Z84" s="42"/>
      <c r="AA84" s="42"/>
      <c r="AB84" s="42"/>
      <c r="AC84" s="42"/>
      <c r="AD84" s="42"/>
      <c r="AE84" s="42"/>
      <c r="AF84" s="42"/>
      <c r="AG84" s="19"/>
      <c r="AH84" s="19"/>
      <c r="AI84" s="19"/>
      <c r="AJ84" s="7"/>
      <c r="AK84" s="43" t="str">
        <f>IF(A84="","",MOD((AG84+AH84)*(N84+O84+P84-1),Prime))</f>
        <v/>
      </c>
      <c r="AL84" s="43" t="str">
        <f>IF(A84="","",MOD((AG84+AH84)*(N84*(1-N84)),Prime))</f>
        <v/>
      </c>
      <c r="AM84" s="43" t="str">
        <f>IF(A84="","",MOD((AG84+AH84)*(O84*(1-O84)),Prime))</f>
        <v/>
      </c>
      <c r="AN84" s="43" t="str">
        <f>IF(A84="","",MOD((AG84+AH84)*(P84*(1-P84)),Prime))</f>
        <v/>
      </c>
      <c r="AO84" s="43" t="str">
        <f>IF(A84="","",MOD((AG84+AH84)*(N84*($I84-N$4)),Prime))</f>
        <v/>
      </c>
      <c r="AP84" s="43" t="str">
        <f>IF(A84="","",MOD((AG84+AH84)*(O84*($I84-O$4)),Prime))</f>
        <v/>
      </c>
      <c r="AQ84" s="43" t="str">
        <f>IF(A84="","",MOD((AG84+AH84)*(P84*($I84-P$4)),Prime))</f>
        <v/>
      </c>
      <c r="AR84" s="7"/>
      <c r="AS84" s="43" t="str">
        <f>IF(A84="","",MOD((AG84+AH84)*(Q84+R84+S84+T84+U84-1),Prime))</f>
        <v/>
      </c>
      <c r="AT84" s="43" t="str">
        <f>IF(A84="","",MOD((AG84+AH84)*(Q84*(1-Q84)),Prime))</f>
        <v/>
      </c>
      <c r="AU84" s="43" t="str">
        <f>IF(A84="","",MOD((AG84+AH84)*(R84*(1-R84)),Prime))</f>
        <v/>
      </c>
      <c r="AV84" s="43" t="str">
        <f>IF(A84="","",MOD((AG84+AH84)*(S84*(1-S84)),Prime))</f>
        <v/>
      </c>
      <c r="AW84" s="43" t="str">
        <f>IF(A84="","",MOD((AG84+AH84)*(T84*(1-T84)),Prime))</f>
        <v/>
      </c>
      <c r="AX84" s="43" t="str">
        <f>IF(A84="","",MOD((AG84+AH84)*(U84*(1-U84)),Prime))</f>
        <v/>
      </c>
      <c r="AY84" s="43" t="str">
        <f>IF($A84="","",MOD(($AG84+$AH84)*(Q84*($K84-Q$4)),Prime))</f>
        <v/>
      </c>
      <c r="AZ84" s="43" t="str">
        <f>IF($A84="","",MOD(($AG84+$AH84)*(R84*($K84-R$4)),Prime))</f>
        <v/>
      </c>
      <c r="BA84" s="43" t="str">
        <f>IF($A84="","",MOD(($AG84+$AH84)*(S84*($K84-S$4)),Prime))</f>
        <v/>
      </c>
      <c r="BB84" s="43" t="str">
        <f>IF($A84="","",MOD(($AG84+$AH84)*(T84*($K84-T$4)),Prime))</f>
        <v/>
      </c>
      <c r="BC84" s="43" t="str">
        <f>IF($A84="","",MOD(($AG84+$AH84)*(U84*($K84-U$4)),Prime))</f>
        <v/>
      </c>
      <c r="BD84" s="24"/>
      <c r="BE84" s="43" t="str">
        <f>IF(A84="","",MOD((AG84+AH84)*(V84+W84+X84+Y84+Z84-1),Prime))</f>
        <v/>
      </c>
      <c r="BF84" s="43" t="str">
        <f>IF(A84="","",MOD((AG84+AH84)*(V84*(1-V84)),Prime))</f>
        <v/>
      </c>
      <c r="BG84" s="43" t="str">
        <f>IF(A84="","",MOD((AG84+AH84)*(W84*(1-W84)),Prime))</f>
        <v/>
      </c>
      <c r="BH84" s="43" t="str">
        <f>IF(A84="","",MOD((AG84+AH84)*(X84*(1-X84)),Prime))</f>
        <v/>
      </c>
      <c r="BI84" s="43" t="str">
        <f>IF(A84="","",MOD((AG84+AH84)*(Y84*(1-Y84)),Prime))</f>
        <v/>
      </c>
      <c r="BJ84" s="43" t="str">
        <f>IF(A84="","",MOD((AG84+AH84)*(Z84*(1-Z84)),Prime))</f>
        <v/>
      </c>
      <c r="BK84" s="43" t="str">
        <f>IF($A84="","",MOD(($AG84+$AH84)*(V84*($L84-V$4)),Prime))</f>
        <v/>
      </c>
      <c r="BL84" s="43" t="str">
        <f>IF($A84="","",MOD(($AG84+$AH84)*(W84*($L84-W$4)),Prime))</f>
        <v/>
      </c>
      <c r="BM84" s="43" t="str">
        <f>IF($A84="","",MOD(($AG84+$AH84)*(X84*($L84-X$4)),Prime))</f>
        <v/>
      </c>
      <c r="BN84" s="43" t="str">
        <f>IF($A84="","",MOD(($AG84+$AH84)*(Y84*($L84-Y$4)),Prime))</f>
        <v/>
      </c>
      <c r="BO84" s="43" t="str">
        <f>IF($A84="","",MOD(($AG84+$AH84)*(Z84*($L84-Z$4)),Prime))</f>
        <v/>
      </c>
      <c r="BP84" s="24"/>
      <c r="BQ84" s="43" t="str">
        <f>IF(A84="","",MOD((AG84+AH84)*(R84*D84+S84*E84+T84*F84+U84*G84-AA84),Prime))</f>
        <v/>
      </c>
      <c r="BR84" s="43" t="str">
        <f>IF(A84="","",MOD((AG84+AH84)*(W84*D84+X84*E84+Y84*F84+Z84*G84-AB84),Prime))</f>
        <v/>
      </c>
      <c r="BS84" s="43" t="str">
        <f>IF(A84="","",MOD((AG84+AH84)*(MOD(N84*AB84+O84*(AB84+M84)+P84*(AA84+AB84+M84),Prime)-AC84),Prime))</f>
        <v/>
      </c>
      <c r="BT84" s="43" t="str">
        <f>IF(A84="","",MOD((AG84+AH84)*MOD(H84*(AA84+R84)+(1-H84)*AC84-AD84,Prime),Prime))</f>
        <v/>
      </c>
      <c r="BU84" s="43" t="str">
        <f>IF(A84="","",MOD((AG84+AH84)*((J84*AD84+(1-J84)*AC84)-AE84),Prime))</f>
        <v/>
      </c>
      <c r="BV84" s="43" t="str">
        <f>IF(A84="","",MOD((AG84+AH84)*H84*(1-H84),Prime))</f>
        <v/>
      </c>
      <c r="BW84" s="43" t="str" cm="1">
        <f t="array" ref="BW84">IF(A84="","",MOD(AH84*MOD(MRef(AF$5,B84-Input_Output!$O$6,Input_Output!$O$22)*MRef(AC$5,B84-Input_Output!$O$6,Input_Output!$O$22)-(1-H84),Prime),Prime))</f>
        <v/>
      </c>
      <c r="BX84" s="24"/>
      <c r="BY84" s="43" t="str" cm="1">
        <f t="array" ref="BY84">IF(A84="","",MOD($AH84*((1-MRef(R$5,$B84-Input_Output!$O$6,Input_Output!$O$22))*(MOD(MRef(D$5,$B84-Input_Output!$O$6,Input_Output!$O$22)+1,Prime))+MRef(R$5,$B84-Input_Output!$O$6,Input_Output!$O$22)*MRef($AE$5,$B84-Input_Output!$O$6,Input_Output!$O$22)-D84),Prime))</f>
        <v/>
      </c>
      <c r="BZ84" s="43" t="str" cm="1">
        <f t="array" ref="BZ84">IF($A84="","",MOD($AH84*((1-MRef(S$5,$B84-Input_Output!$O$6,Input_Output!$O$22))*MRef(E$5,$B84-Input_Output!$O$6,Input_Output!$O$22)+MRef(S$5,$B84-Input_Output!$O$6,Input_Output!$O$22)*MRef($AE$5,$B84-Input_Output!$O$6,Input_Output!$O$22)-E84),Prime))</f>
        <v/>
      </c>
      <c r="CA84" s="43" t="str" cm="1">
        <f t="array" ref="CA84">IF($A84="","",MOD($AH84*((1-MRef(T$5,$B84-Input_Output!$O$6,Input_Output!$O$22))*MRef(F$5,$B84-Input_Output!$O$6,Input_Output!$O$22)+MRef(T$5,$B84-Input_Output!$O$6,Input_Output!$O$22)*MRef($AE$5,$B84-Input_Output!$O$6,Input_Output!$O$22)-F84),Prime))</f>
        <v/>
      </c>
      <c r="CB84" s="43" t="str" cm="1">
        <f t="array" ref="CB84">IF($A84="","",MOD($AH84*((1-MRef(U$5,$B84-Input_Output!$O$6,Input_Output!$O$22))*MRef(G$5,$B84-Input_Output!$O$6,Input_Output!$O$22)+MRef(U$5,$B84-Input_Output!$O$6,Input_Output!$O$22)*MRef($AE$5,$B84-Input_Output!$O$6,Input_Output!$O$22)-G84),Prime))</f>
        <v/>
      </c>
      <c r="CC84" s="43" t="str" cm="1">
        <f t="array" ref="CC84">IF(A84="","",MOD(AH84*MRef(AC$5,B84-Input_Output!$O$6,Input_Output!$O$22)*H84,Prime))</f>
        <v/>
      </c>
      <c r="CD84" s="24"/>
      <c r="CE84" s="43" t="str">
        <f>IF($A84="","",MOD(D84*$AG84,Prime))</f>
        <v/>
      </c>
      <c r="CF84" s="43" t="str">
        <f>IF($A84="","",MOD((E84-INPUT)*$AG84,Prime))</f>
        <v/>
      </c>
      <c r="CG84" s="43" t="str">
        <f>IF($A84="","",MOD(H84*$AG84,Prime))</f>
        <v/>
      </c>
      <c r="CH84" s="43" t="str">
        <f>IF($A84="","",MOD((E84-OUT)*$AI84,Prime))</f>
        <v/>
      </c>
      <c r="CI84" s="43" t="str" cm="1">
        <f t="array" ref="CI84">IF(A84="","",_xlfn.LET(_xlpm.r,B84-Input_Output!$O$6,_xlpm.l,Input_Output!$O$22,MOD(MRef(AG$5,_xlpm.r,_xlpm.l)+MRef(AH$5,_xlpm.r,_xlpm.l)-MRef(AI$5,_xlpm.r,_xlpm.l)-AH84,Prime)))</f>
        <v/>
      </c>
      <c r="CJ84" s="7"/>
    </row>
    <row r="85" spans="1:88" x14ac:dyDescent="0.25">
      <c r="A85" s="41" t="str">
        <f>IF(B85&lt;Input_Output!O$22,"disguised","")</f>
        <v/>
      </c>
      <c r="B85" s="19" t="str">
        <f>IF(B84="","",_xlfn.LET(_xlpm.next,B84+1,IF(_xlpm.next&lt;Input_Output!O$22,_xlpm.next,"")))</f>
        <v/>
      </c>
      <c r="C85" s="19"/>
      <c r="D85" s="42"/>
      <c r="E85" s="42"/>
      <c r="F85" s="42"/>
      <c r="G85" s="42"/>
      <c r="H85" s="79"/>
      <c r="I85" s="87"/>
      <c r="J85" s="42"/>
      <c r="K85" s="42"/>
      <c r="L85" s="42"/>
      <c r="M85" s="61"/>
      <c r="N85" s="80"/>
      <c r="O85" s="42"/>
      <c r="P85" s="42"/>
      <c r="Q85" s="42"/>
      <c r="R85" s="42"/>
      <c r="S85" s="42"/>
      <c r="T85" s="42"/>
      <c r="U85" s="42"/>
      <c r="V85" s="42"/>
      <c r="W85" s="42"/>
      <c r="X85" s="42"/>
      <c r="Y85" s="42"/>
      <c r="Z85" s="42"/>
      <c r="AA85" s="42"/>
      <c r="AB85" s="42"/>
      <c r="AC85" s="42"/>
      <c r="AD85" s="42"/>
      <c r="AE85" s="42"/>
      <c r="AF85" s="42"/>
      <c r="AG85" s="19"/>
      <c r="AH85" s="19"/>
      <c r="AI85" s="19"/>
      <c r="AJ85" s="7"/>
      <c r="AK85" s="43" t="str">
        <f>IF(A85="","",MOD((AG85+AH85)*(N85+O85+P85-1),Prime))</f>
        <v/>
      </c>
      <c r="AL85" s="43" t="str">
        <f>IF(A85="","",MOD((AG85+AH85)*(N85*(1-N85)),Prime))</f>
        <v/>
      </c>
      <c r="AM85" s="43" t="str">
        <f>IF(A85="","",MOD((AG85+AH85)*(O85*(1-O85)),Prime))</f>
        <v/>
      </c>
      <c r="AN85" s="43" t="str">
        <f>IF(A85="","",MOD((AG85+AH85)*(P85*(1-P85)),Prime))</f>
        <v/>
      </c>
      <c r="AO85" s="43" t="str">
        <f>IF(A85="","",MOD((AG85+AH85)*(N85*($I85-N$4)),Prime))</f>
        <v/>
      </c>
      <c r="AP85" s="43" t="str">
        <f>IF(A85="","",MOD((AG85+AH85)*(O85*($I85-O$4)),Prime))</f>
        <v/>
      </c>
      <c r="AQ85" s="43" t="str">
        <f>IF(A85="","",MOD((AG85+AH85)*(P85*($I85-P$4)),Prime))</f>
        <v/>
      </c>
      <c r="AR85" s="7"/>
      <c r="AS85" s="43" t="str">
        <f>IF(A85="","",MOD((AG85+AH85)*(Q85+R85+S85+T85+U85-1),Prime))</f>
        <v/>
      </c>
      <c r="AT85" s="43" t="str">
        <f>IF(A85="","",MOD((AG85+AH85)*(Q85*(1-Q85)),Prime))</f>
        <v/>
      </c>
      <c r="AU85" s="43" t="str">
        <f>IF(A85="","",MOD((AG85+AH85)*(R85*(1-R85)),Prime))</f>
        <v/>
      </c>
      <c r="AV85" s="43" t="str">
        <f>IF(A85="","",MOD((AG85+AH85)*(S85*(1-S85)),Prime))</f>
        <v/>
      </c>
      <c r="AW85" s="43" t="str">
        <f>IF(A85="","",MOD((AG85+AH85)*(T85*(1-T85)),Prime))</f>
        <v/>
      </c>
      <c r="AX85" s="43" t="str">
        <f>IF(A85="","",MOD((AG85+AH85)*(U85*(1-U85)),Prime))</f>
        <v/>
      </c>
      <c r="AY85" s="43" t="str">
        <f>IF($A85="","",MOD(($AG85+$AH85)*(Q85*($K85-Q$4)),Prime))</f>
        <v/>
      </c>
      <c r="AZ85" s="43" t="str">
        <f>IF($A85="","",MOD(($AG85+$AH85)*(R85*($K85-R$4)),Prime))</f>
        <v/>
      </c>
      <c r="BA85" s="43" t="str">
        <f>IF($A85="","",MOD(($AG85+$AH85)*(S85*($K85-S$4)),Prime))</f>
        <v/>
      </c>
      <c r="BB85" s="43" t="str">
        <f>IF($A85="","",MOD(($AG85+$AH85)*(T85*($K85-T$4)),Prime))</f>
        <v/>
      </c>
      <c r="BC85" s="43" t="str">
        <f>IF($A85="","",MOD(($AG85+$AH85)*(U85*($K85-U$4)),Prime))</f>
        <v/>
      </c>
      <c r="BD85" s="24"/>
      <c r="BE85" s="43" t="str">
        <f>IF(A85="","",MOD((AG85+AH85)*(V85+W85+X85+Y85+Z85-1),Prime))</f>
        <v/>
      </c>
      <c r="BF85" s="43" t="str">
        <f>IF(A85="","",MOD((AG85+AH85)*(V85*(1-V85)),Prime))</f>
        <v/>
      </c>
      <c r="BG85" s="43" t="str">
        <f>IF(A85="","",MOD((AG85+AH85)*(W85*(1-W85)),Prime))</f>
        <v/>
      </c>
      <c r="BH85" s="43" t="str">
        <f>IF(A85="","",MOD((AG85+AH85)*(X85*(1-X85)),Prime))</f>
        <v/>
      </c>
      <c r="BI85" s="43" t="str">
        <f>IF(A85="","",MOD((AG85+AH85)*(Y85*(1-Y85)),Prime))</f>
        <v/>
      </c>
      <c r="BJ85" s="43" t="str">
        <f>IF(A85="","",MOD((AG85+AH85)*(Z85*(1-Z85)),Prime))</f>
        <v/>
      </c>
      <c r="BK85" s="43" t="str">
        <f>IF($A85="","",MOD(($AG85+$AH85)*(V85*($L85-V$4)),Prime))</f>
        <v/>
      </c>
      <c r="BL85" s="43" t="str">
        <f>IF($A85="","",MOD(($AG85+$AH85)*(W85*($L85-W$4)),Prime))</f>
        <v/>
      </c>
      <c r="BM85" s="43" t="str">
        <f>IF($A85="","",MOD(($AG85+$AH85)*(X85*($L85-X$4)),Prime))</f>
        <v/>
      </c>
      <c r="BN85" s="43" t="str">
        <f>IF($A85="","",MOD(($AG85+$AH85)*(Y85*($L85-Y$4)),Prime))</f>
        <v/>
      </c>
      <c r="BO85" s="43" t="str">
        <f>IF($A85="","",MOD(($AG85+$AH85)*(Z85*($L85-Z$4)),Prime))</f>
        <v/>
      </c>
      <c r="BP85" s="24"/>
      <c r="BQ85" s="43" t="str">
        <f>IF(A85="","",MOD((AG85+AH85)*(R85*D85+S85*E85+T85*F85+U85*G85-AA85),Prime))</f>
        <v/>
      </c>
      <c r="BR85" s="43" t="str">
        <f>IF(A85="","",MOD((AG85+AH85)*(W85*D85+X85*E85+Y85*F85+Z85*G85-AB85),Prime))</f>
        <v/>
      </c>
      <c r="BS85" s="43" t="str">
        <f>IF(A85="","",MOD((AG85+AH85)*(MOD(N85*AB85+O85*(AB85+M85)+P85*(AA85+AB85+M85),Prime)-AC85),Prime))</f>
        <v/>
      </c>
      <c r="BT85" s="43" t="str">
        <f>IF(A85="","",MOD((AG85+AH85)*MOD(H85*(AA85+R85)+(1-H85)*AC85-AD85,Prime),Prime))</f>
        <v/>
      </c>
      <c r="BU85" s="43" t="str">
        <f>IF(A85="","",MOD((AG85+AH85)*((J85*AD85+(1-J85)*AC85)-AE85),Prime))</f>
        <v/>
      </c>
      <c r="BV85" s="43" t="str">
        <f>IF(A85="","",MOD((AG85+AH85)*H85*(1-H85),Prime))</f>
        <v/>
      </c>
      <c r="BW85" s="43" t="str" cm="1">
        <f t="array" ref="BW85">IF(A85="","",MOD(AH85*MOD(MRef(AF$5,B85-Input_Output!$O$6,Input_Output!$O$22)*MRef(AC$5,B85-Input_Output!$O$6,Input_Output!$O$22)-(1-H85),Prime),Prime))</f>
        <v/>
      </c>
      <c r="BX85" s="24"/>
      <c r="BY85" s="43" t="str" cm="1">
        <f t="array" ref="BY85">IF(A85="","",MOD($AH85*((1-MRef(R$5,$B85-Input_Output!$O$6,Input_Output!$O$22))*(MOD(MRef(D$5,$B85-Input_Output!$O$6,Input_Output!$O$22)+1,Prime))+MRef(R$5,$B85-Input_Output!$O$6,Input_Output!$O$22)*MRef($AE$5,$B85-Input_Output!$O$6,Input_Output!$O$22)-D85),Prime))</f>
        <v/>
      </c>
      <c r="BZ85" s="43" t="str" cm="1">
        <f t="array" ref="BZ85">IF($A85="","",MOD($AH85*((1-MRef(S$5,$B85-Input_Output!$O$6,Input_Output!$O$22))*MRef(E$5,$B85-Input_Output!$O$6,Input_Output!$O$22)+MRef(S$5,$B85-Input_Output!$O$6,Input_Output!$O$22)*MRef($AE$5,$B85-Input_Output!$O$6,Input_Output!$O$22)-E85),Prime))</f>
        <v/>
      </c>
      <c r="CA85" s="43" t="str" cm="1">
        <f t="array" ref="CA85">IF($A85="","",MOD($AH85*((1-MRef(T$5,$B85-Input_Output!$O$6,Input_Output!$O$22))*MRef(F$5,$B85-Input_Output!$O$6,Input_Output!$O$22)+MRef(T$5,$B85-Input_Output!$O$6,Input_Output!$O$22)*MRef($AE$5,$B85-Input_Output!$O$6,Input_Output!$O$22)-F85),Prime))</f>
        <v/>
      </c>
      <c r="CB85" s="43" t="str" cm="1">
        <f t="array" ref="CB85">IF($A85="","",MOD($AH85*((1-MRef(U$5,$B85-Input_Output!$O$6,Input_Output!$O$22))*MRef(G$5,$B85-Input_Output!$O$6,Input_Output!$O$22)+MRef(U$5,$B85-Input_Output!$O$6,Input_Output!$O$22)*MRef($AE$5,$B85-Input_Output!$O$6,Input_Output!$O$22)-G85),Prime))</f>
        <v/>
      </c>
      <c r="CC85" s="43" t="str" cm="1">
        <f t="array" ref="CC85">IF(A85="","",MOD(AH85*MRef(AC$5,B85-Input_Output!$O$6,Input_Output!$O$22)*H85,Prime))</f>
        <v/>
      </c>
      <c r="CD85" s="24"/>
      <c r="CE85" s="43" t="str">
        <f>IF($A85="","",MOD(D85*$AG85,Prime))</f>
        <v/>
      </c>
      <c r="CF85" s="43" t="str">
        <f>IF($A85="","",MOD((E85-INPUT)*$AG85,Prime))</f>
        <v/>
      </c>
      <c r="CG85" s="43" t="str">
        <f>IF($A85="","",MOD(H85*$AG85,Prime))</f>
        <v/>
      </c>
      <c r="CH85" s="43" t="str">
        <f>IF($A85="","",MOD((E85-OUT)*$AI85,Prime))</f>
        <v/>
      </c>
      <c r="CI85" s="43" t="str" cm="1">
        <f t="array" ref="CI85">IF(A85="","",_xlfn.LET(_xlpm.r,B85-Input_Output!$O$6,_xlpm.l,Input_Output!$O$22,MOD(MRef(AG$5,_xlpm.r,_xlpm.l)+MRef(AH$5,_xlpm.r,_xlpm.l)-MRef(AI$5,_xlpm.r,_xlpm.l)-AH85,Prime)))</f>
        <v/>
      </c>
      <c r="CJ85" s="7"/>
    </row>
    <row r="86" spans="1:88" x14ac:dyDescent="0.25">
      <c r="A86" s="41" t="str">
        <f>IF(B86&lt;Input_Output!O$22,"disguised","")</f>
        <v/>
      </c>
      <c r="B86" s="19" t="str">
        <f>IF(B85="","",_xlfn.LET(_xlpm.next,B85+1,IF(_xlpm.next&lt;Input_Output!O$22,_xlpm.next,"")))</f>
        <v/>
      </c>
      <c r="C86" s="19"/>
      <c r="D86" s="42"/>
      <c r="E86" s="42"/>
      <c r="F86" s="42"/>
      <c r="G86" s="42"/>
      <c r="H86" s="79"/>
      <c r="I86" s="87"/>
      <c r="J86" s="42"/>
      <c r="K86" s="42"/>
      <c r="L86" s="42"/>
      <c r="M86" s="61"/>
      <c r="N86" s="80"/>
      <c r="O86" s="42"/>
      <c r="P86" s="42"/>
      <c r="Q86" s="42"/>
      <c r="R86" s="42"/>
      <c r="S86" s="42"/>
      <c r="T86" s="42"/>
      <c r="U86" s="42"/>
      <c r="V86" s="42"/>
      <c r="W86" s="42"/>
      <c r="X86" s="42"/>
      <c r="Y86" s="42"/>
      <c r="Z86" s="42"/>
      <c r="AA86" s="42"/>
      <c r="AB86" s="42"/>
      <c r="AC86" s="42"/>
      <c r="AD86" s="42"/>
      <c r="AE86" s="42"/>
      <c r="AF86" s="42"/>
      <c r="AG86" s="19"/>
      <c r="AH86" s="19"/>
      <c r="AI86" s="19"/>
      <c r="AJ86" s="7"/>
      <c r="AK86" s="43" t="str">
        <f>IF(A86="","",MOD((AG86+AH86)*(N86+O86+P86-1),Prime))</f>
        <v/>
      </c>
      <c r="AL86" s="43" t="str">
        <f>IF(A86="","",MOD((AG86+AH86)*(N86*(1-N86)),Prime))</f>
        <v/>
      </c>
      <c r="AM86" s="43" t="str">
        <f>IF(A86="","",MOD((AG86+AH86)*(O86*(1-O86)),Prime))</f>
        <v/>
      </c>
      <c r="AN86" s="43" t="str">
        <f>IF(A86="","",MOD((AG86+AH86)*(P86*(1-P86)),Prime))</f>
        <v/>
      </c>
      <c r="AO86" s="43" t="str">
        <f>IF(A86="","",MOD((AG86+AH86)*(N86*($I86-N$4)),Prime))</f>
        <v/>
      </c>
      <c r="AP86" s="43" t="str">
        <f>IF(A86="","",MOD((AG86+AH86)*(O86*($I86-O$4)),Prime))</f>
        <v/>
      </c>
      <c r="AQ86" s="43" t="str">
        <f>IF(A86="","",MOD((AG86+AH86)*(P86*($I86-P$4)),Prime))</f>
        <v/>
      </c>
      <c r="AR86" s="7"/>
      <c r="AS86" s="43" t="str">
        <f>IF(A86="","",MOD((AG86+AH86)*(Q86+R86+S86+T86+U86-1),Prime))</f>
        <v/>
      </c>
      <c r="AT86" s="43" t="str">
        <f>IF(A86="","",MOD((AG86+AH86)*(Q86*(1-Q86)),Prime))</f>
        <v/>
      </c>
      <c r="AU86" s="43" t="str">
        <f>IF(A86="","",MOD((AG86+AH86)*(R86*(1-R86)),Prime))</f>
        <v/>
      </c>
      <c r="AV86" s="43" t="str">
        <f>IF(A86="","",MOD((AG86+AH86)*(S86*(1-S86)),Prime))</f>
        <v/>
      </c>
      <c r="AW86" s="43" t="str">
        <f>IF(A86="","",MOD((AG86+AH86)*(T86*(1-T86)),Prime))</f>
        <v/>
      </c>
      <c r="AX86" s="43" t="str">
        <f>IF(A86="","",MOD((AG86+AH86)*(U86*(1-U86)),Prime))</f>
        <v/>
      </c>
      <c r="AY86" s="43" t="str">
        <f>IF($A86="","",MOD(($AG86+$AH86)*(Q86*($K86-Q$4)),Prime))</f>
        <v/>
      </c>
      <c r="AZ86" s="43" t="str">
        <f>IF($A86="","",MOD(($AG86+$AH86)*(R86*($K86-R$4)),Prime))</f>
        <v/>
      </c>
      <c r="BA86" s="43" t="str">
        <f>IF($A86="","",MOD(($AG86+$AH86)*(S86*($K86-S$4)),Prime))</f>
        <v/>
      </c>
      <c r="BB86" s="43" t="str">
        <f>IF($A86="","",MOD(($AG86+$AH86)*(T86*($K86-T$4)),Prime))</f>
        <v/>
      </c>
      <c r="BC86" s="43" t="str">
        <f>IF($A86="","",MOD(($AG86+$AH86)*(U86*($K86-U$4)),Prime))</f>
        <v/>
      </c>
      <c r="BD86" s="24"/>
      <c r="BE86" s="43" t="str">
        <f>IF(A86="","",MOD((AG86+AH86)*(V86+W86+X86+Y86+Z86-1),Prime))</f>
        <v/>
      </c>
      <c r="BF86" s="43" t="str">
        <f>IF(A86="","",MOD((AG86+AH86)*(V86*(1-V86)),Prime))</f>
        <v/>
      </c>
      <c r="BG86" s="43" t="str">
        <f>IF(A86="","",MOD((AG86+AH86)*(W86*(1-W86)),Prime))</f>
        <v/>
      </c>
      <c r="BH86" s="43" t="str">
        <f>IF(A86="","",MOD((AG86+AH86)*(X86*(1-X86)),Prime))</f>
        <v/>
      </c>
      <c r="BI86" s="43" t="str">
        <f>IF(A86="","",MOD((AG86+AH86)*(Y86*(1-Y86)),Prime))</f>
        <v/>
      </c>
      <c r="BJ86" s="43" t="str">
        <f>IF(A86="","",MOD((AG86+AH86)*(Z86*(1-Z86)),Prime))</f>
        <v/>
      </c>
      <c r="BK86" s="43" t="str">
        <f>IF($A86="","",MOD(($AG86+$AH86)*(V86*($L86-V$4)),Prime))</f>
        <v/>
      </c>
      <c r="BL86" s="43" t="str">
        <f>IF($A86="","",MOD(($AG86+$AH86)*(W86*($L86-W$4)),Prime))</f>
        <v/>
      </c>
      <c r="BM86" s="43" t="str">
        <f>IF($A86="","",MOD(($AG86+$AH86)*(X86*($L86-X$4)),Prime))</f>
        <v/>
      </c>
      <c r="BN86" s="43" t="str">
        <f>IF($A86="","",MOD(($AG86+$AH86)*(Y86*($L86-Y$4)),Prime))</f>
        <v/>
      </c>
      <c r="BO86" s="43" t="str">
        <f>IF($A86="","",MOD(($AG86+$AH86)*(Z86*($L86-Z$4)),Prime))</f>
        <v/>
      </c>
      <c r="BP86" s="24"/>
      <c r="BQ86" s="43" t="str">
        <f>IF(A86="","",MOD((AG86+AH86)*(R86*D86+S86*E86+T86*F86+U86*G86-AA86),Prime))</f>
        <v/>
      </c>
      <c r="BR86" s="43" t="str">
        <f>IF(A86="","",MOD((AG86+AH86)*(W86*D86+X86*E86+Y86*F86+Z86*G86-AB86),Prime))</f>
        <v/>
      </c>
      <c r="BS86" s="43" t="str">
        <f>IF(A86="","",MOD((AG86+AH86)*(MOD(N86*AB86+O86*(AB86+M86)+P86*(AA86+AB86+M86),Prime)-AC86),Prime))</f>
        <v/>
      </c>
      <c r="BT86" s="43" t="str">
        <f>IF(A86="","",MOD((AG86+AH86)*MOD(H86*(AA86+R86)+(1-H86)*AC86-AD86,Prime),Prime))</f>
        <v/>
      </c>
      <c r="BU86" s="43" t="str">
        <f>IF(A86="","",MOD((AG86+AH86)*((J86*AD86+(1-J86)*AC86)-AE86),Prime))</f>
        <v/>
      </c>
      <c r="BV86" s="43" t="str">
        <f>IF(A86="","",MOD((AG86+AH86)*H86*(1-H86),Prime))</f>
        <v/>
      </c>
      <c r="BW86" s="43" t="str" cm="1">
        <f t="array" ref="BW86">IF(A86="","",MOD(AH86*MOD(MRef(AF$5,B86-Input_Output!$O$6,Input_Output!$O$22)*MRef(AC$5,B86-Input_Output!$O$6,Input_Output!$O$22)-(1-H86),Prime),Prime))</f>
        <v/>
      </c>
      <c r="BX86" s="24"/>
      <c r="BY86" s="43" t="str" cm="1">
        <f t="array" ref="BY86">IF(A86="","",MOD($AH86*((1-MRef(R$5,$B86-Input_Output!$O$6,Input_Output!$O$22))*(MOD(MRef(D$5,$B86-Input_Output!$O$6,Input_Output!$O$22)+1,Prime))+MRef(R$5,$B86-Input_Output!$O$6,Input_Output!$O$22)*MRef($AE$5,$B86-Input_Output!$O$6,Input_Output!$O$22)-D86),Prime))</f>
        <v/>
      </c>
      <c r="BZ86" s="43" t="str" cm="1">
        <f t="array" ref="BZ86">IF($A86="","",MOD($AH86*((1-MRef(S$5,$B86-Input_Output!$O$6,Input_Output!$O$22))*MRef(E$5,$B86-Input_Output!$O$6,Input_Output!$O$22)+MRef(S$5,$B86-Input_Output!$O$6,Input_Output!$O$22)*MRef($AE$5,$B86-Input_Output!$O$6,Input_Output!$O$22)-E86),Prime))</f>
        <v/>
      </c>
      <c r="CA86" s="43" t="str" cm="1">
        <f t="array" ref="CA86">IF($A86="","",MOD($AH86*((1-MRef(T$5,$B86-Input_Output!$O$6,Input_Output!$O$22))*MRef(F$5,$B86-Input_Output!$O$6,Input_Output!$O$22)+MRef(T$5,$B86-Input_Output!$O$6,Input_Output!$O$22)*MRef($AE$5,$B86-Input_Output!$O$6,Input_Output!$O$22)-F86),Prime))</f>
        <v/>
      </c>
      <c r="CB86" s="43" t="str" cm="1">
        <f t="array" ref="CB86">IF($A86="","",MOD($AH86*((1-MRef(U$5,$B86-Input_Output!$O$6,Input_Output!$O$22))*MRef(G$5,$B86-Input_Output!$O$6,Input_Output!$O$22)+MRef(U$5,$B86-Input_Output!$O$6,Input_Output!$O$22)*MRef($AE$5,$B86-Input_Output!$O$6,Input_Output!$O$22)-G86),Prime))</f>
        <v/>
      </c>
      <c r="CC86" s="43" t="str" cm="1">
        <f t="array" ref="CC86">IF(A86="","",MOD(AH86*MRef(AC$5,B86-Input_Output!$O$6,Input_Output!$O$22)*H86,Prime))</f>
        <v/>
      </c>
      <c r="CD86" s="24"/>
      <c r="CE86" s="43" t="str">
        <f>IF($A86="","",MOD(D86*$AG86,Prime))</f>
        <v/>
      </c>
      <c r="CF86" s="43" t="str">
        <f>IF($A86="","",MOD((E86-INPUT)*$AG86,Prime))</f>
        <v/>
      </c>
      <c r="CG86" s="43" t="str">
        <f>IF($A86="","",MOD(H86*$AG86,Prime))</f>
        <v/>
      </c>
      <c r="CH86" s="43" t="str">
        <f>IF($A86="","",MOD((E86-OUT)*$AI86,Prime))</f>
        <v/>
      </c>
      <c r="CI86" s="43" t="str" cm="1">
        <f t="array" ref="CI86">IF(A86="","",_xlfn.LET(_xlpm.r,B86-Input_Output!$O$6,_xlpm.l,Input_Output!$O$22,MOD(MRef(AG$5,_xlpm.r,_xlpm.l)+MRef(AH$5,_xlpm.r,_xlpm.l)-MRef(AI$5,_xlpm.r,_xlpm.l)-AH86,Prime)))</f>
        <v/>
      </c>
      <c r="CJ86" s="7"/>
    </row>
    <row r="87" spans="1:88" x14ac:dyDescent="0.25">
      <c r="A87" s="41" t="str">
        <f>IF(B87&lt;Input_Output!O$22,"disguised","")</f>
        <v/>
      </c>
      <c r="B87" s="19" t="str">
        <f>IF(B86="","",_xlfn.LET(_xlpm.next,B86+1,IF(_xlpm.next&lt;Input_Output!O$22,_xlpm.next,"")))</f>
        <v/>
      </c>
      <c r="C87" s="19"/>
      <c r="D87" s="42"/>
      <c r="E87" s="42"/>
      <c r="F87" s="42"/>
      <c r="G87" s="42"/>
      <c r="H87" s="79"/>
      <c r="I87" s="87"/>
      <c r="J87" s="42"/>
      <c r="K87" s="42"/>
      <c r="L87" s="42"/>
      <c r="M87" s="61"/>
      <c r="N87" s="80"/>
      <c r="O87" s="42"/>
      <c r="P87" s="42"/>
      <c r="Q87" s="42"/>
      <c r="R87" s="42"/>
      <c r="S87" s="42"/>
      <c r="T87" s="42"/>
      <c r="U87" s="42"/>
      <c r="V87" s="42"/>
      <c r="W87" s="42"/>
      <c r="X87" s="42"/>
      <c r="Y87" s="42"/>
      <c r="Z87" s="42"/>
      <c r="AA87" s="42"/>
      <c r="AB87" s="42"/>
      <c r="AC87" s="42"/>
      <c r="AD87" s="42"/>
      <c r="AE87" s="42"/>
      <c r="AF87" s="42"/>
      <c r="AG87" s="19"/>
      <c r="AH87" s="19"/>
      <c r="AI87" s="19"/>
      <c r="AJ87" s="7"/>
      <c r="AK87" s="43" t="str">
        <f>IF(A87="","",MOD((AG87+AH87)*(N87+O87+P87-1),Prime))</f>
        <v/>
      </c>
      <c r="AL87" s="43" t="str">
        <f>IF(A87="","",MOD((AG87+AH87)*(N87*(1-N87)),Prime))</f>
        <v/>
      </c>
      <c r="AM87" s="43" t="str">
        <f>IF(A87="","",MOD((AG87+AH87)*(O87*(1-O87)),Prime))</f>
        <v/>
      </c>
      <c r="AN87" s="43" t="str">
        <f>IF(A87="","",MOD((AG87+AH87)*(P87*(1-P87)),Prime))</f>
        <v/>
      </c>
      <c r="AO87" s="43" t="str">
        <f>IF(A87="","",MOD((AG87+AH87)*(N87*($I87-N$4)),Prime))</f>
        <v/>
      </c>
      <c r="AP87" s="43" t="str">
        <f>IF(A87="","",MOD((AG87+AH87)*(O87*($I87-O$4)),Prime))</f>
        <v/>
      </c>
      <c r="AQ87" s="43" t="str">
        <f>IF(A87="","",MOD((AG87+AH87)*(P87*($I87-P$4)),Prime))</f>
        <v/>
      </c>
      <c r="AR87" s="7"/>
      <c r="AS87" s="43" t="str">
        <f>IF(A87="","",MOD((AG87+AH87)*(Q87+R87+S87+T87+U87-1),Prime))</f>
        <v/>
      </c>
      <c r="AT87" s="43" t="str">
        <f>IF(A87="","",MOD((AG87+AH87)*(Q87*(1-Q87)),Prime))</f>
        <v/>
      </c>
      <c r="AU87" s="43" t="str">
        <f>IF(A87="","",MOD((AG87+AH87)*(R87*(1-R87)),Prime))</f>
        <v/>
      </c>
      <c r="AV87" s="43" t="str">
        <f>IF(A87="","",MOD((AG87+AH87)*(S87*(1-S87)),Prime))</f>
        <v/>
      </c>
      <c r="AW87" s="43" t="str">
        <f>IF(A87="","",MOD((AG87+AH87)*(T87*(1-T87)),Prime))</f>
        <v/>
      </c>
      <c r="AX87" s="43" t="str">
        <f>IF(A87="","",MOD((AG87+AH87)*(U87*(1-U87)),Prime))</f>
        <v/>
      </c>
      <c r="AY87" s="43" t="str">
        <f>IF($A87="","",MOD(($AG87+$AH87)*(Q87*($K87-Q$4)),Prime))</f>
        <v/>
      </c>
      <c r="AZ87" s="43" t="str">
        <f>IF($A87="","",MOD(($AG87+$AH87)*(R87*($K87-R$4)),Prime))</f>
        <v/>
      </c>
      <c r="BA87" s="43" t="str">
        <f>IF($A87="","",MOD(($AG87+$AH87)*(S87*($K87-S$4)),Prime))</f>
        <v/>
      </c>
      <c r="BB87" s="43" t="str">
        <f>IF($A87="","",MOD(($AG87+$AH87)*(T87*($K87-T$4)),Prime))</f>
        <v/>
      </c>
      <c r="BC87" s="43" t="str">
        <f>IF($A87="","",MOD(($AG87+$AH87)*(U87*($K87-U$4)),Prime))</f>
        <v/>
      </c>
      <c r="BD87" s="24"/>
      <c r="BE87" s="43" t="str">
        <f>IF(A87="","",MOD((AG87+AH87)*(V87+W87+X87+Y87+Z87-1),Prime))</f>
        <v/>
      </c>
      <c r="BF87" s="43" t="str">
        <f>IF(A87="","",MOD((AG87+AH87)*(V87*(1-V87)),Prime))</f>
        <v/>
      </c>
      <c r="BG87" s="43" t="str">
        <f>IF(A87="","",MOD((AG87+AH87)*(W87*(1-W87)),Prime))</f>
        <v/>
      </c>
      <c r="BH87" s="43" t="str">
        <f>IF(A87="","",MOD((AG87+AH87)*(X87*(1-X87)),Prime))</f>
        <v/>
      </c>
      <c r="BI87" s="43" t="str">
        <f>IF(A87="","",MOD((AG87+AH87)*(Y87*(1-Y87)),Prime))</f>
        <v/>
      </c>
      <c r="BJ87" s="43" t="str">
        <f>IF(A87="","",MOD((AG87+AH87)*(Z87*(1-Z87)),Prime))</f>
        <v/>
      </c>
      <c r="BK87" s="43" t="str">
        <f>IF($A87="","",MOD(($AG87+$AH87)*(V87*($L87-V$4)),Prime))</f>
        <v/>
      </c>
      <c r="BL87" s="43" t="str">
        <f>IF($A87="","",MOD(($AG87+$AH87)*(W87*($L87-W$4)),Prime))</f>
        <v/>
      </c>
      <c r="BM87" s="43" t="str">
        <f>IF($A87="","",MOD(($AG87+$AH87)*(X87*($L87-X$4)),Prime))</f>
        <v/>
      </c>
      <c r="BN87" s="43" t="str">
        <f>IF($A87="","",MOD(($AG87+$AH87)*(Y87*($L87-Y$4)),Prime))</f>
        <v/>
      </c>
      <c r="BO87" s="43" t="str">
        <f>IF($A87="","",MOD(($AG87+$AH87)*(Z87*($L87-Z$4)),Prime))</f>
        <v/>
      </c>
      <c r="BP87" s="24"/>
      <c r="BQ87" s="43" t="str">
        <f>IF(A87="","",MOD((AG87+AH87)*(R87*D87+S87*E87+T87*F87+U87*G87-AA87),Prime))</f>
        <v/>
      </c>
      <c r="BR87" s="43" t="str">
        <f>IF(A87="","",MOD((AG87+AH87)*(W87*D87+X87*E87+Y87*F87+Z87*G87-AB87),Prime))</f>
        <v/>
      </c>
      <c r="BS87" s="43" t="str">
        <f>IF(A87="","",MOD((AG87+AH87)*(MOD(N87*AB87+O87*(AB87+M87)+P87*(AA87+AB87+M87),Prime)-AC87),Prime))</f>
        <v/>
      </c>
      <c r="BT87" s="43" t="str">
        <f>IF(A87="","",MOD((AG87+AH87)*MOD(H87*(AA87+R87)+(1-H87)*AC87-AD87,Prime),Prime))</f>
        <v/>
      </c>
      <c r="BU87" s="43" t="str">
        <f>IF(A87="","",MOD((AG87+AH87)*((J87*AD87+(1-J87)*AC87)-AE87),Prime))</f>
        <v/>
      </c>
      <c r="BV87" s="43" t="str">
        <f>IF(A87="","",MOD((AG87+AH87)*H87*(1-H87),Prime))</f>
        <v/>
      </c>
      <c r="BW87" s="43" t="str" cm="1">
        <f t="array" ref="BW87">IF(A87="","",MOD(AH87*MOD(MRef(AF$5,B87-Input_Output!$O$6,Input_Output!$O$22)*MRef(AC$5,B87-Input_Output!$O$6,Input_Output!$O$22)-(1-H87),Prime),Prime))</f>
        <v/>
      </c>
      <c r="BX87" s="24"/>
      <c r="BY87" s="43" t="str" cm="1">
        <f t="array" ref="BY87">IF(A87="","",MOD($AH87*((1-MRef(R$5,$B87-Input_Output!$O$6,Input_Output!$O$22))*(MOD(MRef(D$5,$B87-Input_Output!$O$6,Input_Output!$O$22)+1,Prime))+MRef(R$5,$B87-Input_Output!$O$6,Input_Output!$O$22)*MRef($AE$5,$B87-Input_Output!$O$6,Input_Output!$O$22)-D87),Prime))</f>
        <v/>
      </c>
      <c r="BZ87" s="43" t="str" cm="1">
        <f t="array" ref="BZ87">IF($A87="","",MOD($AH87*((1-MRef(S$5,$B87-Input_Output!$O$6,Input_Output!$O$22))*MRef(E$5,$B87-Input_Output!$O$6,Input_Output!$O$22)+MRef(S$5,$B87-Input_Output!$O$6,Input_Output!$O$22)*MRef($AE$5,$B87-Input_Output!$O$6,Input_Output!$O$22)-E87),Prime))</f>
        <v/>
      </c>
      <c r="CA87" s="43" t="str" cm="1">
        <f t="array" ref="CA87">IF($A87="","",MOD($AH87*((1-MRef(T$5,$B87-Input_Output!$O$6,Input_Output!$O$22))*MRef(F$5,$B87-Input_Output!$O$6,Input_Output!$O$22)+MRef(T$5,$B87-Input_Output!$O$6,Input_Output!$O$22)*MRef($AE$5,$B87-Input_Output!$O$6,Input_Output!$O$22)-F87),Prime))</f>
        <v/>
      </c>
      <c r="CB87" s="43" t="str" cm="1">
        <f t="array" ref="CB87">IF($A87="","",MOD($AH87*((1-MRef(U$5,$B87-Input_Output!$O$6,Input_Output!$O$22))*MRef(G$5,$B87-Input_Output!$O$6,Input_Output!$O$22)+MRef(U$5,$B87-Input_Output!$O$6,Input_Output!$O$22)*MRef($AE$5,$B87-Input_Output!$O$6,Input_Output!$O$22)-G87),Prime))</f>
        <v/>
      </c>
      <c r="CC87" s="43" t="str" cm="1">
        <f t="array" ref="CC87">IF(A87="","",MOD(AH87*MRef(AC$5,B87-Input_Output!$O$6,Input_Output!$O$22)*H87,Prime))</f>
        <v/>
      </c>
      <c r="CD87" s="24"/>
      <c r="CE87" s="43" t="str">
        <f>IF($A87="","",MOD(D87*$AG87,Prime))</f>
        <v/>
      </c>
      <c r="CF87" s="43" t="str">
        <f>IF($A87="","",MOD((E87-INPUT)*$AG87,Prime))</f>
        <v/>
      </c>
      <c r="CG87" s="43" t="str">
        <f>IF($A87="","",MOD(H87*$AG87,Prime))</f>
        <v/>
      </c>
      <c r="CH87" s="43" t="str">
        <f>IF($A87="","",MOD((E87-OUT)*$AI87,Prime))</f>
        <v/>
      </c>
      <c r="CI87" s="43" t="str" cm="1">
        <f t="array" ref="CI87">IF(A87="","",_xlfn.LET(_xlpm.r,B87-Input_Output!$O$6,_xlpm.l,Input_Output!$O$22,MOD(MRef(AG$5,_xlpm.r,_xlpm.l)+MRef(AH$5,_xlpm.r,_xlpm.l)-MRef(AI$5,_xlpm.r,_xlpm.l)-AH87,Prime)))</f>
        <v/>
      </c>
      <c r="CJ87" s="7"/>
    </row>
    <row r="88" spans="1:88" x14ac:dyDescent="0.25">
      <c r="A88" s="41" t="str">
        <f>IF(B88&lt;Input_Output!O$22,"disguised","")</f>
        <v/>
      </c>
      <c r="B88" s="19" t="str">
        <f>IF(B87="","",_xlfn.LET(_xlpm.next,B87+1,IF(_xlpm.next&lt;Input_Output!O$22,_xlpm.next,"")))</f>
        <v/>
      </c>
      <c r="C88" s="19"/>
      <c r="D88" s="42"/>
      <c r="E88" s="42"/>
      <c r="F88" s="42"/>
      <c r="G88" s="42"/>
      <c r="H88" s="79"/>
      <c r="I88" s="87"/>
      <c r="J88" s="42"/>
      <c r="K88" s="42"/>
      <c r="L88" s="42"/>
      <c r="M88" s="61"/>
      <c r="N88" s="80"/>
      <c r="O88" s="42"/>
      <c r="P88" s="42"/>
      <c r="Q88" s="42"/>
      <c r="R88" s="42"/>
      <c r="S88" s="42"/>
      <c r="T88" s="42"/>
      <c r="U88" s="42"/>
      <c r="V88" s="42"/>
      <c r="W88" s="42"/>
      <c r="X88" s="42"/>
      <c r="Y88" s="42"/>
      <c r="Z88" s="42"/>
      <c r="AA88" s="42"/>
      <c r="AB88" s="42"/>
      <c r="AC88" s="42"/>
      <c r="AD88" s="42"/>
      <c r="AE88" s="42"/>
      <c r="AF88" s="42"/>
      <c r="AG88" s="19"/>
      <c r="AH88" s="19"/>
      <c r="AI88" s="19"/>
      <c r="AJ88" s="7"/>
      <c r="AK88" s="43" t="str">
        <f>IF(A88="","",MOD((AG88+AH88)*(N88+O88+P88-1),Prime))</f>
        <v/>
      </c>
      <c r="AL88" s="43" t="str">
        <f>IF(A88="","",MOD((AG88+AH88)*(N88*(1-N88)),Prime))</f>
        <v/>
      </c>
      <c r="AM88" s="43" t="str">
        <f>IF(A88="","",MOD((AG88+AH88)*(O88*(1-O88)),Prime))</f>
        <v/>
      </c>
      <c r="AN88" s="43" t="str">
        <f>IF(A88="","",MOD((AG88+AH88)*(P88*(1-P88)),Prime))</f>
        <v/>
      </c>
      <c r="AO88" s="43" t="str">
        <f>IF(A88="","",MOD((AG88+AH88)*(N88*($I88-N$4)),Prime))</f>
        <v/>
      </c>
      <c r="AP88" s="43" t="str">
        <f>IF(A88="","",MOD((AG88+AH88)*(O88*($I88-O$4)),Prime))</f>
        <v/>
      </c>
      <c r="AQ88" s="43" t="str">
        <f>IF(A88="","",MOD((AG88+AH88)*(P88*($I88-P$4)),Prime))</f>
        <v/>
      </c>
      <c r="AR88" s="7"/>
      <c r="AS88" s="43" t="str">
        <f>IF(A88="","",MOD((AG88+AH88)*(Q88+R88+S88+T88+U88-1),Prime))</f>
        <v/>
      </c>
      <c r="AT88" s="43" t="str">
        <f>IF(A88="","",MOD((AG88+AH88)*(Q88*(1-Q88)),Prime))</f>
        <v/>
      </c>
      <c r="AU88" s="43" t="str">
        <f>IF(A88="","",MOD((AG88+AH88)*(R88*(1-R88)),Prime))</f>
        <v/>
      </c>
      <c r="AV88" s="43" t="str">
        <f>IF(A88="","",MOD((AG88+AH88)*(S88*(1-S88)),Prime))</f>
        <v/>
      </c>
      <c r="AW88" s="43" t="str">
        <f>IF(A88="","",MOD((AG88+AH88)*(T88*(1-T88)),Prime))</f>
        <v/>
      </c>
      <c r="AX88" s="43" t="str">
        <f>IF(A88="","",MOD((AG88+AH88)*(U88*(1-U88)),Prime))</f>
        <v/>
      </c>
      <c r="AY88" s="43" t="str">
        <f>IF($A88="","",MOD(($AG88+$AH88)*(Q88*($K88-Q$4)),Prime))</f>
        <v/>
      </c>
      <c r="AZ88" s="43" t="str">
        <f>IF($A88="","",MOD(($AG88+$AH88)*(R88*($K88-R$4)),Prime))</f>
        <v/>
      </c>
      <c r="BA88" s="43" t="str">
        <f>IF($A88="","",MOD(($AG88+$AH88)*(S88*($K88-S$4)),Prime))</f>
        <v/>
      </c>
      <c r="BB88" s="43" t="str">
        <f>IF($A88="","",MOD(($AG88+$AH88)*(T88*($K88-T$4)),Prime))</f>
        <v/>
      </c>
      <c r="BC88" s="43" t="str">
        <f>IF($A88="","",MOD(($AG88+$AH88)*(U88*($K88-U$4)),Prime))</f>
        <v/>
      </c>
      <c r="BD88" s="24"/>
      <c r="BE88" s="43" t="str">
        <f>IF(A88="","",MOD((AG88+AH88)*(V88+W88+X88+Y88+Z88-1),Prime))</f>
        <v/>
      </c>
      <c r="BF88" s="43" t="str">
        <f>IF(A88="","",MOD((AG88+AH88)*(V88*(1-V88)),Prime))</f>
        <v/>
      </c>
      <c r="BG88" s="43" t="str">
        <f>IF(A88="","",MOD((AG88+AH88)*(W88*(1-W88)),Prime))</f>
        <v/>
      </c>
      <c r="BH88" s="43" t="str">
        <f>IF(A88="","",MOD((AG88+AH88)*(X88*(1-X88)),Prime))</f>
        <v/>
      </c>
      <c r="BI88" s="43" t="str">
        <f>IF(A88="","",MOD((AG88+AH88)*(Y88*(1-Y88)),Prime))</f>
        <v/>
      </c>
      <c r="BJ88" s="43" t="str">
        <f>IF(A88="","",MOD((AG88+AH88)*(Z88*(1-Z88)),Prime))</f>
        <v/>
      </c>
      <c r="BK88" s="43" t="str">
        <f>IF($A88="","",MOD(($AG88+$AH88)*(V88*($L88-V$4)),Prime))</f>
        <v/>
      </c>
      <c r="BL88" s="43" t="str">
        <f>IF($A88="","",MOD(($AG88+$AH88)*(W88*($L88-W$4)),Prime))</f>
        <v/>
      </c>
      <c r="BM88" s="43" t="str">
        <f>IF($A88="","",MOD(($AG88+$AH88)*(X88*($L88-X$4)),Prime))</f>
        <v/>
      </c>
      <c r="BN88" s="43" t="str">
        <f>IF($A88="","",MOD(($AG88+$AH88)*(Y88*($L88-Y$4)),Prime))</f>
        <v/>
      </c>
      <c r="BO88" s="43" t="str">
        <f>IF($A88="","",MOD(($AG88+$AH88)*(Z88*($L88-Z$4)),Prime))</f>
        <v/>
      </c>
      <c r="BP88" s="24"/>
      <c r="BQ88" s="43" t="str">
        <f>IF(A88="","",MOD((AG88+AH88)*(R88*D88+S88*E88+T88*F88+U88*G88-AA88),Prime))</f>
        <v/>
      </c>
      <c r="BR88" s="43" t="str">
        <f>IF(A88="","",MOD((AG88+AH88)*(W88*D88+X88*E88+Y88*F88+Z88*G88-AB88),Prime))</f>
        <v/>
      </c>
      <c r="BS88" s="43" t="str">
        <f>IF(A88="","",MOD((AG88+AH88)*(MOD(N88*AB88+O88*(AB88+M88)+P88*(AA88+AB88+M88),Prime)-AC88),Prime))</f>
        <v/>
      </c>
      <c r="BT88" s="43" t="str">
        <f>IF(A88="","",MOD((AG88+AH88)*MOD(H88*(AA88+R88)+(1-H88)*AC88-AD88,Prime),Prime))</f>
        <v/>
      </c>
      <c r="BU88" s="43" t="str">
        <f>IF(A88="","",MOD((AG88+AH88)*((J88*AD88+(1-J88)*AC88)-AE88),Prime))</f>
        <v/>
      </c>
      <c r="BV88" s="43" t="str">
        <f>IF(A88="","",MOD((AG88+AH88)*H88*(1-H88),Prime))</f>
        <v/>
      </c>
      <c r="BW88" s="43" t="str" cm="1">
        <f t="array" ref="BW88">IF(A88="","",MOD(AH88*MOD(MRef(AF$5,B88-Input_Output!$O$6,Input_Output!$O$22)*MRef(AC$5,B88-Input_Output!$O$6,Input_Output!$O$22)-(1-H88),Prime),Prime))</f>
        <v/>
      </c>
      <c r="BX88" s="24"/>
      <c r="BY88" s="43" t="str" cm="1">
        <f t="array" ref="BY88">IF(A88="","",MOD($AH88*((1-MRef(R$5,$B88-Input_Output!$O$6,Input_Output!$O$22))*(MOD(MRef(D$5,$B88-Input_Output!$O$6,Input_Output!$O$22)+1,Prime))+MRef(R$5,$B88-Input_Output!$O$6,Input_Output!$O$22)*MRef($AE$5,$B88-Input_Output!$O$6,Input_Output!$O$22)-D88),Prime))</f>
        <v/>
      </c>
      <c r="BZ88" s="43" t="str" cm="1">
        <f t="array" ref="BZ88">IF($A88="","",MOD($AH88*((1-MRef(S$5,$B88-Input_Output!$O$6,Input_Output!$O$22))*MRef(E$5,$B88-Input_Output!$O$6,Input_Output!$O$22)+MRef(S$5,$B88-Input_Output!$O$6,Input_Output!$O$22)*MRef($AE$5,$B88-Input_Output!$O$6,Input_Output!$O$22)-E88),Prime))</f>
        <v/>
      </c>
      <c r="CA88" s="43" t="str" cm="1">
        <f t="array" ref="CA88">IF($A88="","",MOD($AH88*((1-MRef(T$5,$B88-Input_Output!$O$6,Input_Output!$O$22))*MRef(F$5,$B88-Input_Output!$O$6,Input_Output!$O$22)+MRef(T$5,$B88-Input_Output!$O$6,Input_Output!$O$22)*MRef($AE$5,$B88-Input_Output!$O$6,Input_Output!$O$22)-F88),Prime))</f>
        <v/>
      </c>
      <c r="CB88" s="43" t="str" cm="1">
        <f t="array" ref="CB88">IF($A88="","",MOD($AH88*((1-MRef(U$5,$B88-Input_Output!$O$6,Input_Output!$O$22))*MRef(G$5,$B88-Input_Output!$O$6,Input_Output!$O$22)+MRef(U$5,$B88-Input_Output!$O$6,Input_Output!$O$22)*MRef($AE$5,$B88-Input_Output!$O$6,Input_Output!$O$22)-G88),Prime))</f>
        <v/>
      </c>
      <c r="CC88" s="43" t="str" cm="1">
        <f t="array" ref="CC88">IF(A88="","",MOD(AH88*MRef(AC$5,B88-Input_Output!$O$6,Input_Output!$O$22)*H88,Prime))</f>
        <v/>
      </c>
      <c r="CD88" s="24"/>
      <c r="CE88" s="43" t="str">
        <f>IF($A88="","",MOD(D88*$AG88,Prime))</f>
        <v/>
      </c>
      <c r="CF88" s="43" t="str">
        <f>IF($A88="","",MOD((E88-INPUT)*$AG88,Prime))</f>
        <v/>
      </c>
      <c r="CG88" s="43" t="str">
        <f>IF($A88="","",MOD(H88*$AG88,Prime))</f>
        <v/>
      </c>
      <c r="CH88" s="43" t="str">
        <f>IF($A88="","",MOD((E88-OUT)*$AI88,Prime))</f>
        <v/>
      </c>
      <c r="CI88" s="43" t="str" cm="1">
        <f t="array" ref="CI88">IF(A88="","",_xlfn.LET(_xlpm.r,B88-Input_Output!$O$6,_xlpm.l,Input_Output!$O$22,MOD(MRef(AG$5,_xlpm.r,_xlpm.l)+MRef(AH$5,_xlpm.r,_xlpm.l)-MRef(AI$5,_xlpm.r,_xlpm.l)-AH88,Prime)))</f>
        <v/>
      </c>
      <c r="CJ88" s="7"/>
    </row>
    <row r="89" spans="1:88" x14ac:dyDescent="0.25">
      <c r="A89" s="41" t="str">
        <f>IF(B89&lt;Input_Output!O$22,"disguised","")</f>
        <v/>
      </c>
      <c r="B89" s="19" t="str">
        <f>IF(B88="","",_xlfn.LET(_xlpm.next,B88+1,IF(_xlpm.next&lt;Input_Output!O$22,_xlpm.next,"")))</f>
        <v/>
      </c>
      <c r="C89" s="19"/>
      <c r="D89" s="42"/>
      <c r="E89" s="42"/>
      <c r="F89" s="42"/>
      <c r="G89" s="42"/>
      <c r="H89" s="79"/>
      <c r="I89" s="87"/>
      <c r="J89" s="42"/>
      <c r="K89" s="42"/>
      <c r="L89" s="42"/>
      <c r="M89" s="61"/>
      <c r="N89" s="80"/>
      <c r="O89" s="42"/>
      <c r="P89" s="42"/>
      <c r="Q89" s="42"/>
      <c r="R89" s="42"/>
      <c r="S89" s="42"/>
      <c r="T89" s="42"/>
      <c r="U89" s="42"/>
      <c r="V89" s="42"/>
      <c r="W89" s="42"/>
      <c r="X89" s="42"/>
      <c r="Y89" s="42"/>
      <c r="Z89" s="42"/>
      <c r="AA89" s="42"/>
      <c r="AB89" s="42"/>
      <c r="AC89" s="42"/>
      <c r="AD89" s="42"/>
      <c r="AE89" s="42"/>
      <c r="AF89" s="42"/>
      <c r="AG89" s="19"/>
      <c r="AH89" s="19"/>
      <c r="AI89" s="19"/>
      <c r="AJ89" s="7"/>
      <c r="AK89" s="43" t="str">
        <f>IF(A89="","",MOD((AG89+AH89)*(N89+O89+P89-1),Prime))</f>
        <v/>
      </c>
      <c r="AL89" s="43" t="str">
        <f>IF(A89="","",MOD((AG89+AH89)*(N89*(1-N89)),Prime))</f>
        <v/>
      </c>
      <c r="AM89" s="43" t="str">
        <f>IF(A89="","",MOD((AG89+AH89)*(O89*(1-O89)),Prime))</f>
        <v/>
      </c>
      <c r="AN89" s="43" t="str">
        <f>IF(A89="","",MOD((AG89+AH89)*(P89*(1-P89)),Prime))</f>
        <v/>
      </c>
      <c r="AO89" s="43" t="str">
        <f>IF(A89="","",MOD((AG89+AH89)*(N89*($I89-N$4)),Prime))</f>
        <v/>
      </c>
      <c r="AP89" s="43" t="str">
        <f>IF(A89="","",MOD((AG89+AH89)*(O89*($I89-O$4)),Prime))</f>
        <v/>
      </c>
      <c r="AQ89" s="43" t="str">
        <f>IF(A89="","",MOD((AG89+AH89)*(P89*($I89-P$4)),Prime))</f>
        <v/>
      </c>
      <c r="AR89" s="7"/>
      <c r="AS89" s="43" t="str">
        <f>IF(A89="","",MOD((AG89+AH89)*(Q89+R89+S89+T89+U89-1),Prime))</f>
        <v/>
      </c>
      <c r="AT89" s="43" t="str">
        <f>IF(A89="","",MOD((AG89+AH89)*(Q89*(1-Q89)),Prime))</f>
        <v/>
      </c>
      <c r="AU89" s="43" t="str">
        <f>IF(A89="","",MOD((AG89+AH89)*(R89*(1-R89)),Prime))</f>
        <v/>
      </c>
      <c r="AV89" s="43" t="str">
        <f>IF(A89="","",MOD((AG89+AH89)*(S89*(1-S89)),Prime))</f>
        <v/>
      </c>
      <c r="AW89" s="43" t="str">
        <f>IF(A89="","",MOD((AG89+AH89)*(T89*(1-T89)),Prime))</f>
        <v/>
      </c>
      <c r="AX89" s="43" t="str">
        <f>IF(A89="","",MOD((AG89+AH89)*(U89*(1-U89)),Prime))</f>
        <v/>
      </c>
      <c r="AY89" s="43" t="str">
        <f>IF($A89="","",MOD(($AG89+$AH89)*(Q89*($K89-Q$4)),Prime))</f>
        <v/>
      </c>
      <c r="AZ89" s="43" t="str">
        <f>IF($A89="","",MOD(($AG89+$AH89)*(R89*($K89-R$4)),Prime))</f>
        <v/>
      </c>
      <c r="BA89" s="43" t="str">
        <f>IF($A89="","",MOD(($AG89+$AH89)*(S89*($K89-S$4)),Prime))</f>
        <v/>
      </c>
      <c r="BB89" s="43" t="str">
        <f>IF($A89="","",MOD(($AG89+$AH89)*(T89*($K89-T$4)),Prime))</f>
        <v/>
      </c>
      <c r="BC89" s="43" t="str">
        <f>IF($A89="","",MOD(($AG89+$AH89)*(U89*($K89-U$4)),Prime))</f>
        <v/>
      </c>
      <c r="BD89" s="24"/>
      <c r="BE89" s="43" t="str">
        <f>IF(A89="","",MOD((AG89+AH89)*(V89+W89+X89+Y89+Z89-1),Prime))</f>
        <v/>
      </c>
      <c r="BF89" s="43" t="str">
        <f>IF(A89="","",MOD((AG89+AH89)*(V89*(1-V89)),Prime))</f>
        <v/>
      </c>
      <c r="BG89" s="43" t="str">
        <f>IF(A89="","",MOD((AG89+AH89)*(W89*(1-W89)),Prime))</f>
        <v/>
      </c>
      <c r="BH89" s="43" t="str">
        <f>IF(A89="","",MOD((AG89+AH89)*(X89*(1-X89)),Prime))</f>
        <v/>
      </c>
      <c r="BI89" s="43" t="str">
        <f>IF(A89="","",MOD((AG89+AH89)*(Y89*(1-Y89)),Prime))</f>
        <v/>
      </c>
      <c r="BJ89" s="43" t="str">
        <f>IF(A89="","",MOD((AG89+AH89)*(Z89*(1-Z89)),Prime))</f>
        <v/>
      </c>
      <c r="BK89" s="43" t="str">
        <f>IF($A89="","",MOD(($AG89+$AH89)*(V89*($L89-V$4)),Prime))</f>
        <v/>
      </c>
      <c r="BL89" s="43" t="str">
        <f>IF($A89="","",MOD(($AG89+$AH89)*(W89*($L89-W$4)),Prime))</f>
        <v/>
      </c>
      <c r="BM89" s="43" t="str">
        <f>IF($A89="","",MOD(($AG89+$AH89)*(X89*($L89-X$4)),Prime))</f>
        <v/>
      </c>
      <c r="BN89" s="43" t="str">
        <f>IF($A89="","",MOD(($AG89+$AH89)*(Y89*($L89-Y$4)),Prime))</f>
        <v/>
      </c>
      <c r="BO89" s="43" t="str">
        <f>IF($A89="","",MOD(($AG89+$AH89)*(Z89*($L89-Z$4)),Prime))</f>
        <v/>
      </c>
      <c r="BP89" s="24"/>
      <c r="BQ89" s="43" t="str">
        <f>IF(A89="","",MOD((AG89+AH89)*(R89*D89+S89*E89+T89*F89+U89*G89-AA89),Prime))</f>
        <v/>
      </c>
      <c r="BR89" s="43" t="str">
        <f>IF(A89="","",MOD((AG89+AH89)*(W89*D89+X89*E89+Y89*F89+Z89*G89-AB89),Prime))</f>
        <v/>
      </c>
      <c r="BS89" s="43" t="str">
        <f>IF(A89="","",MOD((AG89+AH89)*(MOD(N89*AB89+O89*(AB89+M89)+P89*(AA89+AB89+M89),Prime)-AC89),Prime))</f>
        <v/>
      </c>
      <c r="BT89" s="43" t="str">
        <f>IF(A89="","",MOD((AG89+AH89)*MOD(H89*(AA89+R89)+(1-H89)*AC89-AD89,Prime),Prime))</f>
        <v/>
      </c>
      <c r="BU89" s="43" t="str">
        <f>IF(A89="","",MOD((AG89+AH89)*((J89*AD89+(1-J89)*AC89)-AE89),Prime))</f>
        <v/>
      </c>
      <c r="BV89" s="43" t="str">
        <f>IF(A89="","",MOD((AG89+AH89)*H89*(1-H89),Prime))</f>
        <v/>
      </c>
      <c r="BW89" s="43" t="str" cm="1">
        <f t="array" ref="BW89">IF(A89="","",MOD(AH89*MOD(MRef(AF$5,B89-Input_Output!$O$6,Input_Output!$O$22)*MRef(AC$5,B89-Input_Output!$O$6,Input_Output!$O$22)-(1-H89),Prime),Prime))</f>
        <v/>
      </c>
      <c r="BX89" s="24"/>
      <c r="BY89" s="43" t="str" cm="1">
        <f t="array" ref="BY89">IF(A89="","",MOD($AH89*((1-MRef(R$5,$B89-Input_Output!$O$6,Input_Output!$O$22))*(MOD(MRef(D$5,$B89-Input_Output!$O$6,Input_Output!$O$22)+1,Prime))+MRef(R$5,$B89-Input_Output!$O$6,Input_Output!$O$22)*MRef($AE$5,$B89-Input_Output!$O$6,Input_Output!$O$22)-D89),Prime))</f>
        <v/>
      </c>
      <c r="BZ89" s="43" t="str" cm="1">
        <f t="array" ref="BZ89">IF($A89="","",MOD($AH89*((1-MRef(S$5,$B89-Input_Output!$O$6,Input_Output!$O$22))*MRef(E$5,$B89-Input_Output!$O$6,Input_Output!$O$22)+MRef(S$5,$B89-Input_Output!$O$6,Input_Output!$O$22)*MRef($AE$5,$B89-Input_Output!$O$6,Input_Output!$O$22)-E89),Prime))</f>
        <v/>
      </c>
      <c r="CA89" s="43" t="str" cm="1">
        <f t="array" ref="CA89">IF($A89="","",MOD($AH89*((1-MRef(T$5,$B89-Input_Output!$O$6,Input_Output!$O$22))*MRef(F$5,$B89-Input_Output!$O$6,Input_Output!$O$22)+MRef(T$5,$B89-Input_Output!$O$6,Input_Output!$O$22)*MRef($AE$5,$B89-Input_Output!$O$6,Input_Output!$O$22)-F89),Prime))</f>
        <v/>
      </c>
      <c r="CB89" s="43" t="str" cm="1">
        <f t="array" ref="CB89">IF($A89="","",MOD($AH89*((1-MRef(U$5,$B89-Input_Output!$O$6,Input_Output!$O$22))*MRef(G$5,$B89-Input_Output!$O$6,Input_Output!$O$22)+MRef(U$5,$B89-Input_Output!$O$6,Input_Output!$O$22)*MRef($AE$5,$B89-Input_Output!$O$6,Input_Output!$O$22)-G89),Prime))</f>
        <v/>
      </c>
      <c r="CC89" s="43" t="str" cm="1">
        <f t="array" ref="CC89">IF(A89="","",MOD(AH89*MRef(AC$5,B89-Input_Output!$O$6,Input_Output!$O$22)*H89,Prime))</f>
        <v/>
      </c>
      <c r="CD89" s="24"/>
      <c r="CE89" s="43" t="str">
        <f>IF($A89="","",MOD(D89*$AG89,Prime))</f>
        <v/>
      </c>
      <c r="CF89" s="43" t="str">
        <f>IF($A89="","",MOD((E89-INPUT)*$AG89,Prime))</f>
        <v/>
      </c>
      <c r="CG89" s="43" t="str">
        <f>IF($A89="","",MOD(H89*$AG89,Prime))</f>
        <v/>
      </c>
      <c r="CH89" s="43" t="str">
        <f>IF($A89="","",MOD((E89-OUT)*$AI89,Prime))</f>
        <v/>
      </c>
      <c r="CI89" s="43" t="str" cm="1">
        <f t="array" ref="CI89">IF(A89="","",_xlfn.LET(_xlpm.r,B89-Input_Output!$O$6,_xlpm.l,Input_Output!$O$22,MOD(MRef(AG$5,_xlpm.r,_xlpm.l)+MRef(AH$5,_xlpm.r,_xlpm.l)-MRef(AI$5,_xlpm.r,_xlpm.l)-AH89,Prime)))</f>
        <v/>
      </c>
      <c r="CJ89" s="7"/>
    </row>
    <row r="90" spans="1:88" x14ac:dyDescent="0.25">
      <c r="A90" s="41" t="str">
        <f>IF(B90&lt;Input_Output!O$22,"disguised","")</f>
        <v/>
      </c>
      <c r="B90" s="19" t="str">
        <f>IF(B89="","",_xlfn.LET(_xlpm.next,B89+1,IF(_xlpm.next&lt;Input_Output!O$22,_xlpm.next,"")))</f>
        <v/>
      </c>
      <c r="C90" s="19"/>
      <c r="D90" s="42"/>
      <c r="E90" s="42"/>
      <c r="F90" s="42"/>
      <c r="G90" s="42"/>
      <c r="H90" s="79"/>
      <c r="I90" s="87"/>
      <c r="J90" s="42"/>
      <c r="K90" s="42"/>
      <c r="L90" s="42"/>
      <c r="M90" s="61"/>
      <c r="N90" s="80"/>
      <c r="O90" s="42"/>
      <c r="P90" s="42"/>
      <c r="Q90" s="42"/>
      <c r="R90" s="42"/>
      <c r="S90" s="42"/>
      <c r="T90" s="42"/>
      <c r="U90" s="42"/>
      <c r="V90" s="42"/>
      <c r="W90" s="42"/>
      <c r="X90" s="42"/>
      <c r="Y90" s="42"/>
      <c r="Z90" s="42"/>
      <c r="AA90" s="42"/>
      <c r="AB90" s="42"/>
      <c r="AC90" s="42"/>
      <c r="AD90" s="42"/>
      <c r="AE90" s="42"/>
      <c r="AF90" s="42"/>
      <c r="AG90" s="19"/>
      <c r="AH90" s="19"/>
      <c r="AI90" s="19"/>
      <c r="AJ90" s="7"/>
      <c r="AK90" s="43" t="str">
        <f>IF(A90="","",MOD((AG90+AH90)*(N90+O90+P90-1),Prime))</f>
        <v/>
      </c>
      <c r="AL90" s="43" t="str">
        <f>IF(A90="","",MOD((AG90+AH90)*(N90*(1-N90)),Prime))</f>
        <v/>
      </c>
      <c r="AM90" s="43" t="str">
        <f>IF(A90="","",MOD((AG90+AH90)*(O90*(1-O90)),Prime))</f>
        <v/>
      </c>
      <c r="AN90" s="43" t="str">
        <f>IF(A90="","",MOD((AG90+AH90)*(P90*(1-P90)),Prime))</f>
        <v/>
      </c>
      <c r="AO90" s="43" t="str">
        <f>IF(A90="","",MOD((AG90+AH90)*(N90*($I90-N$4)),Prime))</f>
        <v/>
      </c>
      <c r="AP90" s="43" t="str">
        <f>IF(A90="","",MOD((AG90+AH90)*(O90*($I90-O$4)),Prime))</f>
        <v/>
      </c>
      <c r="AQ90" s="43" t="str">
        <f>IF(A90="","",MOD((AG90+AH90)*(P90*($I90-P$4)),Prime))</f>
        <v/>
      </c>
      <c r="AR90" s="7"/>
      <c r="AS90" s="43" t="str">
        <f>IF(A90="","",MOD((AG90+AH90)*(Q90+R90+S90+T90+U90-1),Prime))</f>
        <v/>
      </c>
      <c r="AT90" s="43" t="str">
        <f>IF(A90="","",MOD((AG90+AH90)*(Q90*(1-Q90)),Prime))</f>
        <v/>
      </c>
      <c r="AU90" s="43" t="str">
        <f>IF(A90="","",MOD((AG90+AH90)*(R90*(1-R90)),Prime))</f>
        <v/>
      </c>
      <c r="AV90" s="43" t="str">
        <f>IF(A90="","",MOD((AG90+AH90)*(S90*(1-S90)),Prime))</f>
        <v/>
      </c>
      <c r="AW90" s="43" t="str">
        <f>IF(A90="","",MOD((AG90+AH90)*(T90*(1-T90)),Prime))</f>
        <v/>
      </c>
      <c r="AX90" s="43" t="str">
        <f>IF(A90="","",MOD((AG90+AH90)*(U90*(1-U90)),Prime))</f>
        <v/>
      </c>
      <c r="AY90" s="43" t="str">
        <f>IF($A90="","",MOD(($AG90+$AH90)*(Q90*($K90-Q$4)),Prime))</f>
        <v/>
      </c>
      <c r="AZ90" s="43" t="str">
        <f>IF($A90="","",MOD(($AG90+$AH90)*(R90*($K90-R$4)),Prime))</f>
        <v/>
      </c>
      <c r="BA90" s="43" t="str">
        <f>IF($A90="","",MOD(($AG90+$AH90)*(S90*($K90-S$4)),Prime))</f>
        <v/>
      </c>
      <c r="BB90" s="43" t="str">
        <f>IF($A90="","",MOD(($AG90+$AH90)*(T90*($K90-T$4)),Prime))</f>
        <v/>
      </c>
      <c r="BC90" s="43" t="str">
        <f>IF($A90="","",MOD(($AG90+$AH90)*(U90*($K90-U$4)),Prime))</f>
        <v/>
      </c>
      <c r="BD90" s="24"/>
      <c r="BE90" s="43" t="str">
        <f>IF(A90="","",MOD((AG90+AH90)*(V90+W90+X90+Y90+Z90-1),Prime))</f>
        <v/>
      </c>
      <c r="BF90" s="43" t="str">
        <f>IF(A90="","",MOD((AG90+AH90)*(V90*(1-V90)),Prime))</f>
        <v/>
      </c>
      <c r="BG90" s="43" t="str">
        <f>IF(A90="","",MOD((AG90+AH90)*(W90*(1-W90)),Prime))</f>
        <v/>
      </c>
      <c r="BH90" s="43" t="str">
        <f>IF(A90="","",MOD((AG90+AH90)*(X90*(1-X90)),Prime))</f>
        <v/>
      </c>
      <c r="BI90" s="43" t="str">
        <f>IF(A90="","",MOD((AG90+AH90)*(Y90*(1-Y90)),Prime))</f>
        <v/>
      </c>
      <c r="BJ90" s="43" t="str">
        <f>IF(A90="","",MOD((AG90+AH90)*(Z90*(1-Z90)),Prime))</f>
        <v/>
      </c>
      <c r="BK90" s="43" t="str">
        <f>IF($A90="","",MOD(($AG90+$AH90)*(V90*($L90-V$4)),Prime))</f>
        <v/>
      </c>
      <c r="BL90" s="43" t="str">
        <f>IF($A90="","",MOD(($AG90+$AH90)*(W90*($L90-W$4)),Prime))</f>
        <v/>
      </c>
      <c r="BM90" s="43" t="str">
        <f>IF($A90="","",MOD(($AG90+$AH90)*(X90*($L90-X$4)),Prime))</f>
        <v/>
      </c>
      <c r="BN90" s="43" t="str">
        <f>IF($A90="","",MOD(($AG90+$AH90)*(Y90*($L90-Y$4)),Prime))</f>
        <v/>
      </c>
      <c r="BO90" s="43" t="str">
        <f>IF($A90="","",MOD(($AG90+$AH90)*(Z90*($L90-Z$4)),Prime))</f>
        <v/>
      </c>
      <c r="BP90" s="24"/>
      <c r="BQ90" s="43" t="str">
        <f>IF(A90="","",MOD((AG90+AH90)*(R90*D90+S90*E90+T90*F90+U90*G90-AA90),Prime))</f>
        <v/>
      </c>
      <c r="BR90" s="43" t="str">
        <f>IF(A90="","",MOD((AG90+AH90)*(W90*D90+X90*E90+Y90*F90+Z90*G90-AB90),Prime))</f>
        <v/>
      </c>
      <c r="BS90" s="43" t="str">
        <f>IF(A90="","",MOD((AG90+AH90)*(MOD(N90*AB90+O90*(AB90+M90)+P90*(AA90+AB90+M90),Prime)-AC90),Prime))</f>
        <v/>
      </c>
      <c r="BT90" s="43" t="str">
        <f>IF(A90="","",MOD((AG90+AH90)*MOD(H90*(AA90+R90)+(1-H90)*AC90-AD90,Prime),Prime))</f>
        <v/>
      </c>
      <c r="BU90" s="43" t="str">
        <f>IF(A90="","",MOD((AG90+AH90)*((J90*AD90+(1-J90)*AC90)-AE90),Prime))</f>
        <v/>
      </c>
      <c r="BV90" s="43" t="str">
        <f>IF(A90="","",MOD((AG90+AH90)*H90*(1-H90),Prime))</f>
        <v/>
      </c>
      <c r="BW90" s="43" t="str" cm="1">
        <f t="array" ref="BW90">IF(A90="","",MOD(AH90*MOD(MRef(AF$5,B90-Input_Output!$O$6,Input_Output!$O$22)*MRef(AC$5,B90-Input_Output!$O$6,Input_Output!$O$22)-(1-H90),Prime),Prime))</f>
        <v/>
      </c>
      <c r="BX90" s="24"/>
      <c r="BY90" s="43" t="str" cm="1">
        <f t="array" ref="BY90">IF(A90="","",MOD($AH90*((1-MRef(R$5,$B90-Input_Output!$O$6,Input_Output!$O$22))*(MOD(MRef(D$5,$B90-Input_Output!$O$6,Input_Output!$O$22)+1,Prime))+MRef(R$5,$B90-Input_Output!$O$6,Input_Output!$O$22)*MRef($AE$5,$B90-Input_Output!$O$6,Input_Output!$O$22)-D90),Prime))</f>
        <v/>
      </c>
      <c r="BZ90" s="43" t="str" cm="1">
        <f t="array" ref="BZ90">IF($A90="","",MOD($AH90*((1-MRef(S$5,$B90-Input_Output!$O$6,Input_Output!$O$22))*MRef(E$5,$B90-Input_Output!$O$6,Input_Output!$O$22)+MRef(S$5,$B90-Input_Output!$O$6,Input_Output!$O$22)*MRef($AE$5,$B90-Input_Output!$O$6,Input_Output!$O$22)-E90),Prime))</f>
        <v/>
      </c>
      <c r="CA90" s="43" t="str" cm="1">
        <f t="array" ref="CA90">IF($A90="","",MOD($AH90*((1-MRef(T$5,$B90-Input_Output!$O$6,Input_Output!$O$22))*MRef(F$5,$B90-Input_Output!$O$6,Input_Output!$O$22)+MRef(T$5,$B90-Input_Output!$O$6,Input_Output!$O$22)*MRef($AE$5,$B90-Input_Output!$O$6,Input_Output!$O$22)-F90),Prime))</f>
        <v/>
      </c>
      <c r="CB90" s="43" t="str" cm="1">
        <f t="array" ref="CB90">IF($A90="","",MOD($AH90*((1-MRef(U$5,$B90-Input_Output!$O$6,Input_Output!$O$22))*MRef(G$5,$B90-Input_Output!$O$6,Input_Output!$O$22)+MRef(U$5,$B90-Input_Output!$O$6,Input_Output!$O$22)*MRef($AE$5,$B90-Input_Output!$O$6,Input_Output!$O$22)-G90),Prime))</f>
        <v/>
      </c>
      <c r="CC90" s="43" t="str" cm="1">
        <f t="array" ref="CC90">IF(A90="","",MOD(AH90*MRef(AC$5,B90-Input_Output!$O$6,Input_Output!$O$22)*H90,Prime))</f>
        <v/>
      </c>
      <c r="CD90" s="24"/>
      <c r="CE90" s="43" t="str">
        <f>IF($A90="","",MOD(D90*$AG90,Prime))</f>
        <v/>
      </c>
      <c r="CF90" s="43" t="str">
        <f>IF($A90="","",MOD((E90-INPUT)*$AG90,Prime))</f>
        <v/>
      </c>
      <c r="CG90" s="43" t="str">
        <f>IF($A90="","",MOD(H90*$AG90,Prime))</f>
        <v/>
      </c>
      <c r="CH90" s="43" t="str">
        <f>IF($A90="","",MOD((E90-OUT)*$AI90,Prime))</f>
        <v/>
      </c>
      <c r="CI90" s="43" t="str" cm="1">
        <f t="array" ref="CI90">IF(A90="","",_xlfn.LET(_xlpm.r,B90-Input_Output!$O$6,_xlpm.l,Input_Output!$O$22,MOD(MRef(AG$5,_xlpm.r,_xlpm.l)+MRef(AH$5,_xlpm.r,_xlpm.l)-MRef(AI$5,_xlpm.r,_xlpm.l)-AH90,Prime)))</f>
        <v/>
      </c>
      <c r="CJ90" s="7"/>
    </row>
    <row r="91" spans="1:88" x14ac:dyDescent="0.25">
      <c r="A91" s="41" t="str">
        <f>IF(B91&lt;Input_Output!O$22,"disguised","")</f>
        <v/>
      </c>
      <c r="B91" s="19" t="str">
        <f>IF(B90="","",_xlfn.LET(_xlpm.next,B90+1,IF(_xlpm.next&lt;Input_Output!O$22,_xlpm.next,"")))</f>
        <v/>
      </c>
      <c r="C91" s="19"/>
      <c r="D91" s="42"/>
      <c r="E91" s="42"/>
      <c r="F91" s="42"/>
      <c r="G91" s="42"/>
      <c r="H91" s="79"/>
      <c r="I91" s="87"/>
      <c r="J91" s="42"/>
      <c r="K91" s="42"/>
      <c r="L91" s="42"/>
      <c r="M91" s="61"/>
      <c r="N91" s="80"/>
      <c r="O91" s="42"/>
      <c r="P91" s="42"/>
      <c r="Q91" s="42"/>
      <c r="R91" s="42"/>
      <c r="S91" s="42"/>
      <c r="T91" s="42"/>
      <c r="U91" s="42"/>
      <c r="V91" s="42"/>
      <c r="W91" s="42"/>
      <c r="X91" s="42"/>
      <c r="Y91" s="42"/>
      <c r="Z91" s="42"/>
      <c r="AA91" s="42"/>
      <c r="AB91" s="42"/>
      <c r="AC91" s="42"/>
      <c r="AD91" s="42"/>
      <c r="AE91" s="42"/>
      <c r="AF91" s="42"/>
      <c r="AG91" s="19"/>
      <c r="AH91" s="19"/>
      <c r="AI91" s="19"/>
      <c r="AJ91" s="7"/>
      <c r="AK91" s="43" t="str">
        <f>IF(A91="","",MOD((AG91+AH91)*(N91+O91+P91-1),Prime))</f>
        <v/>
      </c>
      <c r="AL91" s="43" t="str">
        <f>IF(A91="","",MOD((AG91+AH91)*(N91*(1-N91)),Prime))</f>
        <v/>
      </c>
      <c r="AM91" s="43" t="str">
        <f>IF(A91="","",MOD((AG91+AH91)*(O91*(1-O91)),Prime))</f>
        <v/>
      </c>
      <c r="AN91" s="43" t="str">
        <f>IF(A91="","",MOD((AG91+AH91)*(P91*(1-P91)),Prime))</f>
        <v/>
      </c>
      <c r="AO91" s="43" t="str">
        <f>IF(A91="","",MOD((AG91+AH91)*(N91*($I91-N$4)),Prime))</f>
        <v/>
      </c>
      <c r="AP91" s="43" t="str">
        <f>IF(A91="","",MOD((AG91+AH91)*(O91*($I91-O$4)),Prime))</f>
        <v/>
      </c>
      <c r="AQ91" s="43" t="str">
        <f>IF(A91="","",MOD((AG91+AH91)*(P91*($I91-P$4)),Prime))</f>
        <v/>
      </c>
      <c r="AR91" s="7"/>
      <c r="AS91" s="43" t="str">
        <f>IF(A91="","",MOD((AG91+AH91)*(Q91+R91+S91+T91+U91-1),Prime))</f>
        <v/>
      </c>
      <c r="AT91" s="43" t="str">
        <f>IF(A91="","",MOD((AG91+AH91)*(Q91*(1-Q91)),Prime))</f>
        <v/>
      </c>
      <c r="AU91" s="43" t="str">
        <f>IF(A91="","",MOD((AG91+AH91)*(R91*(1-R91)),Prime))</f>
        <v/>
      </c>
      <c r="AV91" s="43" t="str">
        <f>IF(A91="","",MOD((AG91+AH91)*(S91*(1-S91)),Prime))</f>
        <v/>
      </c>
      <c r="AW91" s="43" t="str">
        <f>IF(A91="","",MOD((AG91+AH91)*(T91*(1-T91)),Prime))</f>
        <v/>
      </c>
      <c r="AX91" s="43" t="str">
        <f>IF(A91="","",MOD((AG91+AH91)*(U91*(1-U91)),Prime))</f>
        <v/>
      </c>
      <c r="AY91" s="43" t="str">
        <f>IF($A91="","",MOD(($AG91+$AH91)*(Q91*($K91-Q$4)),Prime))</f>
        <v/>
      </c>
      <c r="AZ91" s="43" t="str">
        <f>IF($A91="","",MOD(($AG91+$AH91)*(R91*($K91-R$4)),Prime))</f>
        <v/>
      </c>
      <c r="BA91" s="43" t="str">
        <f>IF($A91="","",MOD(($AG91+$AH91)*(S91*($K91-S$4)),Prime))</f>
        <v/>
      </c>
      <c r="BB91" s="43" t="str">
        <f>IF($A91="","",MOD(($AG91+$AH91)*(T91*($K91-T$4)),Prime))</f>
        <v/>
      </c>
      <c r="BC91" s="43" t="str">
        <f>IF($A91="","",MOD(($AG91+$AH91)*(U91*($K91-U$4)),Prime))</f>
        <v/>
      </c>
      <c r="BD91" s="24"/>
      <c r="BE91" s="43" t="str">
        <f>IF(A91="","",MOD((AG91+AH91)*(V91+W91+X91+Y91+Z91-1),Prime))</f>
        <v/>
      </c>
      <c r="BF91" s="43" t="str">
        <f>IF(A91="","",MOD((AG91+AH91)*(V91*(1-V91)),Prime))</f>
        <v/>
      </c>
      <c r="BG91" s="43" t="str">
        <f>IF(A91="","",MOD((AG91+AH91)*(W91*(1-W91)),Prime))</f>
        <v/>
      </c>
      <c r="BH91" s="43" t="str">
        <f>IF(A91="","",MOD((AG91+AH91)*(X91*(1-X91)),Prime))</f>
        <v/>
      </c>
      <c r="BI91" s="43" t="str">
        <f>IF(A91="","",MOD((AG91+AH91)*(Y91*(1-Y91)),Prime))</f>
        <v/>
      </c>
      <c r="BJ91" s="43" t="str">
        <f>IF(A91="","",MOD((AG91+AH91)*(Z91*(1-Z91)),Prime))</f>
        <v/>
      </c>
      <c r="BK91" s="43" t="str">
        <f>IF($A91="","",MOD(($AG91+$AH91)*(V91*($L91-V$4)),Prime))</f>
        <v/>
      </c>
      <c r="BL91" s="43" t="str">
        <f>IF($A91="","",MOD(($AG91+$AH91)*(W91*($L91-W$4)),Prime))</f>
        <v/>
      </c>
      <c r="BM91" s="43" t="str">
        <f>IF($A91="","",MOD(($AG91+$AH91)*(X91*($L91-X$4)),Prime))</f>
        <v/>
      </c>
      <c r="BN91" s="43" t="str">
        <f>IF($A91="","",MOD(($AG91+$AH91)*(Y91*($L91-Y$4)),Prime))</f>
        <v/>
      </c>
      <c r="BO91" s="43" t="str">
        <f>IF($A91="","",MOD(($AG91+$AH91)*(Z91*($L91-Z$4)),Prime))</f>
        <v/>
      </c>
      <c r="BP91" s="24"/>
      <c r="BQ91" s="43" t="str">
        <f>IF(A91="","",MOD((AG91+AH91)*(R91*D91+S91*E91+T91*F91+U91*G91-AA91),Prime))</f>
        <v/>
      </c>
      <c r="BR91" s="43" t="str">
        <f>IF(A91="","",MOD((AG91+AH91)*(W91*D91+X91*E91+Y91*F91+Z91*G91-AB91),Prime))</f>
        <v/>
      </c>
      <c r="BS91" s="43" t="str">
        <f>IF(A91="","",MOD((AG91+AH91)*(MOD(N91*AB91+O91*(AB91+M91)+P91*(AA91+AB91+M91),Prime)-AC91),Prime))</f>
        <v/>
      </c>
      <c r="BT91" s="43" t="str">
        <f>IF(A91="","",MOD((AG91+AH91)*MOD(H91*(AA91+R91)+(1-H91)*AC91-AD91,Prime),Prime))</f>
        <v/>
      </c>
      <c r="BU91" s="43" t="str">
        <f>IF(A91="","",MOD((AG91+AH91)*((J91*AD91+(1-J91)*AC91)-AE91),Prime))</f>
        <v/>
      </c>
      <c r="BV91" s="43" t="str">
        <f>IF(A91="","",MOD((AG91+AH91)*H91*(1-H91),Prime))</f>
        <v/>
      </c>
      <c r="BW91" s="43" t="str" cm="1">
        <f t="array" ref="BW91">IF(A91="","",MOD(AH91*MOD(MRef(AF$5,B91-Input_Output!$O$6,Input_Output!$O$22)*MRef(AC$5,B91-Input_Output!$O$6,Input_Output!$O$22)-(1-H91),Prime),Prime))</f>
        <v/>
      </c>
      <c r="BX91" s="24"/>
      <c r="BY91" s="43" t="str" cm="1">
        <f t="array" ref="BY91">IF(A91="","",MOD($AH91*((1-MRef(R$5,$B91-Input_Output!$O$6,Input_Output!$O$22))*(MOD(MRef(D$5,$B91-Input_Output!$O$6,Input_Output!$O$22)+1,Prime))+MRef(R$5,$B91-Input_Output!$O$6,Input_Output!$O$22)*MRef($AE$5,$B91-Input_Output!$O$6,Input_Output!$O$22)-D91),Prime))</f>
        <v/>
      </c>
      <c r="BZ91" s="43" t="str" cm="1">
        <f t="array" ref="BZ91">IF($A91="","",MOD($AH91*((1-MRef(S$5,$B91-Input_Output!$O$6,Input_Output!$O$22))*MRef(E$5,$B91-Input_Output!$O$6,Input_Output!$O$22)+MRef(S$5,$B91-Input_Output!$O$6,Input_Output!$O$22)*MRef($AE$5,$B91-Input_Output!$O$6,Input_Output!$O$22)-E91),Prime))</f>
        <v/>
      </c>
      <c r="CA91" s="43" t="str" cm="1">
        <f t="array" ref="CA91">IF($A91="","",MOD($AH91*((1-MRef(T$5,$B91-Input_Output!$O$6,Input_Output!$O$22))*MRef(F$5,$B91-Input_Output!$O$6,Input_Output!$O$22)+MRef(T$5,$B91-Input_Output!$O$6,Input_Output!$O$22)*MRef($AE$5,$B91-Input_Output!$O$6,Input_Output!$O$22)-F91),Prime))</f>
        <v/>
      </c>
      <c r="CB91" s="43" t="str" cm="1">
        <f t="array" ref="CB91">IF($A91="","",MOD($AH91*((1-MRef(U$5,$B91-Input_Output!$O$6,Input_Output!$O$22))*MRef(G$5,$B91-Input_Output!$O$6,Input_Output!$O$22)+MRef(U$5,$B91-Input_Output!$O$6,Input_Output!$O$22)*MRef($AE$5,$B91-Input_Output!$O$6,Input_Output!$O$22)-G91),Prime))</f>
        <v/>
      </c>
      <c r="CC91" s="43" t="str" cm="1">
        <f t="array" ref="CC91">IF(A91="","",MOD(AH91*MRef(AC$5,B91-Input_Output!$O$6,Input_Output!$O$22)*H91,Prime))</f>
        <v/>
      </c>
      <c r="CD91" s="24"/>
      <c r="CE91" s="43" t="str">
        <f>IF($A91="","",MOD(D91*$AG91,Prime))</f>
        <v/>
      </c>
      <c r="CF91" s="43" t="str">
        <f>IF($A91="","",MOD((E91-INPUT)*$AG91,Prime))</f>
        <v/>
      </c>
      <c r="CG91" s="43" t="str">
        <f>IF($A91="","",MOD(H91*$AG91,Prime))</f>
        <v/>
      </c>
      <c r="CH91" s="43" t="str">
        <f>IF($A91="","",MOD((E91-OUT)*$AI91,Prime))</f>
        <v/>
      </c>
      <c r="CI91" s="43" t="str" cm="1">
        <f t="array" ref="CI91">IF(A91="","",_xlfn.LET(_xlpm.r,B91-Input_Output!$O$6,_xlpm.l,Input_Output!$O$22,MOD(MRef(AG$5,_xlpm.r,_xlpm.l)+MRef(AH$5,_xlpm.r,_xlpm.l)-MRef(AI$5,_xlpm.r,_xlpm.l)-AH91,Prime)))</f>
        <v/>
      </c>
      <c r="CJ91" s="7"/>
    </row>
    <row r="92" spans="1:88" x14ac:dyDescent="0.25">
      <c r="A92" s="41" t="str">
        <f>IF(B92&lt;Input_Output!O$22,"disguised","")</f>
        <v/>
      </c>
      <c r="B92" s="19" t="str">
        <f>IF(B91="","",_xlfn.LET(_xlpm.next,B91+1,IF(_xlpm.next&lt;Input_Output!O$22,_xlpm.next,"")))</f>
        <v/>
      </c>
      <c r="C92" s="19"/>
      <c r="D92" s="42"/>
      <c r="E92" s="42"/>
      <c r="F92" s="42"/>
      <c r="G92" s="42"/>
      <c r="H92" s="79"/>
      <c r="I92" s="87"/>
      <c r="J92" s="42"/>
      <c r="K92" s="42"/>
      <c r="L92" s="42"/>
      <c r="M92" s="61"/>
      <c r="N92" s="80"/>
      <c r="O92" s="42"/>
      <c r="P92" s="42"/>
      <c r="Q92" s="42"/>
      <c r="R92" s="42"/>
      <c r="S92" s="42"/>
      <c r="T92" s="42"/>
      <c r="U92" s="42"/>
      <c r="V92" s="42"/>
      <c r="W92" s="42"/>
      <c r="X92" s="42"/>
      <c r="Y92" s="42"/>
      <c r="Z92" s="42"/>
      <c r="AA92" s="42"/>
      <c r="AB92" s="42"/>
      <c r="AC92" s="42"/>
      <c r="AD92" s="42"/>
      <c r="AE92" s="42"/>
      <c r="AF92" s="42"/>
      <c r="AG92" s="19"/>
      <c r="AH92" s="19"/>
      <c r="AI92" s="19"/>
      <c r="AJ92" s="7"/>
      <c r="AK92" s="43" t="str">
        <f>IF(A92="","",MOD((AG92+AH92)*(N92+O92+P92-1),Prime))</f>
        <v/>
      </c>
      <c r="AL92" s="43" t="str">
        <f>IF(A92="","",MOD((AG92+AH92)*(N92*(1-N92)),Prime))</f>
        <v/>
      </c>
      <c r="AM92" s="43" t="str">
        <f>IF(A92="","",MOD((AG92+AH92)*(O92*(1-O92)),Prime))</f>
        <v/>
      </c>
      <c r="AN92" s="43" t="str">
        <f>IF(A92="","",MOD((AG92+AH92)*(P92*(1-P92)),Prime))</f>
        <v/>
      </c>
      <c r="AO92" s="43" t="str">
        <f>IF(A92="","",MOD((AG92+AH92)*(N92*($I92-N$4)),Prime))</f>
        <v/>
      </c>
      <c r="AP92" s="43" t="str">
        <f>IF(A92="","",MOD((AG92+AH92)*(O92*($I92-O$4)),Prime))</f>
        <v/>
      </c>
      <c r="AQ92" s="43" t="str">
        <f>IF(A92="","",MOD((AG92+AH92)*(P92*($I92-P$4)),Prime))</f>
        <v/>
      </c>
      <c r="AR92" s="7"/>
      <c r="AS92" s="43" t="str">
        <f>IF(A92="","",MOD((AG92+AH92)*(Q92+R92+S92+T92+U92-1),Prime))</f>
        <v/>
      </c>
      <c r="AT92" s="43" t="str">
        <f>IF(A92="","",MOD((AG92+AH92)*(Q92*(1-Q92)),Prime))</f>
        <v/>
      </c>
      <c r="AU92" s="43" t="str">
        <f>IF(A92="","",MOD((AG92+AH92)*(R92*(1-R92)),Prime))</f>
        <v/>
      </c>
      <c r="AV92" s="43" t="str">
        <f>IF(A92="","",MOD((AG92+AH92)*(S92*(1-S92)),Prime))</f>
        <v/>
      </c>
      <c r="AW92" s="43" t="str">
        <f>IF(A92="","",MOD((AG92+AH92)*(T92*(1-T92)),Prime))</f>
        <v/>
      </c>
      <c r="AX92" s="43" t="str">
        <f>IF(A92="","",MOD((AG92+AH92)*(U92*(1-U92)),Prime))</f>
        <v/>
      </c>
      <c r="AY92" s="43" t="str">
        <f>IF($A92="","",MOD(($AG92+$AH92)*(Q92*($K92-Q$4)),Prime))</f>
        <v/>
      </c>
      <c r="AZ92" s="43" t="str">
        <f>IF($A92="","",MOD(($AG92+$AH92)*(R92*($K92-R$4)),Prime))</f>
        <v/>
      </c>
      <c r="BA92" s="43" t="str">
        <f>IF($A92="","",MOD(($AG92+$AH92)*(S92*($K92-S$4)),Prime))</f>
        <v/>
      </c>
      <c r="BB92" s="43" t="str">
        <f>IF($A92="","",MOD(($AG92+$AH92)*(T92*($K92-T$4)),Prime))</f>
        <v/>
      </c>
      <c r="BC92" s="43" t="str">
        <f>IF($A92="","",MOD(($AG92+$AH92)*(U92*($K92-U$4)),Prime))</f>
        <v/>
      </c>
      <c r="BD92" s="24"/>
      <c r="BE92" s="43" t="str">
        <f>IF(A92="","",MOD((AG92+AH92)*(V92+W92+X92+Y92+Z92-1),Prime))</f>
        <v/>
      </c>
      <c r="BF92" s="43" t="str">
        <f>IF(A92="","",MOD((AG92+AH92)*(V92*(1-V92)),Prime))</f>
        <v/>
      </c>
      <c r="BG92" s="43" t="str">
        <f>IF(A92="","",MOD((AG92+AH92)*(W92*(1-W92)),Prime))</f>
        <v/>
      </c>
      <c r="BH92" s="43" t="str">
        <f>IF(A92="","",MOD((AG92+AH92)*(X92*(1-X92)),Prime))</f>
        <v/>
      </c>
      <c r="BI92" s="43" t="str">
        <f>IF(A92="","",MOD((AG92+AH92)*(Y92*(1-Y92)),Prime))</f>
        <v/>
      </c>
      <c r="BJ92" s="43" t="str">
        <f>IF(A92="","",MOD((AG92+AH92)*(Z92*(1-Z92)),Prime))</f>
        <v/>
      </c>
      <c r="BK92" s="43" t="str">
        <f>IF($A92="","",MOD(($AG92+$AH92)*(V92*($L92-V$4)),Prime))</f>
        <v/>
      </c>
      <c r="BL92" s="43" t="str">
        <f>IF($A92="","",MOD(($AG92+$AH92)*(W92*($L92-W$4)),Prime))</f>
        <v/>
      </c>
      <c r="BM92" s="43" t="str">
        <f>IF($A92="","",MOD(($AG92+$AH92)*(X92*($L92-X$4)),Prime))</f>
        <v/>
      </c>
      <c r="BN92" s="43" t="str">
        <f>IF($A92="","",MOD(($AG92+$AH92)*(Y92*($L92-Y$4)),Prime))</f>
        <v/>
      </c>
      <c r="BO92" s="43" t="str">
        <f>IF($A92="","",MOD(($AG92+$AH92)*(Z92*($L92-Z$4)),Prime))</f>
        <v/>
      </c>
      <c r="BP92" s="24"/>
      <c r="BQ92" s="43" t="str">
        <f>IF(A92="","",MOD((AG92+AH92)*(R92*D92+S92*E92+T92*F92+U92*G92-AA92),Prime))</f>
        <v/>
      </c>
      <c r="BR92" s="43" t="str">
        <f>IF(A92="","",MOD((AG92+AH92)*(W92*D92+X92*E92+Y92*F92+Z92*G92-AB92),Prime))</f>
        <v/>
      </c>
      <c r="BS92" s="43" t="str">
        <f>IF(A92="","",MOD((AG92+AH92)*(MOD(N92*AB92+O92*(AB92+M92)+P92*(AA92+AB92+M92),Prime)-AC92),Prime))</f>
        <v/>
      </c>
      <c r="BT92" s="43" t="str">
        <f>IF(A92="","",MOD((AG92+AH92)*MOD(H92*(AA92+R92)+(1-H92)*AC92-AD92,Prime),Prime))</f>
        <v/>
      </c>
      <c r="BU92" s="43" t="str">
        <f>IF(A92="","",MOD((AG92+AH92)*((J92*AD92+(1-J92)*AC92)-AE92),Prime))</f>
        <v/>
      </c>
      <c r="BV92" s="43" t="str">
        <f>IF(A92="","",MOD((AG92+AH92)*H92*(1-H92),Prime))</f>
        <v/>
      </c>
      <c r="BW92" s="43" t="str" cm="1">
        <f t="array" ref="BW92">IF(A92="","",MOD(AH92*MOD(MRef(AF$5,B92-Input_Output!$O$6,Input_Output!$O$22)*MRef(AC$5,B92-Input_Output!$O$6,Input_Output!$O$22)-(1-H92),Prime),Prime))</f>
        <v/>
      </c>
      <c r="BX92" s="24"/>
      <c r="BY92" s="43" t="str" cm="1">
        <f t="array" ref="BY92">IF(A92="","",MOD($AH92*((1-MRef(R$5,$B92-Input_Output!$O$6,Input_Output!$O$22))*(MOD(MRef(D$5,$B92-Input_Output!$O$6,Input_Output!$O$22)+1,Prime))+MRef(R$5,$B92-Input_Output!$O$6,Input_Output!$O$22)*MRef($AE$5,$B92-Input_Output!$O$6,Input_Output!$O$22)-D92),Prime))</f>
        <v/>
      </c>
      <c r="BZ92" s="43" t="str" cm="1">
        <f t="array" ref="BZ92">IF($A92="","",MOD($AH92*((1-MRef(S$5,$B92-Input_Output!$O$6,Input_Output!$O$22))*MRef(E$5,$B92-Input_Output!$O$6,Input_Output!$O$22)+MRef(S$5,$B92-Input_Output!$O$6,Input_Output!$O$22)*MRef($AE$5,$B92-Input_Output!$O$6,Input_Output!$O$22)-E92),Prime))</f>
        <v/>
      </c>
      <c r="CA92" s="43" t="str" cm="1">
        <f t="array" ref="CA92">IF($A92="","",MOD($AH92*((1-MRef(T$5,$B92-Input_Output!$O$6,Input_Output!$O$22))*MRef(F$5,$B92-Input_Output!$O$6,Input_Output!$O$22)+MRef(T$5,$B92-Input_Output!$O$6,Input_Output!$O$22)*MRef($AE$5,$B92-Input_Output!$O$6,Input_Output!$O$22)-F92),Prime))</f>
        <v/>
      </c>
      <c r="CB92" s="43" t="str" cm="1">
        <f t="array" ref="CB92">IF($A92="","",MOD($AH92*((1-MRef(U$5,$B92-Input_Output!$O$6,Input_Output!$O$22))*MRef(G$5,$B92-Input_Output!$O$6,Input_Output!$O$22)+MRef(U$5,$B92-Input_Output!$O$6,Input_Output!$O$22)*MRef($AE$5,$B92-Input_Output!$O$6,Input_Output!$O$22)-G92),Prime))</f>
        <v/>
      </c>
      <c r="CC92" s="43" t="str" cm="1">
        <f t="array" ref="CC92">IF(A92="","",MOD(AH92*MRef(AC$5,B92-Input_Output!$O$6,Input_Output!$O$22)*H92,Prime))</f>
        <v/>
      </c>
      <c r="CD92" s="24"/>
      <c r="CE92" s="43" t="str">
        <f>IF($A92="","",MOD(D92*$AG92,Prime))</f>
        <v/>
      </c>
      <c r="CF92" s="43" t="str">
        <f>IF($A92="","",MOD((E92-INPUT)*$AG92,Prime))</f>
        <v/>
      </c>
      <c r="CG92" s="43" t="str">
        <f>IF($A92="","",MOD(H92*$AG92,Prime))</f>
        <v/>
      </c>
      <c r="CH92" s="43" t="str">
        <f>IF($A92="","",MOD((E92-OUT)*$AI92,Prime))</f>
        <v/>
      </c>
      <c r="CI92" s="43" t="str" cm="1">
        <f t="array" ref="CI92">IF(A92="","",_xlfn.LET(_xlpm.r,B92-Input_Output!$O$6,_xlpm.l,Input_Output!$O$22,MOD(MRef(AG$5,_xlpm.r,_xlpm.l)+MRef(AH$5,_xlpm.r,_xlpm.l)-MRef(AI$5,_xlpm.r,_xlpm.l)-AH92,Prime)))</f>
        <v/>
      </c>
      <c r="CJ92" s="7"/>
    </row>
    <row r="93" spans="1:88" x14ac:dyDescent="0.25">
      <c r="A93" s="41" t="str">
        <f>IF(B93&lt;Input_Output!O$22,"disguised","")</f>
        <v/>
      </c>
      <c r="B93" s="19" t="str">
        <f>IF(B92="","",_xlfn.LET(_xlpm.next,B92+1,IF(_xlpm.next&lt;Input_Output!O$22,_xlpm.next,"")))</f>
        <v/>
      </c>
      <c r="C93" s="19"/>
      <c r="D93" s="42"/>
      <c r="E93" s="42"/>
      <c r="F93" s="42"/>
      <c r="G93" s="42"/>
      <c r="H93" s="79"/>
      <c r="I93" s="87"/>
      <c r="J93" s="42"/>
      <c r="K93" s="42"/>
      <c r="L93" s="42"/>
      <c r="M93" s="61"/>
      <c r="N93" s="80"/>
      <c r="O93" s="42"/>
      <c r="P93" s="42"/>
      <c r="Q93" s="42"/>
      <c r="R93" s="42"/>
      <c r="S93" s="42"/>
      <c r="T93" s="42"/>
      <c r="U93" s="42"/>
      <c r="V93" s="42"/>
      <c r="W93" s="42"/>
      <c r="X93" s="42"/>
      <c r="Y93" s="42"/>
      <c r="Z93" s="42"/>
      <c r="AA93" s="42"/>
      <c r="AB93" s="42"/>
      <c r="AC93" s="42"/>
      <c r="AD93" s="42"/>
      <c r="AE93" s="42"/>
      <c r="AF93" s="42"/>
      <c r="AG93" s="19"/>
      <c r="AH93" s="19"/>
      <c r="AI93" s="19"/>
      <c r="AJ93" s="7"/>
      <c r="AK93" s="43" t="str">
        <f>IF(A93="","",MOD((AG93+AH93)*(N93+O93+P93-1),Prime))</f>
        <v/>
      </c>
      <c r="AL93" s="43" t="str">
        <f>IF(A93="","",MOD((AG93+AH93)*(N93*(1-N93)),Prime))</f>
        <v/>
      </c>
      <c r="AM93" s="43" t="str">
        <f>IF(A93="","",MOD((AG93+AH93)*(O93*(1-O93)),Prime))</f>
        <v/>
      </c>
      <c r="AN93" s="43" t="str">
        <f>IF(A93="","",MOD((AG93+AH93)*(P93*(1-P93)),Prime))</f>
        <v/>
      </c>
      <c r="AO93" s="43" t="str">
        <f>IF(A93="","",MOD((AG93+AH93)*(N93*($I93-N$4)),Prime))</f>
        <v/>
      </c>
      <c r="AP93" s="43" t="str">
        <f>IF(A93="","",MOD((AG93+AH93)*(O93*($I93-O$4)),Prime))</f>
        <v/>
      </c>
      <c r="AQ93" s="43" t="str">
        <f>IF(A93="","",MOD((AG93+AH93)*(P93*($I93-P$4)),Prime))</f>
        <v/>
      </c>
      <c r="AR93" s="7"/>
      <c r="AS93" s="43" t="str">
        <f>IF(A93="","",MOD((AG93+AH93)*(Q93+R93+S93+T93+U93-1),Prime))</f>
        <v/>
      </c>
      <c r="AT93" s="43" t="str">
        <f>IF(A93="","",MOD((AG93+AH93)*(Q93*(1-Q93)),Prime))</f>
        <v/>
      </c>
      <c r="AU93" s="43" t="str">
        <f>IF(A93="","",MOD((AG93+AH93)*(R93*(1-R93)),Prime))</f>
        <v/>
      </c>
      <c r="AV93" s="43" t="str">
        <f>IF(A93="","",MOD((AG93+AH93)*(S93*(1-S93)),Prime))</f>
        <v/>
      </c>
      <c r="AW93" s="43" t="str">
        <f>IF(A93="","",MOD((AG93+AH93)*(T93*(1-T93)),Prime))</f>
        <v/>
      </c>
      <c r="AX93" s="43" t="str">
        <f>IF(A93="","",MOD((AG93+AH93)*(U93*(1-U93)),Prime))</f>
        <v/>
      </c>
      <c r="AY93" s="43" t="str">
        <f>IF($A93="","",MOD(($AG93+$AH93)*(Q93*($K93-Q$4)),Prime))</f>
        <v/>
      </c>
      <c r="AZ93" s="43" t="str">
        <f>IF($A93="","",MOD(($AG93+$AH93)*(R93*($K93-R$4)),Prime))</f>
        <v/>
      </c>
      <c r="BA93" s="43" t="str">
        <f>IF($A93="","",MOD(($AG93+$AH93)*(S93*($K93-S$4)),Prime))</f>
        <v/>
      </c>
      <c r="BB93" s="43" t="str">
        <f>IF($A93="","",MOD(($AG93+$AH93)*(T93*($K93-T$4)),Prime))</f>
        <v/>
      </c>
      <c r="BC93" s="43" t="str">
        <f>IF($A93="","",MOD(($AG93+$AH93)*(U93*($K93-U$4)),Prime))</f>
        <v/>
      </c>
      <c r="BD93" s="24"/>
      <c r="BE93" s="43" t="str">
        <f>IF(A93="","",MOD((AG93+AH93)*(V93+W93+X93+Y93+Z93-1),Prime))</f>
        <v/>
      </c>
      <c r="BF93" s="43" t="str">
        <f>IF(A93="","",MOD((AG93+AH93)*(V93*(1-V93)),Prime))</f>
        <v/>
      </c>
      <c r="BG93" s="43" t="str">
        <f>IF(A93="","",MOD((AG93+AH93)*(W93*(1-W93)),Prime))</f>
        <v/>
      </c>
      <c r="BH93" s="43" t="str">
        <f>IF(A93="","",MOD((AG93+AH93)*(X93*(1-X93)),Prime))</f>
        <v/>
      </c>
      <c r="BI93" s="43" t="str">
        <f>IF(A93="","",MOD((AG93+AH93)*(Y93*(1-Y93)),Prime))</f>
        <v/>
      </c>
      <c r="BJ93" s="43" t="str">
        <f>IF(A93="","",MOD((AG93+AH93)*(Z93*(1-Z93)),Prime))</f>
        <v/>
      </c>
      <c r="BK93" s="43" t="str">
        <f>IF($A93="","",MOD(($AG93+$AH93)*(V93*($L93-V$4)),Prime))</f>
        <v/>
      </c>
      <c r="BL93" s="43" t="str">
        <f>IF($A93="","",MOD(($AG93+$AH93)*(W93*($L93-W$4)),Prime))</f>
        <v/>
      </c>
      <c r="BM93" s="43" t="str">
        <f>IF($A93="","",MOD(($AG93+$AH93)*(X93*($L93-X$4)),Prime))</f>
        <v/>
      </c>
      <c r="BN93" s="43" t="str">
        <f>IF($A93="","",MOD(($AG93+$AH93)*(Y93*($L93-Y$4)),Prime))</f>
        <v/>
      </c>
      <c r="BO93" s="43" t="str">
        <f>IF($A93="","",MOD(($AG93+$AH93)*(Z93*($L93-Z$4)),Prime))</f>
        <v/>
      </c>
      <c r="BP93" s="24"/>
      <c r="BQ93" s="43" t="str">
        <f>IF(A93="","",MOD((AG93+AH93)*(R93*D93+S93*E93+T93*F93+U93*G93-AA93),Prime))</f>
        <v/>
      </c>
      <c r="BR93" s="43" t="str">
        <f>IF(A93="","",MOD((AG93+AH93)*(W93*D93+X93*E93+Y93*F93+Z93*G93-AB93),Prime))</f>
        <v/>
      </c>
      <c r="BS93" s="43" t="str">
        <f>IF(A93="","",MOD((AG93+AH93)*(MOD(N93*AB93+O93*(AB93+M93)+P93*(AA93+AB93+M93),Prime)-AC93),Prime))</f>
        <v/>
      </c>
      <c r="BT93" s="43" t="str">
        <f>IF(A93="","",MOD((AG93+AH93)*MOD(H93*(AA93+R93)+(1-H93)*AC93-AD93,Prime),Prime))</f>
        <v/>
      </c>
      <c r="BU93" s="43" t="str">
        <f>IF(A93="","",MOD((AG93+AH93)*((J93*AD93+(1-J93)*AC93)-AE93),Prime))</f>
        <v/>
      </c>
      <c r="BV93" s="43" t="str">
        <f>IF(A93="","",MOD((AG93+AH93)*H93*(1-H93),Prime))</f>
        <v/>
      </c>
      <c r="BW93" s="43" t="str" cm="1">
        <f t="array" ref="BW93">IF(A93="","",MOD(AH93*MOD(MRef(AF$5,B93-Input_Output!$O$6,Input_Output!$O$22)*MRef(AC$5,B93-Input_Output!$O$6,Input_Output!$O$22)-(1-H93),Prime),Prime))</f>
        <v/>
      </c>
      <c r="BX93" s="24"/>
      <c r="BY93" s="43" t="str" cm="1">
        <f t="array" ref="BY93">IF(A93="","",MOD($AH93*((1-MRef(R$5,$B93-Input_Output!$O$6,Input_Output!$O$22))*(MOD(MRef(D$5,$B93-Input_Output!$O$6,Input_Output!$O$22)+1,Prime))+MRef(R$5,$B93-Input_Output!$O$6,Input_Output!$O$22)*MRef($AE$5,$B93-Input_Output!$O$6,Input_Output!$O$22)-D93),Prime))</f>
        <v/>
      </c>
      <c r="BZ93" s="43" t="str" cm="1">
        <f t="array" ref="BZ93">IF($A93="","",MOD($AH93*((1-MRef(S$5,$B93-Input_Output!$O$6,Input_Output!$O$22))*MRef(E$5,$B93-Input_Output!$O$6,Input_Output!$O$22)+MRef(S$5,$B93-Input_Output!$O$6,Input_Output!$O$22)*MRef($AE$5,$B93-Input_Output!$O$6,Input_Output!$O$22)-E93),Prime))</f>
        <v/>
      </c>
      <c r="CA93" s="43" t="str" cm="1">
        <f t="array" ref="CA93">IF($A93="","",MOD($AH93*((1-MRef(T$5,$B93-Input_Output!$O$6,Input_Output!$O$22))*MRef(F$5,$B93-Input_Output!$O$6,Input_Output!$O$22)+MRef(T$5,$B93-Input_Output!$O$6,Input_Output!$O$22)*MRef($AE$5,$B93-Input_Output!$O$6,Input_Output!$O$22)-F93),Prime))</f>
        <v/>
      </c>
      <c r="CB93" s="43" t="str" cm="1">
        <f t="array" ref="CB93">IF($A93="","",MOD($AH93*((1-MRef(U$5,$B93-Input_Output!$O$6,Input_Output!$O$22))*MRef(G$5,$B93-Input_Output!$O$6,Input_Output!$O$22)+MRef(U$5,$B93-Input_Output!$O$6,Input_Output!$O$22)*MRef($AE$5,$B93-Input_Output!$O$6,Input_Output!$O$22)-G93),Prime))</f>
        <v/>
      </c>
      <c r="CC93" s="43" t="str" cm="1">
        <f t="array" ref="CC93">IF(A93="","",MOD(AH93*MRef(AC$5,B93-Input_Output!$O$6,Input_Output!$O$22)*H93,Prime))</f>
        <v/>
      </c>
      <c r="CD93" s="24"/>
      <c r="CE93" s="43" t="str">
        <f>IF($A93="","",MOD(D93*$AG93,Prime))</f>
        <v/>
      </c>
      <c r="CF93" s="43" t="str">
        <f>IF($A93="","",MOD((E93-INPUT)*$AG93,Prime))</f>
        <v/>
      </c>
      <c r="CG93" s="43" t="str">
        <f>IF($A93="","",MOD(H93*$AG93,Prime))</f>
        <v/>
      </c>
      <c r="CH93" s="43" t="str">
        <f>IF($A93="","",MOD((E93-OUT)*$AI93,Prime))</f>
        <v/>
      </c>
      <c r="CI93" s="43" t="str" cm="1">
        <f t="array" ref="CI93">IF(A93="","",_xlfn.LET(_xlpm.r,B93-Input_Output!$O$6,_xlpm.l,Input_Output!$O$22,MOD(MRef(AG$5,_xlpm.r,_xlpm.l)+MRef(AH$5,_xlpm.r,_xlpm.l)-MRef(AI$5,_xlpm.r,_xlpm.l)-AH93,Prime)))</f>
        <v/>
      </c>
      <c r="CJ93" s="7"/>
    </row>
    <row r="94" spans="1:88" x14ac:dyDescent="0.25">
      <c r="A94" s="41" t="str">
        <f>IF(B94&lt;Input_Output!O$22,"disguised","")</f>
        <v/>
      </c>
      <c r="B94" s="19" t="str">
        <f>IF(B93="","",_xlfn.LET(_xlpm.next,B93+1,IF(_xlpm.next&lt;Input_Output!O$22,_xlpm.next,"")))</f>
        <v/>
      </c>
      <c r="C94" s="19"/>
      <c r="D94" s="42"/>
      <c r="E94" s="42"/>
      <c r="F94" s="42"/>
      <c r="G94" s="42"/>
      <c r="H94" s="79"/>
      <c r="I94" s="87"/>
      <c r="J94" s="42"/>
      <c r="K94" s="42"/>
      <c r="L94" s="42"/>
      <c r="M94" s="61"/>
      <c r="N94" s="80"/>
      <c r="O94" s="42"/>
      <c r="P94" s="42"/>
      <c r="Q94" s="42"/>
      <c r="R94" s="42"/>
      <c r="S94" s="42"/>
      <c r="T94" s="42"/>
      <c r="U94" s="42"/>
      <c r="V94" s="42"/>
      <c r="W94" s="42"/>
      <c r="X94" s="42"/>
      <c r="Y94" s="42"/>
      <c r="Z94" s="42"/>
      <c r="AA94" s="42"/>
      <c r="AB94" s="42"/>
      <c r="AC94" s="42"/>
      <c r="AD94" s="42"/>
      <c r="AE94" s="42"/>
      <c r="AF94" s="42"/>
      <c r="AG94" s="19"/>
      <c r="AH94" s="19"/>
      <c r="AI94" s="19"/>
      <c r="AJ94" s="7"/>
      <c r="AK94" s="43" t="str">
        <f>IF(A94="","",MOD((AG94+AH94)*(N94+O94+P94-1),Prime))</f>
        <v/>
      </c>
      <c r="AL94" s="43" t="str">
        <f>IF(A94="","",MOD((AG94+AH94)*(N94*(1-N94)),Prime))</f>
        <v/>
      </c>
      <c r="AM94" s="43" t="str">
        <f>IF(A94="","",MOD((AG94+AH94)*(O94*(1-O94)),Prime))</f>
        <v/>
      </c>
      <c r="AN94" s="43" t="str">
        <f>IF(A94="","",MOD((AG94+AH94)*(P94*(1-P94)),Prime))</f>
        <v/>
      </c>
      <c r="AO94" s="43" t="str">
        <f>IF(A94="","",MOD((AG94+AH94)*(N94*($I94-N$4)),Prime))</f>
        <v/>
      </c>
      <c r="AP94" s="43" t="str">
        <f>IF(A94="","",MOD((AG94+AH94)*(O94*($I94-O$4)),Prime))</f>
        <v/>
      </c>
      <c r="AQ94" s="43" t="str">
        <f>IF(A94="","",MOD((AG94+AH94)*(P94*($I94-P$4)),Prime))</f>
        <v/>
      </c>
      <c r="AR94" s="7"/>
      <c r="AS94" s="43" t="str">
        <f>IF(A94="","",MOD((AG94+AH94)*(Q94+R94+S94+T94+U94-1),Prime))</f>
        <v/>
      </c>
      <c r="AT94" s="43" t="str">
        <f>IF(A94="","",MOD((AG94+AH94)*(Q94*(1-Q94)),Prime))</f>
        <v/>
      </c>
      <c r="AU94" s="43" t="str">
        <f>IF(A94="","",MOD((AG94+AH94)*(R94*(1-R94)),Prime))</f>
        <v/>
      </c>
      <c r="AV94" s="43" t="str">
        <f>IF(A94="","",MOD((AG94+AH94)*(S94*(1-S94)),Prime))</f>
        <v/>
      </c>
      <c r="AW94" s="43" t="str">
        <f>IF(A94="","",MOD((AG94+AH94)*(T94*(1-T94)),Prime))</f>
        <v/>
      </c>
      <c r="AX94" s="43" t="str">
        <f>IF(A94="","",MOD((AG94+AH94)*(U94*(1-U94)),Prime))</f>
        <v/>
      </c>
      <c r="AY94" s="43" t="str">
        <f>IF($A94="","",MOD(($AG94+$AH94)*(Q94*($K94-Q$4)),Prime))</f>
        <v/>
      </c>
      <c r="AZ94" s="43" t="str">
        <f>IF($A94="","",MOD(($AG94+$AH94)*(R94*($K94-R$4)),Prime))</f>
        <v/>
      </c>
      <c r="BA94" s="43" t="str">
        <f>IF($A94="","",MOD(($AG94+$AH94)*(S94*($K94-S$4)),Prime))</f>
        <v/>
      </c>
      <c r="BB94" s="43" t="str">
        <f>IF($A94="","",MOD(($AG94+$AH94)*(T94*($K94-T$4)),Prime))</f>
        <v/>
      </c>
      <c r="BC94" s="43" t="str">
        <f>IF($A94="","",MOD(($AG94+$AH94)*(U94*($K94-U$4)),Prime))</f>
        <v/>
      </c>
      <c r="BD94" s="24"/>
      <c r="BE94" s="43" t="str">
        <f>IF(A94="","",MOD((AG94+AH94)*(V94+W94+X94+Y94+Z94-1),Prime))</f>
        <v/>
      </c>
      <c r="BF94" s="43" t="str">
        <f>IF(A94="","",MOD((AG94+AH94)*(V94*(1-V94)),Prime))</f>
        <v/>
      </c>
      <c r="BG94" s="43" t="str">
        <f>IF(A94="","",MOD((AG94+AH94)*(W94*(1-W94)),Prime))</f>
        <v/>
      </c>
      <c r="BH94" s="43" t="str">
        <f>IF(A94="","",MOD((AG94+AH94)*(X94*(1-X94)),Prime))</f>
        <v/>
      </c>
      <c r="BI94" s="43" t="str">
        <f>IF(A94="","",MOD((AG94+AH94)*(Y94*(1-Y94)),Prime))</f>
        <v/>
      </c>
      <c r="BJ94" s="43" t="str">
        <f>IF(A94="","",MOD((AG94+AH94)*(Z94*(1-Z94)),Prime))</f>
        <v/>
      </c>
      <c r="BK94" s="43" t="str">
        <f>IF($A94="","",MOD(($AG94+$AH94)*(V94*($L94-V$4)),Prime))</f>
        <v/>
      </c>
      <c r="BL94" s="43" t="str">
        <f>IF($A94="","",MOD(($AG94+$AH94)*(W94*($L94-W$4)),Prime))</f>
        <v/>
      </c>
      <c r="BM94" s="43" t="str">
        <f>IF($A94="","",MOD(($AG94+$AH94)*(X94*($L94-X$4)),Prime))</f>
        <v/>
      </c>
      <c r="BN94" s="43" t="str">
        <f>IF($A94="","",MOD(($AG94+$AH94)*(Y94*($L94-Y$4)),Prime))</f>
        <v/>
      </c>
      <c r="BO94" s="43" t="str">
        <f>IF($A94="","",MOD(($AG94+$AH94)*(Z94*($L94-Z$4)),Prime))</f>
        <v/>
      </c>
      <c r="BP94" s="24"/>
      <c r="BQ94" s="43" t="str">
        <f>IF(A94="","",MOD((AG94+AH94)*(R94*D94+S94*E94+T94*F94+U94*G94-AA94),Prime))</f>
        <v/>
      </c>
      <c r="BR94" s="43" t="str">
        <f>IF(A94="","",MOD((AG94+AH94)*(W94*D94+X94*E94+Y94*F94+Z94*G94-AB94),Prime))</f>
        <v/>
      </c>
      <c r="BS94" s="43" t="str">
        <f>IF(A94="","",MOD((AG94+AH94)*(MOD(N94*AB94+O94*(AB94+M94)+P94*(AA94+AB94+M94),Prime)-AC94),Prime))</f>
        <v/>
      </c>
      <c r="BT94" s="43" t="str">
        <f>IF(A94="","",MOD((AG94+AH94)*MOD(H94*(AA94+R94)+(1-H94)*AC94-AD94,Prime),Prime))</f>
        <v/>
      </c>
      <c r="BU94" s="43" t="str">
        <f>IF(A94="","",MOD((AG94+AH94)*((J94*AD94+(1-J94)*AC94)-AE94),Prime))</f>
        <v/>
      </c>
      <c r="BV94" s="43" t="str">
        <f>IF(A94="","",MOD((AG94+AH94)*H94*(1-H94),Prime))</f>
        <v/>
      </c>
      <c r="BW94" s="43" t="str" cm="1">
        <f t="array" ref="BW94">IF(A94="","",MOD(AH94*MOD(MRef(AF$5,B94-Input_Output!$O$6,Input_Output!$O$22)*MRef(AC$5,B94-Input_Output!$O$6,Input_Output!$O$22)-(1-H94),Prime),Prime))</f>
        <v/>
      </c>
      <c r="BX94" s="24"/>
      <c r="BY94" s="43" t="str" cm="1">
        <f t="array" ref="BY94">IF(A94="","",MOD($AH94*((1-MRef(R$5,$B94-Input_Output!$O$6,Input_Output!$O$22))*(MOD(MRef(D$5,$B94-Input_Output!$O$6,Input_Output!$O$22)+1,Prime))+MRef(R$5,$B94-Input_Output!$O$6,Input_Output!$O$22)*MRef($AE$5,$B94-Input_Output!$O$6,Input_Output!$O$22)-D94),Prime))</f>
        <v/>
      </c>
      <c r="BZ94" s="43" t="str" cm="1">
        <f t="array" ref="BZ94">IF($A94="","",MOD($AH94*((1-MRef(S$5,$B94-Input_Output!$O$6,Input_Output!$O$22))*MRef(E$5,$B94-Input_Output!$O$6,Input_Output!$O$22)+MRef(S$5,$B94-Input_Output!$O$6,Input_Output!$O$22)*MRef($AE$5,$B94-Input_Output!$O$6,Input_Output!$O$22)-E94),Prime))</f>
        <v/>
      </c>
      <c r="CA94" s="43" t="str" cm="1">
        <f t="array" ref="CA94">IF($A94="","",MOD($AH94*((1-MRef(T$5,$B94-Input_Output!$O$6,Input_Output!$O$22))*MRef(F$5,$B94-Input_Output!$O$6,Input_Output!$O$22)+MRef(T$5,$B94-Input_Output!$O$6,Input_Output!$O$22)*MRef($AE$5,$B94-Input_Output!$O$6,Input_Output!$O$22)-F94),Prime))</f>
        <v/>
      </c>
      <c r="CB94" s="43" t="str" cm="1">
        <f t="array" ref="CB94">IF($A94="","",MOD($AH94*((1-MRef(U$5,$B94-Input_Output!$O$6,Input_Output!$O$22))*MRef(G$5,$B94-Input_Output!$O$6,Input_Output!$O$22)+MRef(U$5,$B94-Input_Output!$O$6,Input_Output!$O$22)*MRef($AE$5,$B94-Input_Output!$O$6,Input_Output!$O$22)-G94),Prime))</f>
        <v/>
      </c>
      <c r="CC94" s="43" t="str" cm="1">
        <f t="array" ref="CC94">IF(A94="","",MOD(AH94*MRef(AC$5,B94-Input_Output!$O$6,Input_Output!$O$22)*H94,Prime))</f>
        <v/>
      </c>
      <c r="CD94" s="24"/>
      <c r="CE94" s="43" t="str">
        <f>IF($A94="","",MOD(D94*$AG94,Prime))</f>
        <v/>
      </c>
      <c r="CF94" s="43" t="str">
        <f>IF($A94="","",MOD((E94-INPUT)*$AG94,Prime))</f>
        <v/>
      </c>
      <c r="CG94" s="43" t="str">
        <f>IF($A94="","",MOD(H94*$AG94,Prime))</f>
        <v/>
      </c>
      <c r="CH94" s="43" t="str">
        <f>IF($A94="","",MOD((E94-OUT)*$AI94,Prime))</f>
        <v/>
      </c>
      <c r="CI94" s="43" t="str" cm="1">
        <f t="array" ref="CI94">IF(A94="","",_xlfn.LET(_xlpm.r,B94-Input_Output!$O$6,_xlpm.l,Input_Output!$O$22,MOD(MRef(AG$5,_xlpm.r,_xlpm.l)+MRef(AH$5,_xlpm.r,_xlpm.l)-MRef(AI$5,_xlpm.r,_xlpm.l)-AH94,Prime)))</f>
        <v/>
      </c>
      <c r="CJ94" s="7"/>
    </row>
    <row r="95" spans="1:88" x14ac:dyDescent="0.25">
      <c r="A95" s="41" t="str">
        <f>IF(B95&lt;Input_Output!O$22,"disguised","")</f>
        <v/>
      </c>
      <c r="B95" s="19" t="str">
        <f>IF(B94="","",_xlfn.LET(_xlpm.next,B94+1,IF(_xlpm.next&lt;Input_Output!O$22,_xlpm.next,"")))</f>
        <v/>
      </c>
      <c r="C95" s="19"/>
      <c r="D95" s="42"/>
      <c r="E95" s="42"/>
      <c r="F95" s="42"/>
      <c r="G95" s="42"/>
      <c r="H95" s="79"/>
      <c r="I95" s="87"/>
      <c r="J95" s="42"/>
      <c r="K95" s="42"/>
      <c r="L95" s="42"/>
      <c r="M95" s="61"/>
      <c r="N95" s="80"/>
      <c r="O95" s="42"/>
      <c r="P95" s="42"/>
      <c r="Q95" s="42"/>
      <c r="R95" s="42"/>
      <c r="S95" s="42"/>
      <c r="T95" s="42"/>
      <c r="U95" s="42"/>
      <c r="V95" s="42"/>
      <c r="W95" s="42"/>
      <c r="X95" s="42"/>
      <c r="Y95" s="42"/>
      <c r="Z95" s="42"/>
      <c r="AA95" s="42"/>
      <c r="AB95" s="42"/>
      <c r="AC95" s="42"/>
      <c r="AD95" s="42"/>
      <c r="AE95" s="42"/>
      <c r="AF95" s="42"/>
      <c r="AG95" s="19"/>
      <c r="AH95" s="19"/>
      <c r="AI95" s="19"/>
      <c r="AJ95" s="7"/>
      <c r="AK95" s="43" t="str">
        <f>IF(A95="","",MOD((AG95+AH95)*(N95+O95+P95-1),Prime))</f>
        <v/>
      </c>
      <c r="AL95" s="43" t="str">
        <f>IF(A95="","",MOD((AG95+AH95)*(N95*(1-N95)),Prime))</f>
        <v/>
      </c>
      <c r="AM95" s="43" t="str">
        <f>IF(A95="","",MOD((AG95+AH95)*(O95*(1-O95)),Prime))</f>
        <v/>
      </c>
      <c r="AN95" s="43" t="str">
        <f>IF(A95="","",MOD((AG95+AH95)*(P95*(1-P95)),Prime))</f>
        <v/>
      </c>
      <c r="AO95" s="43" t="str">
        <f>IF(A95="","",MOD((AG95+AH95)*(N95*($I95-N$4)),Prime))</f>
        <v/>
      </c>
      <c r="AP95" s="43" t="str">
        <f>IF(A95="","",MOD((AG95+AH95)*(O95*($I95-O$4)),Prime))</f>
        <v/>
      </c>
      <c r="AQ95" s="43" t="str">
        <f>IF(A95="","",MOD((AG95+AH95)*(P95*($I95-P$4)),Prime))</f>
        <v/>
      </c>
      <c r="AR95" s="7"/>
      <c r="AS95" s="43" t="str">
        <f>IF(A95="","",MOD((AG95+AH95)*(Q95+R95+S95+T95+U95-1),Prime))</f>
        <v/>
      </c>
      <c r="AT95" s="43" t="str">
        <f>IF(A95="","",MOD((AG95+AH95)*(Q95*(1-Q95)),Prime))</f>
        <v/>
      </c>
      <c r="AU95" s="43" t="str">
        <f>IF(A95="","",MOD((AG95+AH95)*(R95*(1-R95)),Prime))</f>
        <v/>
      </c>
      <c r="AV95" s="43" t="str">
        <f>IF(A95="","",MOD((AG95+AH95)*(S95*(1-S95)),Prime))</f>
        <v/>
      </c>
      <c r="AW95" s="43" t="str">
        <f>IF(A95="","",MOD((AG95+AH95)*(T95*(1-T95)),Prime))</f>
        <v/>
      </c>
      <c r="AX95" s="43" t="str">
        <f>IF(A95="","",MOD((AG95+AH95)*(U95*(1-U95)),Prime))</f>
        <v/>
      </c>
      <c r="AY95" s="43" t="str">
        <f>IF($A95="","",MOD(($AG95+$AH95)*(Q95*($K95-Q$4)),Prime))</f>
        <v/>
      </c>
      <c r="AZ95" s="43" t="str">
        <f>IF($A95="","",MOD(($AG95+$AH95)*(R95*($K95-R$4)),Prime))</f>
        <v/>
      </c>
      <c r="BA95" s="43" t="str">
        <f>IF($A95="","",MOD(($AG95+$AH95)*(S95*($K95-S$4)),Prime))</f>
        <v/>
      </c>
      <c r="BB95" s="43" t="str">
        <f>IF($A95="","",MOD(($AG95+$AH95)*(T95*($K95-T$4)),Prime))</f>
        <v/>
      </c>
      <c r="BC95" s="43" t="str">
        <f>IF($A95="","",MOD(($AG95+$AH95)*(U95*($K95-U$4)),Prime))</f>
        <v/>
      </c>
      <c r="BD95" s="24"/>
      <c r="BE95" s="43" t="str">
        <f>IF(A95="","",MOD((AG95+AH95)*(V95+W95+X95+Y95+Z95-1),Prime))</f>
        <v/>
      </c>
      <c r="BF95" s="43" t="str">
        <f>IF(A95="","",MOD((AG95+AH95)*(V95*(1-V95)),Prime))</f>
        <v/>
      </c>
      <c r="BG95" s="43" t="str">
        <f>IF(A95="","",MOD((AG95+AH95)*(W95*(1-W95)),Prime))</f>
        <v/>
      </c>
      <c r="BH95" s="43" t="str">
        <f>IF(A95="","",MOD((AG95+AH95)*(X95*(1-X95)),Prime))</f>
        <v/>
      </c>
      <c r="BI95" s="43" t="str">
        <f>IF(A95="","",MOD((AG95+AH95)*(Y95*(1-Y95)),Prime))</f>
        <v/>
      </c>
      <c r="BJ95" s="43" t="str">
        <f>IF(A95="","",MOD((AG95+AH95)*(Z95*(1-Z95)),Prime))</f>
        <v/>
      </c>
      <c r="BK95" s="43" t="str">
        <f>IF($A95="","",MOD(($AG95+$AH95)*(V95*($L95-V$4)),Prime))</f>
        <v/>
      </c>
      <c r="BL95" s="43" t="str">
        <f>IF($A95="","",MOD(($AG95+$AH95)*(W95*($L95-W$4)),Prime))</f>
        <v/>
      </c>
      <c r="BM95" s="43" t="str">
        <f>IF($A95="","",MOD(($AG95+$AH95)*(X95*($L95-X$4)),Prime))</f>
        <v/>
      </c>
      <c r="BN95" s="43" t="str">
        <f>IF($A95="","",MOD(($AG95+$AH95)*(Y95*($L95-Y$4)),Prime))</f>
        <v/>
      </c>
      <c r="BO95" s="43" t="str">
        <f>IF($A95="","",MOD(($AG95+$AH95)*(Z95*($L95-Z$4)),Prime))</f>
        <v/>
      </c>
      <c r="BP95" s="24"/>
      <c r="BQ95" s="43" t="str">
        <f>IF(A95="","",MOD((AG95+AH95)*(R95*D95+S95*E95+T95*F95+U95*G95-AA95),Prime))</f>
        <v/>
      </c>
      <c r="BR95" s="43" t="str">
        <f>IF(A95="","",MOD((AG95+AH95)*(W95*D95+X95*E95+Y95*F95+Z95*G95-AB95),Prime))</f>
        <v/>
      </c>
      <c r="BS95" s="43" t="str">
        <f>IF(A95="","",MOD((AG95+AH95)*(MOD(N95*AB95+O95*(AB95+M95)+P95*(AA95+AB95+M95),Prime)-AC95),Prime))</f>
        <v/>
      </c>
      <c r="BT95" s="43" t="str">
        <f>IF(A95="","",MOD((AG95+AH95)*MOD(H95*(AA95+R95)+(1-H95)*AC95-AD95,Prime),Prime))</f>
        <v/>
      </c>
      <c r="BU95" s="43" t="str">
        <f>IF(A95="","",MOD((AG95+AH95)*((J95*AD95+(1-J95)*AC95)-AE95),Prime))</f>
        <v/>
      </c>
      <c r="BV95" s="43" t="str">
        <f>IF(A95="","",MOD((AG95+AH95)*H95*(1-H95),Prime))</f>
        <v/>
      </c>
      <c r="BW95" s="43" t="str" cm="1">
        <f t="array" ref="BW95">IF(A95="","",MOD(AH95*MOD(MRef(AF$5,B95-Input_Output!$O$6,Input_Output!$O$22)*MRef(AC$5,B95-Input_Output!$O$6,Input_Output!$O$22)-(1-H95),Prime),Prime))</f>
        <v/>
      </c>
      <c r="BX95" s="24"/>
      <c r="BY95" s="43" t="str" cm="1">
        <f t="array" ref="BY95">IF(A95="","",MOD($AH95*((1-MRef(R$5,$B95-Input_Output!$O$6,Input_Output!$O$22))*(MOD(MRef(D$5,$B95-Input_Output!$O$6,Input_Output!$O$22)+1,Prime))+MRef(R$5,$B95-Input_Output!$O$6,Input_Output!$O$22)*MRef($AE$5,$B95-Input_Output!$O$6,Input_Output!$O$22)-D95),Prime))</f>
        <v/>
      </c>
      <c r="BZ95" s="43" t="str" cm="1">
        <f t="array" ref="BZ95">IF($A95="","",MOD($AH95*((1-MRef(S$5,$B95-Input_Output!$O$6,Input_Output!$O$22))*MRef(E$5,$B95-Input_Output!$O$6,Input_Output!$O$22)+MRef(S$5,$B95-Input_Output!$O$6,Input_Output!$O$22)*MRef($AE$5,$B95-Input_Output!$O$6,Input_Output!$O$22)-E95),Prime))</f>
        <v/>
      </c>
      <c r="CA95" s="43" t="str" cm="1">
        <f t="array" ref="CA95">IF($A95="","",MOD($AH95*((1-MRef(T$5,$B95-Input_Output!$O$6,Input_Output!$O$22))*MRef(F$5,$B95-Input_Output!$O$6,Input_Output!$O$22)+MRef(T$5,$B95-Input_Output!$O$6,Input_Output!$O$22)*MRef($AE$5,$B95-Input_Output!$O$6,Input_Output!$O$22)-F95),Prime))</f>
        <v/>
      </c>
      <c r="CB95" s="43" t="str" cm="1">
        <f t="array" ref="CB95">IF($A95="","",MOD($AH95*((1-MRef(U$5,$B95-Input_Output!$O$6,Input_Output!$O$22))*MRef(G$5,$B95-Input_Output!$O$6,Input_Output!$O$22)+MRef(U$5,$B95-Input_Output!$O$6,Input_Output!$O$22)*MRef($AE$5,$B95-Input_Output!$O$6,Input_Output!$O$22)-G95),Prime))</f>
        <v/>
      </c>
      <c r="CC95" s="43" t="str" cm="1">
        <f t="array" ref="CC95">IF(A95="","",MOD(AH95*MRef(AC$5,B95-Input_Output!$O$6,Input_Output!$O$22)*H95,Prime))</f>
        <v/>
      </c>
      <c r="CD95" s="24"/>
      <c r="CE95" s="43" t="str">
        <f>IF($A95="","",MOD(D95*$AG95,Prime))</f>
        <v/>
      </c>
      <c r="CF95" s="43" t="str">
        <f>IF($A95="","",MOD((E95-INPUT)*$AG95,Prime))</f>
        <v/>
      </c>
      <c r="CG95" s="43" t="str">
        <f>IF($A95="","",MOD(H95*$AG95,Prime))</f>
        <v/>
      </c>
      <c r="CH95" s="43" t="str">
        <f>IF($A95="","",MOD((E95-OUT)*$AI95,Prime))</f>
        <v/>
      </c>
      <c r="CI95" s="43" t="str" cm="1">
        <f t="array" ref="CI95">IF(A95="","",_xlfn.LET(_xlpm.r,B95-Input_Output!$O$6,_xlpm.l,Input_Output!$O$22,MOD(MRef(AG$5,_xlpm.r,_xlpm.l)+MRef(AH$5,_xlpm.r,_xlpm.l)-MRef(AI$5,_xlpm.r,_xlpm.l)-AH95,Prime)))</f>
        <v/>
      </c>
      <c r="CJ95" s="7"/>
    </row>
    <row r="96" spans="1:88" x14ac:dyDescent="0.25">
      <c r="A96" s="41" t="str">
        <f>IF(B96&lt;Input_Output!O$22,"disguised","")</f>
        <v/>
      </c>
      <c r="B96" s="19" t="str">
        <f>IF(B95="","",_xlfn.LET(_xlpm.next,B95+1,IF(_xlpm.next&lt;Input_Output!O$22,_xlpm.next,"")))</f>
        <v/>
      </c>
      <c r="C96" s="19"/>
      <c r="D96" s="42"/>
      <c r="E96" s="42"/>
      <c r="F96" s="42"/>
      <c r="G96" s="42"/>
      <c r="H96" s="79"/>
      <c r="I96" s="87"/>
      <c r="J96" s="42"/>
      <c r="K96" s="42"/>
      <c r="L96" s="42"/>
      <c r="M96" s="61"/>
      <c r="N96" s="80"/>
      <c r="O96" s="42"/>
      <c r="P96" s="42"/>
      <c r="Q96" s="42"/>
      <c r="R96" s="42"/>
      <c r="S96" s="42"/>
      <c r="T96" s="42"/>
      <c r="U96" s="42"/>
      <c r="V96" s="42"/>
      <c r="W96" s="42"/>
      <c r="X96" s="42"/>
      <c r="Y96" s="42"/>
      <c r="Z96" s="42"/>
      <c r="AA96" s="42"/>
      <c r="AB96" s="42"/>
      <c r="AC96" s="42"/>
      <c r="AD96" s="42"/>
      <c r="AE96" s="42"/>
      <c r="AF96" s="42"/>
      <c r="AG96" s="19"/>
      <c r="AH96" s="19"/>
      <c r="AI96" s="19"/>
      <c r="AJ96" s="7"/>
      <c r="AK96" s="43" t="str">
        <f>IF(A96="","",MOD((AG96+AH96)*(N96+O96+P96-1),Prime))</f>
        <v/>
      </c>
      <c r="AL96" s="43" t="str">
        <f>IF(A96="","",MOD((AG96+AH96)*(N96*(1-N96)),Prime))</f>
        <v/>
      </c>
      <c r="AM96" s="43" t="str">
        <f>IF(A96="","",MOD((AG96+AH96)*(O96*(1-O96)),Prime))</f>
        <v/>
      </c>
      <c r="AN96" s="43" t="str">
        <f>IF(A96="","",MOD((AG96+AH96)*(P96*(1-P96)),Prime))</f>
        <v/>
      </c>
      <c r="AO96" s="43" t="str">
        <f>IF(A96="","",MOD((AG96+AH96)*(N96*($I96-N$4)),Prime))</f>
        <v/>
      </c>
      <c r="AP96" s="43" t="str">
        <f>IF(A96="","",MOD((AG96+AH96)*(O96*($I96-O$4)),Prime))</f>
        <v/>
      </c>
      <c r="AQ96" s="43" t="str">
        <f>IF(A96="","",MOD((AG96+AH96)*(P96*($I96-P$4)),Prime))</f>
        <v/>
      </c>
      <c r="AR96" s="7"/>
      <c r="AS96" s="43" t="str">
        <f>IF(A96="","",MOD((AG96+AH96)*(Q96+R96+S96+T96+U96-1),Prime))</f>
        <v/>
      </c>
      <c r="AT96" s="43" t="str">
        <f>IF(A96="","",MOD((AG96+AH96)*(Q96*(1-Q96)),Prime))</f>
        <v/>
      </c>
      <c r="AU96" s="43" t="str">
        <f>IF(A96="","",MOD((AG96+AH96)*(R96*(1-R96)),Prime))</f>
        <v/>
      </c>
      <c r="AV96" s="43" t="str">
        <f>IF(A96="","",MOD((AG96+AH96)*(S96*(1-S96)),Prime))</f>
        <v/>
      </c>
      <c r="AW96" s="43" t="str">
        <f>IF(A96="","",MOD((AG96+AH96)*(T96*(1-T96)),Prime))</f>
        <v/>
      </c>
      <c r="AX96" s="43" t="str">
        <f>IF(A96="","",MOD((AG96+AH96)*(U96*(1-U96)),Prime))</f>
        <v/>
      </c>
      <c r="AY96" s="43" t="str">
        <f>IF($A96="","",MOD(($AG96+$AH96)*(Q96*($K96-Q$4)),Prime))</f>
        <v/>
      </c>
      <c r="AZ96" s="43" t="str">
        <f>IF($A96="","",MOD(($AG96+$AH96)*(R96*($K96-R$4)),Prime))</f>
        <v/>
      </c>
      <c r="BA96" s="43" t="str">
        <f>IF($A96="","",MOD(($AG96+$AH96)*(S96*($K96-S$4)),Prime))</f>
        <v/>
      </c>
      <c r="BB96" s="43" t="str">
        <f>IF($A96="","",MOD(($AG96+$AH96)*(T96*($K96-T$4)),Prime))</f>
        <v/>
      </c>
      <c r="BC96" s="43" t="str">
        <f>IF($A96="","",MOD(($AG96+$AH96)*(U96*($K96-U$4)),Prime))</f>
        <v/>
      </c>
      <c r="BD96" s="24"/>
      <c r="BE96" s="43" t="str">
        <f>IF(A96="","",MOD((AG96+AH96)*(V96+W96+X96+Y96+Z96-1),Prime))</f>
        <v/>
      </c>
      <c r="BF96" s="43" t="str">
        <f>IF(A96="","",MOD((AG96+AH96)*(V96*(1-V96)),Prime))</f>
        <v/>
      </c>
      <c r="BG96" s="43" t="str">
        <f>IF(A96="","",MOD((AG96+AH96)*(W96*(1-W96)),Prime))</f>
        <v/>
      </c>
      <c r="BH96" s="43" t="str">
        <f>IF(A96="","",MOD((AG96+AH96)*(X96*(1-X96)),Prime))</f>
        <v/>
      </c>
      <c r="BI96" s="43" t="str">
        <f>IF(A96="","",MOD((AG96+AH96)*(Y96*(1-Y96)),Prime))</f>
        <v/>
      </c>
      <c r="BJ96" s="43" t="str">
        <f>IF(A96="","",MOD((AG96+AH96)*(Z96*(1-Z96)),Prime))</f>
        <v/>
      </c>
      <c r="BK96" s="43" t="str">
        <f>IF($A96="","",MOD(($AG96+$AH96)*(V96*($L96-V$4)),Prime))</f>
        <v/>
      </c>
      <c r="BL96" s="43" t="str">
        <f>IF($A96="","",MOD(($AG96+$AH96)*(W96*($L96-W$4)),Prime))</f>
        <v/>
      </c>
      <c r="BM96" s="43" t="str">
        <f>IF($A96="","",MOD(($AG96+$AH96)*(X96*($L96-X$4)),Prime))</f>
        <v/>
      </c>
      <c r="BN96" s="43" t="str">
        <f>IF($A96="","",MOD(($AG96+$AH96)*(Y96*($L96-Y$4)),Prime))</f>
        <v/>
      </c>
      <c r="BO96" s="43" t="str">
        <f>IF($A96="","",MOD(($AG96+$AH96)*(Z96*($L96-Z$4)),Prime))</f>
        <v/>
      </c>
      <c r="BP96" s="24"/>
      <c r="BQ96" s="43" t="str">
        <f>IF(A96="","",MOD((AG96+AH96)*(R96*D96+S96*E96+T96*F96+U96*G96-AA96),Prime))</f>
        <v/>
      </c>
      <c r="BR96" s="43" t="str">
        <f>IF(A96="","",MOD((AG96+AH96)*(W96*D96+X96*E96+Y96*F96+Z96*G96-AB96),Prime))</f>
        <v/>
      </c>
      <c r="BS96" s="43" t="str">
        <f>IF(A96="","",MOD((AG96+AH96)*(MOD(N96*AB96+O96*(AB96+M96)+P96*(AA96+AB96+M96),Prime)-AC96),Prime))</f>
        <v/>
      </c>
      <c r="BT96" s="43" t="str">
        <f>IF(A96="","",MOD((AG96+AH96)*MOD(H96*(AA96+R96)+(1-H96)*AC96-AD96,Prime),Prime))</f>
        <v/>
      </c>
      <c r="BU96" s="43" t="str">
        <f>IF(A96="","",MOD((AG96+AH96)*((J96*AD96+(1-J96)*AC96)-AE96),Prime))</f>
        <v/>
      </c>
      <c r="BV96" s="43" t="str">
        <f>IF(A96="","",MOD((AG96+AH96)*H96*(1-H96),Prime))</f>
        <v/>
      </c>
      <c r="BW96" s="43" t="str" cm="1">
        <f t="array" ref="BW96">IF(A96="","",MOD(AH96*MOD(MRef(AF$5,B96-Input_Output!$O$6,Input_Output!$O$22)*MRef(AC$5,B96-Input_Output!$O$6,Input_Output!$O$22)-(1-H96),Prime),Prime))</f>
        <v/>
      </c>
      <c r="BX96" s="24"/>
      <c r="BY96" s="43" t="str" cm="1">
        <f t="array" ref="BY96">IF(A96="","",MOD($AH96*((1-MRef(R$5,$B96-Input_Output!$O$6,Input_Output!$O$22))*(MOD(MRef(D$5,$B96-Input_Output!$O$6,Input_Output!$O$22)+1,Prime))+MRef(R$5,$B96-Input_Output!$O$6,Input_Output!$O$22)*MRef($AE$5,$B96-Input_Output!$O$6,Input_Output!$O$22)-D96),Prime))</f>
        <v/>
      </c>
      <c r="BZ96" s="43" t="str" cm="1">
        <f t="array" ref="BZ96">IF($A96="","",MOD($AH96*((1-MRef(S$5,$B96-Input_Output!$O$6,Input_Output!$O$22))*MRef(E$5,$B96-Input_Output!$O$6,Input_Output!$O$22)+MRef(S$5,$B96-Input_Output!$O$6,Input_Output!$O$22)*MRef($AE$5,$B96-Input_Output!$O$6,Input_Output!$O$22)-E96),Prime))</f>
        <v/>
      </c>
      <c r="CA96" s="43" t="str" cm="1">
        <f t="array" ref="CA96">IF($A96="","",MOD($AH96*((1-MRef(T$5,$B96-Input_Output!$O$6,Input_Output!$O$22))*MRef(F$5,$B96-Input_Output!$O$6,Input_Output!$O$22)+MRef(T$5,$B96-Input_Output!$O$6,Input_Output!$O$22)*MRef($AE$5,$B96-Input_Output!$O$6,Input_Output!$O$22)-F96),Prime))</f>
        <v/>
      </c>
      <c r="CB96" s="43" t="str" cm="1">
        <f t="array" ref="CB96">IF($A96="","",MOD($AH96*((1-MRef(U$5,$B96-Input_Output!$O$6,Input_Output!$O$22))*MRef(G$5,$B96-Input_Output!$O$6,Input_Output!$O$22)+MRef(U$5,$B96-Input_Output!$O$6,Input_Output!$O$22)*MRef($AE$5,$B96-Input_Output!$O$6,Input_Output!$O$22)-G96),Prime))</f>
        <v/>
      </c>
      <c r="CC96" s="43" t="str" cm="1">
        <f t="array" ref="CC96">IF(A96="","",MOD(AH96*MRef(AC$5,B96-Input_Output!$O$6,Input_Output!$O$22)*H96,Prime))</f>
        <v/>
      </c>
      <c r="CD96" s="24"/>
      <c r="CE96" s="43" t="str">
        <f>IF($A96="","",MOD(D96*$AG96,Prime))</f>
        <v/>
      </c>
      <c r="CF96" s="43" t="str">
        <f>IF($A96="","",MOD((E96-INPUT)*$AG96,Prime))</f>
        <v/>
      </c>
      <c r="CG96" s="43" t="str">
        <f>IF($A96="","",MOD(H96*$AG96,Prime))</f>
        <v/>
      </c>
      <c r="CH96" s="43" t="str">
        <f>IF($A96="","",MOD((E96-OUT)*$AI96,Prime))</f>
        <v/>
      </c>
      <c r="CI96" s="43" t="str" cm="1">
        <f t="array" ref="CI96">IF(A96="","",_xlfn.LET(_xlpm.r,B96-Input_Output!$O$6,_xlpm.l,Input_Output!$O$22,MOD(MRef(AG$5,_xlpm.r,_xlpm.l)+MRef(AH$5,_xlpm.r,_xlpm.l)-MRef(AI$5,_xlpm.r,_xlpm.l)-AH96,Prime)))</f>
        <v/>
      </c>
      <c r="CJ96" s="7"/>
    </row>
    <row r="97" spans="1:88" x14ac:dyDescent="0.25">
      <c r="A97" s="41" t="str">
        <f>IF(B97&lt;Input_Output!O$22,"disguised","")</f>
        <v/>
      </c>
      <c r="B97" s="19" t="str">
        <f>IF(B96="","",_xlfn.LET(_xlpm.next,B96+1,IF(_xlpm.next&lt;Input_Output!O$22,_xlpm.next,"")))</f>
        <v/>
      </c>
      <c r="C97" s="19"/>
      <c r="D97" s="42"/>
      <c r="E97" s="42"/>
      <c r="F97" s="42"/>
      <c r="G97" s="42"/>
      <c r="H97" s="79"/>
      <c r="I97" s="87"/>
      <c r="J97" s="42"/>
      <c r="K97" s="42"/>
      <c r="L97" s="42"/>
      <c r="M97" s="61"/>
      <c r="N97" s="80"/>
      <c r="O97" s="42"/>
      <c r="P97" s="42"/>
      <c r="Q97" s="42"/>
      <c r="R97" s="42"/>
      <c r="S97" s="42"/>
      <c r="T97" s="42"/>
      <c r="U97" s="42"/>
      <c r="V97" s="42"/>
      <c r="W97" s="42"/>
      <c r="X97" s="42"/>
      <c r="Y97" s="42"/>
      <c r="Z97" s="42"/>
      <c r="AA97" s="42"/>
      <c r="AB97" s="42"/>
      <c r="AC97" s="42"/>
      <c r="AD97" s="42"/>
      <c r="AE97" s="42"/>
      <c r="AF97" s="42"/>
      <c r="AG97" s="19"/>
      <c r="AH97" s="19"/>
      <c r="AI97" s="19"/>
      <c r="AJ97" s="7"/>
      <c r="AK97" s="43" t="str">
        <f>IF(A97="","",MOD((AG97+AH97)*(N97+O97+P97-1),Prime))</f>
        <v/>
      </c>
      <c r="AL97" s="43" t="str">
        <f>IF(A97="","",MOD((AG97+AH97)*(N97*(1-N97)),Prime))</f>
        <v/>
      </c>
      <c r="AM97" s="43" t="str">
        <f>IF(A97="","",MOD((AG97+AH97)*(O97*(1-O97)),Prime))</f>
        <v/>
      </c>
      <c r="AN97" s="43" t="str">
        <f>IF(A97="","",MOD((AG97+AH97)*(P97*(1-P97)),Prime))</f>
        <v/>
      </c>
      <c r="AO97" s="43" t="str">
        <f>IF(A97="","",MOD((AG97+AH97)*(N97*($I97-N$4)),Prime))</f>
        <v/>
      </c>
      <c r="AP97" s="43" t="str">
        <f>IF(A97="","",MOD((AG97+AH97)*(O97*($I97-O$4)),Prime))</f>
        <v/>
      </c>
      <c r="AQ97" s="43" t="str">
        <f>IF(A97="","",MOD((AG97+AH97)*(P97*($I97-P$4)),Prime))</f>
        <v/>
      </c>
      <c r="AR97" s="7"/>
      <c r="AS97" s="43" t="str">
        <f>IF(A97="","",MOD((AG97+AH97)*(Q97+R97+S97+T97+U97-1),Prime))</f>
        <v/>
      </c>
      <c r="AT97" s="43" t="str">
        <f>IF(A97="","",MOD((AG97+AH97)*(Q97*(1-Q97)),Prime))</f>
        <v/>
      </c>
      <c r="AU97" s="43" t="str">
        <f>IF(A97="","",MOD((AG97+AH97)*(R97*(1-R97)),Prime))</f>
        <v/>
      </c>
      <c r="AV97" s="43" t="str">
        <f>IF(A97="","",MOD((AG97+AH97)*(S97*(1-S97)),Prime))</f>
        <v/>
      </c>
      <c r="AW97" s="43" t="str">
        <f>IF(A97="","",MOD((AG97+AH97)*(T97*(1-T97)),Prime))</f>
        <v/>
      </c>
      <c r="AX97" s="43" t="str">
        <f>IF(A97="","",MOD((AG97+AH97)*(U97*(1-U97)),Prime))</f>
        <v/>
      </c>
      <c r="AY97" s="43" t="str">
        <f>IF($A97="","",MOD(($AG97+$AH97)*(Q97*($K97-Q$4)),Prime))</f>
        <v/>
      </c>
      <c r="AZ97" s="43" t="str">
        <f>IF($A97="","",MOD(($AG97+$AH97)*(R97*($K97-R$4)),Prime))</f>
        <v/>
      </c>
      <c r="BA97" s="43" t="str">
        <f>IF($A97="","",MOD(($AG97+$AH97)*(S97*($K97-S$4)),Prime))</f>
        <v/>
      </c>
      <c r="BB97" s="43" t="str">
        <f>IF($A97="","",MOD(($AG97+$AH97)*(T97*($K97-T$4)),Prime))</f>
        <v/>
      </c>
      <c r="BC97" s="43" t="str">
        <f>IF($A97="","",MOD(($AG97+$AH97)*(U97*($K97-U$4)),Prime))</f>
        <v/>
      </c>
      <c r="BD97" s="24"/>
      <c r="BE97" s="43" t="str">
        <f>IF(A97="","",MOD((AG97+AH97)*(V97+W97+X97+Y97+Z97-1),Prime))</f>
        <v/>
      </c>
      <c r="BF97" s="43" t="str">
        <f>IF(A97="","",MOD((AG97+AH97)*(V97*(1-V97)),Prime))</f>
        <v/>
      </c>
      <c r="BG97" s="43" t="str">
        <f>IF(A97="","",MOD((AG97+AH97)*(W97*(1-W97)),Prime))</f>
        <v/>
      </c>
      <c r="BH97" s="43" t="str">
        <f>IF(A97="","",MOD((AG97+AH97)*(X97*(1-X97)),Prime))</f>
        <v/>
      </c>
      <c r="BI97" s="43" t="str">
        <f>IF(A97="","",MOD((AG97+AH97)*(Y97*(1-Y97)),Prime))</f>
        <v/>
      </c>
      <c r="BJ97" s="43" t="str">
        <f>IF(A97="","",MOD((AG97+AH97)*(Z97*(1-Z97)),Prime))</f>
        <v/>
      </c>
      <c r="BK97" s="43" t="str">
        <f>IF($A97="","",MOD(($AG97+$AH97)*(V97*($L97-V$4)),Prime))</f>
        <v/>
      </c>
      <c r="BL97" s="43" t="str">
        <f>IF($A97="","",MOD(($AG97+$AH97)*(W97*($L97-W$4)),Prime))</f>
        <v/>
      </c>
      <c r="BM97" s="43" t="str">
        <f>IF($A97="","",MOD(($AG97+$AH97)*(X97*($L97-X$4)),Prime))</f>
        <v/>
      </c>
      <c r="BN97" s="43" t="str">
        <f>IF($A97="","",MOD(($AG97+$AH97)*(Y97*($L97-Y$4)),Prime))</f>
        <v/>
      </c>
      <c r="BO97" s="43" t="str">
        <f>IF($A97="","",MOD(($AG97+$AH97)*(Z97*($L97-Z$4)),Prime))</f>
        <v/>
      </c>
      <c r="BP97" s="24"/>
      <c r="BQ97" s="43" t="str">
        <f>IF(A97="","",MOD((AG97+AH97)*(R97*D97+S97*E97+T97*F97+U97*G97-AA97),Prime))</f>
        <v/>
      </c>
      <c r="BR97" s="43" t="str">
        <f>IF(A97="","",MOD((AG97+AH97)*(W97*D97+X97*E97+Y97*F97+Z97*G97-AB97),Prime))</f>
        <v/>
      </c>
      <c r="BS97" s="43" t="str">
        <f>IF(A97="","",MOD((AG97+AH97)*(MOD(N97*AB97+O97*(AB97+M97)+P97*(AA97+AB97+M97),Prime)-AC97),Prime))</f>
        <v/>
      </c>
      <c r="BT97" s="43" t="str">
        <f>IF(A97="","",MOD((AG97+AH97)*MOD(H97*(AA97+R97)+(1-H97)*AC97-AD97,Prime),Prime))</f>
        <v/>
      </c>
      <c r="BU97" s="43" t="str">
        <f>IF(A97="","",MOD((AG97+AH97)*((J97*AD97+(1-J97)*AC97)-AE97),Prime))</f>
        <v/>
      </c>
      <c r="BV97" s="43" t="str">
        <f>IF(A97="","",MOD((AG97+AH97)*H97*(1-H97),Prime))</f>
        <v/>
      </c>
      <c r="BW97" s="43" t="str" cm="1">
        <f t="array" ref="BW97">IF(A97="","",MOD(AH97*MOD(MRef(AF$5,B97-Input_Output!$O$6,Input_Output!$O$22)*MRef(AC$5,B97-Input_Output!$O$6,Input_Output!$O$22)-(1-H97),Prime),Prime))</f>
        <v/>
      </c>
      <c r="BX97" s="24"/>
      <c r="BY97" s="43" t="str" cm="1">
        <f t="array" ref="BY97">IF(A97="","",MOD($AH97*((1-MRef(R$5,$B97-Input_Output!$O$6,Input_Output!$O$22))*(MOD(MRef(D$5,$B97-Input_Output!$O$6,Input_Output!$O$22)+1,Prime))+MRef(R$5,$B97-Input_Output!$O$6,Input_Output!$O$22)*MRef($AE$5,$B97-Input_Output!$O$6,Input_Output!$O$22)-D97),Prime))</f>
        <v/>
      </c>
      <c r="BZ97" s="43" t="str" cm="1">
        <f t="array" ref="BZ97">IF($A97="","",MOD($AH97*((1-MRef(S$5,$B97-Input_Output!$O$6,Input_Output!$O$22))*MRef(E$5,$B97-Input_Output!$O$6,Input_Output!$O$22)+MRef(S$5,$B97-Input_Output!$O$6,Input_Output!$O$22)*MRef($AE$5,$B97-Input_Output!$O$6,Input_Output!$O$22)-E97),Prime))</f>
        <v/>
      </c>
      <c r="CA97" s="43" t="str" cm="1">
        <f t="array" ref="CA97">IF($A97="","",MOD($AH97*((1-MRef(T$5,$B97-Input_Output!$O$6,Input_Output!$O$22))*MRef(F$5,$B97-Input_Output!$O$6,Input_Output!$O$22)+MRef(T$5,$B97-Input_Output!$O$6,Input_Output!$O$22)*MRef($AE$5,$B97-Input_Output!$O$6,Input_Output!$O$22)-F97),Prime))</f>
        <v/>
      </c>
      <c r="CB97" s="43" t="str" cm="1">
        <f t="array" ref="CB97">IF($A97="","",MOD($AH97*((1-MRef(U$5,$B97-Input_Output!$O$6,Input_Output!$O$22))*MRef(G$5,$B97-Input_Output!$O$6,Input_Output!$O$22)+MRef(U$5,$B97-Input_Output!$O$6,Input_Output!$O$22)*MRef($AE$5,$B97-Input_Output!$O$6,Input_Output!$O$22)-G97),Prime))</f>
        <v/>
      </c>
      <c r="CC97" s="43" t="str" cm="1">
        <f t="array" ref="CC97">IF(A97="","",MOD(AH97*MRef(AC$5,B97-Input_Output!$O$6,Input_Output!$O$22)*H97,Prime))</f>
        <v/>
      </c>
      <c r="CD97" s="24"/>
      <c r="CE97" s="43" t="str">
        <f>IF($A97="","",MOD(D97*$AG97,Prime))</f>
        <v/>
      </c>
      <c r="CF97" s="43" t="str">
        <f>IF($A97="","",MOD((E97-INPUT)*$AG97,Prime))</f>
        <v/>
      </c>
      <c r="CG97" s="43" t="str">
        <f>IF($A97="","",MOD(H97*$AG97,Prime))</f>
        <v/>
      </c>
      <c r="CH97" s="43" t="str">
        <f>IF($A97="","",MOD((E97-OUT)*$AI97,Prime))</f>
        <v/>
      </c>
      <c r="CI97" s="43" t="str" cm="1">
        <f t="array" ref="CI97">IF(A97="","",_xlfn.LET(_xlpm.r,B97-Input_Output!$O$6,_xlpm.l,Input_Output!$O$22,MOD(MRef(AG$5,_xlpm.r,_xlpm.l)+MRef(AH$5,_xlpm.r,_xlpm.l)-MRef(AI$5,_xlpm.r,_xlpm.l)-AH97,Prime)))</f>
        <v/>
      </c>
      <c r="CJ97" s="7"/>
    </row>
    <row r="98" spans="1:88" x14ac:dyDescent="0.25">
      <c r="A98" s="41" t="str">
        <f>IF(B98&lt;Input_Output!O$22,"disguised","")</f>
        <v/>
      </c>
      <c r="B98" s="19" t="str">
        <f>IF(B97="","",_xlfn.LET(_xlpm.next,B97+1,IF(_xlpm.next&lt;Input_Output!O$22,_xlpm.next,"")))</f>
        <v/>
      </c>
      <c r="C98" s="19"/>
      <c r="D98" s="42"/>
      <c r="E98" s="42"/>
      <c r="F98" s="42"/>
      <c r="G98" s="42"/>
      <c r="H98" s="79"/>
      <c r="I98" s="87"/>
      <c r="J98" s="42"/>
      <c r="K98" s="42"/>
      <c r="L98" s="42"/>
      <c r="M98" s="61"/>
      <c r="N98" s="80"/>
      <c r="O98" s="42"/>
      <c r="P98" s="42"/>
      <c r="Q98" s="42"/>
      <c r="R98" s="42"/>
      <c r="S98" s="42"/>
      <c r="T98" s="42"/>
      <c r="U98" s="42"/>
      <c r="V98" s="42"/>
      <c r="W98" s="42"/>
      <c r="X98" s="42"/>
      <c r="Y98" s="42"/>
      <c r="Z98" s="42"/>
      <c r="AA98" s="42"/>
      <c r="AB98" s="42"/>
      <c r="AC98" s="42"/>
      <c r="AD98" s="42"/>
      <c r="AE98" s="42"/>
      <c r="AF98" s="42"/>
      <c r="AG98" s="19"/>
      <c r="AH98" s="19"/>
      <c r="AI98" s="19"/>
      <c r="AJ98" s="7"/>
      <c r="AK98" s="43" t="str">
        <f>IF(A98="","",MOD((AG98+AH98)*(N98+O98+P98-1),Prime))</f>
        <v/>
      </c>
      <c r="AL98" s="43" t="str">
        <f>IF(A98="","",MOD((AG98+AH98)*(N98*(1-N98)),Prime))</f>
        <v/>
      </c>
      <c r="AM98" s="43" t="str">
        <f>IF(A98="","",MOD((AG98+AH98)*(O98*(1-O98)),Prime))</f>
        <v/>
      </c>
      <c r="AN98" s="43" t="str">
        <f>IF(A98="","",MOD((AG98+AH98)*(P98*(1-P98)),Prime))</f>
        <v/>
      </c>
      <c r="AO98" s="43" t="str">
        <f>IF(A98="","",MOD((AG98+AH98)*(N98*($I98-N$4)),Prime))</f>
        <v/>
      </c>
      <c r="AP98" s="43" t="str">
        <f>IF(A98="","",MOD((AG98+AH98)*(O98*($I98-O$4)),Prime))</f>
        <v/>
      </c>
      <c r="AQ98" s="43" t="str">
        <f>IF(A98="","",MOD((AG98+AH98)*(P98*($I98-P$4)),Prime))</f>
        <v/>
      </c>
      <c r="AR98" s="7"/>
      <c r="AS98" s="43" t="str">
        <f>IF(A98="","",MOD((AG98+AH98)*(Q98+R98+S98+T98+U98-1),Prime))</f>
        <v/>
      </c>
      <c r="AT98" s="43" t="str">
        <f>IF(A98="","",MOD((AG98+AH98)*(Q98*(1-Q98)),Prime))</f>
        <v/>
      </c>
      <c r="AU98" s="43" t="str">
        <f>IF(A98="","",MOD((AG98+AH98)*(R98*(1-R98)),Prime))</f>
        <v/>
      </c>
      <c r="AV98" s="43" t="str">
        <f>IF(A98="","",MOD((AG98+AH98)*(S98*(1-S98)),Prime))</f>
        <v/>
      </c>
      <c r="AW98" s="43" t="str">
        <f>IF(A98="","",MOD((AG98+AH98)*(T98*(1-T98)),Prime))</f>
        <v/>
      </c>
      <c r="AX98" s="43" t="str">
        <f>IF(A98="","",MOD((AG98+AH98)*(U98*(1-U98)),Prime))</f>
        <v/>
      </c>
      <c r="AY98" s="43" t="str">
        <f>IF($A98="","",MOD(($AG98+$AH98)*(Q98*($K98-Q$4)),Prime))</f>
        <v/>
      </c>
      <c r="AZ98" s="43" t="str">
        <f>IF($A98="","",MOD(($AG98+$AH98)*(R98*($K98-R$4)),Prime))</f>
        <v/>
      </c>
      <c r="BA98" s="43" t="str">
        <f>IF($A98="","",MOD(($AG98+$AH98)*(S98*($K98-S$4)),Prime))</f>
        <v/>
      </c>
      <c r="BB98" s="43" t="str">
        <f>IF($A98="","",MOD(($AG98+$AH98)*(T98*($K98-T$4)),Prime))</f>
        <v/>
      </c>
      <c r="BC98" s="43" t="str">
        <f>IF($A98="","",MOD(($AG98+$AH98)*(U98*($K98-U$4)),Prime))</f>
        <v/>
      </c>
      <c r="BD98" s="24"/>
      <c r="BE98" s="43" t="str">
        <f>IF(A98="","",MOD((AG98+AH98)*(V98+W98+X98+Y98+Z98-1),Prime))</f>
        <v/>
      </c>
      <c r="BF98" s="43" t="str">
        <f>IF(A98="","",MOD((AG98+AH98)*(V98*(1-V98)),Prime))</f>
        <v/>
      </c>
      <c r="BG98" s="43" t="str">
        <f>IF(A98="","",MOD((AG98+AH98)*(W98*(1-W98)),Prime))</f>
        <v/>
      </c>
      <c r="BH98" s="43" t="str">
        <f>IF(A98="","",MOD((AG98+AH98)*(X98*(1-X98)),Prime))</f>
        <v/>
      </c>
      <c r="BI98" s="43" t="str">
        <f>IF(A98="","",MOD((AG98+AH98)*(Y98*(1-Y98)),Prime))</f>
        <v/>
      </c>
      <c r="BJ98" s="43" t="str">
        <f>IF(A98="","",MOD((AG98+AH98)*(Z98*(1-Z98)),Prime))</f>
        <v/>
      </c>
      <c r="BK98" s="43" t="str">
        <f>IF($A98="","",MOD(($AG98+$AH98)*(V98*($L98-V$4)),Prime))</f>
        <v/>
      </c>
      <c r="BL98" s="43" t="str">
        <f>IF($A98="","",MOD(($AG98+$AH98)*(W98*($L98-W$4)),Prime))</f>
        <v/>
      </c>
      <c r="BM98" s="43" t="str">
        <f>IF($A98="","",MOD(($AG98+$AH98)*(X98*($L98-X$4)),Prime))</f>
        <v/>
      </c>
      <c r="BN98" s="43" t="str">
        <f>IF($A98="","",MOD(($AG98+$AH98)*(Y98*($L98-Y$4)),Prime))</f>
        <v/>
      </c>
      <c r="BO98" s="43" t="str">
        <f>IF($A98="","",MOD(($AG98+$AH98)*(Z98*($L98-Z$4)),Prime))</f>
        <v/>
      </c>
      <c r="BP98" s="24"/>
      <c r="BQ98" s="43" t="str">
        <f>IF(A98="","",MOD((AG98+AH98)*(R98*D98+S98*E98+T98*F98+U98*G98-AA98),Prime))</f>
        <v/>
      </c>
      <c r="BR98" s="43" t="str">
        <f>IF(A98="","",MOD((AG98+AH98)*(W98*D98+X98*E98+Y98*F98+Z98*G98-AB98),Prime))</f>
        <v/>
      </c>
      <c r="BS98" s="43" t="str">
        <f>IF(A98="","",MOD((AG98+AH98)*(MOD(N98*AB98+O98*(AB98+M98)+P98*(AA98+AB98+M98),Prime)-AC98),Prime))</f>
        <v/>
      </c>
      <c r="BT98" s="43" t="str">
        <f>IF(A98="","",MOD((AG98+AH98)*MOD(H98*(AA98+R98)+(1-H98)*AC98-AD98,Prime),Prime))</f>
        <v/>
      </c>
      <c r="BU98" s="43" t="str">
        <f>IF(A98="","",MOD((AG98+AH98)*((J98*AD98+(1-J98)*AC98)-AE98),Prime))</f>
        <v/>
      </c>
      <c r="BV98" s="43" t="str">
        <f>IF(A98="","",MOD((AG98+AH98)*H98*(1-H98),Prime))</f>
        <v/>
      </c>
      <c r="BW98" s="43" t="str" cm="1">
        <f t="array" ref="BW98">IF(A98="","",MOD(AH98*MOD(MRef(AF$5,B98-Input_Output!$O$6,Input_Output!$O$22)*MRef(AC$5,B98-Input_Output!$O$6,Input_Output!$O$22)-(1-H98),Prime),Prime))</f>
        <v/>
      </c>
      <c r="BX98" s="24"/>
      <c r="BY98" s="43" t="str" cm="1">
        <f t="array" ref="BY98">IF(A98="","",MOD($AH98*((1-MRef(R$5,$B98-Input_Output!$O$6,Input_Output!$O$22))*(MOD(MRef(D$5,$B98-Input_Output!$O$6,Input_Output!$O$22)+1,Prime))+MRef(R$5,$B98-Input_Output!$O$6,Input_Output!$O$22)*MRef($AE$5,$B98-Input_Output!$O$6,Input_Output!$O$22)-D98),Prime))</f>
        <v/>
      </c>
      <c r="BZ98" s="43" t="str" cm="1">
        <f t="array" ref="BZ98">IF($A98="","",MOD($AH98*((1-MRef(S$5,$B98-Input_Output!$O$6,Input_Output!$O$22))*MRef(E$5,$B98-Input_Output!$O$6,Input_Output!$O$22)+MRef(S$5,$B98-Input_Output!$O$6,Input_Output!$O$22)*MRef($AE$5,$B98-Input_Output!$O$6,Input_Output!$O$22)-E98),Prime))</f>
        <v/>
      </c>
      <c r="CA98" s="43" t="str" cm="1">
        <f t="array" ref="CA98">IF($A98="","",MOD($AH98*((1-MRef(T$5,$B98-Input_Output!$O$6,Input_Output!$O$22))*MRef(F$5,$B98-Input_Output!$O$6,Input_Output!$O$22)+MRef(T$5,$B98-Input_Output!$O$6,Input_Output!$O$22)*MRef($AE$5,$B98-Input_Output!$O$6,Input_Output!$O$22)-F98),Prime))</f>
        <v/>
      </c>
      <c r="CB98" s="43" t="str" cm="1">
        <f t="array" ref="CB98">IF($A98="","",MOD($AH98*((1-MRef(U$5,$B98-Input_Output!$O$6,Input_Output!$O$22))*MRef(G$5,$B98-Input_Output!$O$6,Input_Output!$O$22)+MRef(U$5,$B98-Input_Output!$O$6,Input_Output!$O$22)*MRef($AE$5,$B98-Input_Output!$O$6,Input_Output!$O$22)-G98),Prime))</f>
        <v/>
      </c>
      <c r="CC98" s="43" t="str" cm="1">
        <f t="array" ref="CC98">IF(A98="","",MOD(AH98*MRef(AC$5,B98-Input_Output!$O$6,Input_Output!$O$22)*H98,Prime))</f>
        <v/>
      </c>
      <c r="CD98" s="24"/>
      <c r="CE98" s="43" t="str">
        <f>IF($A98="","",MOD(D98*$AG98,Prime))</f>
        <v/>
      </c>
      <c r="CF98" s="43" t="str">
        <f>IF($A98="","",MOD((E98-INPUT)*$AG98,Prime))</f>
        <v/>
      </c>
      <c r="CG98" s="43" t="str">
        <f>IF($A98="","",MOD(H98*$AG98,Prime))</f>
        <v/>
      </c>
      <c r="CH98" s="43" t="str">
        <f>IF($A98="","",MOD((E98-OUT)*$AI98,Prime))</f>
        <v/>
      </c>
      <c r="CI98" s="43" t="str" cm="1">
        <f t="array" ref="CI98">IF(A98="","",_xlfn.LET(_xlpm.r,B98-Input_Output!$O$6,_xlpm.l,Input_Output!$O$22,MOD(MRef(AG$5,_xlpm.r,_xlpm.l)+MRef(AH$5,_xlpm.r,_xlpm.l)-MRef(AI$5,_xlpm.r,_xlpm.l)-AH98,Prime)))</f>
        <v/>
      </c>
      <c r="CJ98" s="7"/>
    </row>
    <row r="99" spans="1:88" x14ac:dyDescent="0.25">
      <c r="A99" s="41" t="str">
        <f>IF(B99&lt;Input_Output!O$22,"disguised","")</f>
        <v/>
      </c>
      <c r="B99" s="19" t="str">
        <f>IF(B98="","",_xlfn.LET(_xlpm.next,B98+1,IF(_xlpm.next&lt;Input_Output!O$22,_xlpm.next,"")))</f>
        <v/>
      </c>
      <c r="C99" s="19"/>
      <c r="D99" s="42"/>
      <c r="E99" s="42"/>
      <c r="F99" s="42"/>
      <c r="G99" s="42"/>
      <c r="H99" s="79"/>
      <c r="I99" s="87"/>
      <c r="J99" s="42"/>
      <c r="K99" s="42"/>
      <c r="L99" s="42"/>
      <c r="M99" s="61"/>
      <c r="N99" s="80"/>
      <c r="O99" s="42"/>
      <c r="P99" s="42"/>
      <c r="Q99" s="42"/>
      <c r="R99" s="42"/>
      <c r="S99" s="42"/>
      <c r="T99" s="42"/>
      <c r="U99" s="42"/>
      <c r="V99" s="42"/>
      <c r="W99" s="42"/>
      <c r="X99" s="42"/>
      <c r="Y99" s="42"/>
      <c r="Z99" s="42"/>
      <c r="AA99" s="42"/>
      <c r="AB99" s="42"/>
      <c r="AC99" s="42"/>
      <c r="AD99" s="42"/>
      <c r="AE99" s="42"/>
      <c r="AF99" s="42"/>
      <c r="AG99" s="19"/>
      <c r="AH99" s="19"/>
      <c r="AI99" s="19"/>
      <c r="AJ99" s="7"/>
      <c r="AK99" s="43" t="str">
        <f>IF(A99="","",MOD((AG99+AH99)*(N99+O99+P99-1),Prime))</f>
        <v/>
      </c>
      <c r="AL99" s="43" t="str">
        <f>IF(A99="","",MOD((AG99+AH99)*(N99*(1-N99)),Prime))</f>
        <v/>
      </c>
      <c r="AM99" s="43" t="str">
        <f>IF(A99="","",MOD((AG99+AH99)*(O99*(1-O99)),Prime))</f>
        <v/>
      </c>
      <c r="AN99" s="43" t="str">
        <f>IF(A99="","",MOD((AG99+AH99)*(P99*(1-P99)),Prime))</f>
        <v/>
      </c>
      <c r="AO99" s="43" t="str">
        <f>IF(A99="","",MOD((AG99+AH99)*(N99*($I99-N$4)),Prime))</f>
        <v/>
      </c>
      <c r="AP99" s="43" t="str">
        <f>IF(A99="","",MOD((AG99+AH99)*(O99*($I99-O$4)),Prime))</f>
        <v/>
      </c>
      <c r="AQ99" s="43" t="str">
        <f>IF(A99="","",MOD((AG99+AH99)*(P99*($I99-P$4)),Prime))</f>
        <v/>
      </c>
      <c r="AR99" s="7"/>
      <c r="AS99" s="43" t="str">
        <f>IF(A99="","",MOD((AG99+AH99)*(Q99+R99+S99+T99+U99-1),Prime))</f>
        <v/>
      </c>
      <c r="AT99" s="43" t="str">
        <f>IF(A99="","",MOD((AG99+AH99)*(Q99*(1-Q99)),Prime))</f>
        <v/>
      </c>
      <c r="AU99" s="43" t="str">
        <f>IF(A99="","",MOD((AG99+AH99)*(R99*(1-R99)),Prime))</f>
        <v/>
      </c>
      <c r="AV99" s="43" t="str">
        <f>IF(A99="","",MOD((AG99+AH99)*(S99*(1-S99)),Prime))</f>
        <v/>
      </c>
      <c r="AW99" s="43" t="str">
        <f>IF(A99="","",MOD((AG99+AH99)*(T99*(1-T99)),Prime))</f>
        <v/>
      </c>
      <c r="AX99" s="43" t="str">
        <f>IF(A99="","",MOD((AG99+AH99)*(U99*(1-U99)),Prime))</f>
        <v/>
      </c>
      <c r="AY99" s="43" t="str">
        <f>IF($A99="","",MOD(($AG99+$AH99)*(Q99*($K99-Q$4)),Prime))</f>
        <v/>
      </c>
      <c r="AZ99" s="43" t="str">
        <f>IF($A99="","",MOD(($AG99+$AH99)*(R99*($K99-R$4)),Prime))</f>
        <v/>
      </c>
      <c r="BA99" s="43" t="str">
        <f>IF($A99="","",MOD(($AG99+$AH99)*(S99*($K99-S$4)),Prime))</f>
        <v/>
      </c>
      <c r="BB99" s="43" t="str">
        <f>IF($A99="","",MOD(($AG99+$AH99)*(T99*($K99-T$4)),Prime))</f>
        <v/>
      </c>
      <c r="BC99" s="43" t="str">
        <f>IF($A99="","",MOD(($AG99+$AH99)*(U99*($K99-U$4)),Prime))</f>
        <v/>
      </c>
      <c r="BD99" s="24"/>
      <c r="BE99" s="43" t="str">
        <f>IF(A99="","",MOD((AG99+AH99)*(V99+W99+X99+Y99+Z99-1),Prime))</f>
        <v/>
      </c>
      <c r="BF99" s="43" t="str">
        <f>IF(A99="","",MOD((AG99+AH99)*(V99*(1-V99)),Prime))</f>
        <v/>
      </c>
      <c r="BG99" s="43" t="str">
        <f>IF(A99="","",MOD((AG99+AH99)*(W99*(1-W99)),Prime))</f>
        <v/>
      </c>
      <c r="BH99" s="43" t="str">
        <f>IF(A99="","",MOD((AG99+AH99)*(X99*(1-X99)),Prime))</f>
        <v/>
      </c>
      <c r="BI99" s="43" t="str">
        <f>IF(A99="","",MOD((AG99+AH99)*(Y99*(1-Y99)),Prime))</f>
        <v/>
      </c>
      <c r="BJ99" s="43" t="str">
        <f>IF(A99="","",MOD((AG99+AH99)*(Z99*(1-Z99)),Prime))</f>
        <v/>
      </c>
      <c r="BK99" s="43" t="str">
        <f>IF($A99="","",MOD(($AG99+$AH99)*(V99*($L99-V$4)),Prime))</f>
        <v/>
      </c>
      <c r="BL99" s="43" t="str">
        <f>IF($A99="","",MOD(($AG99+$AH99)*(W99*($L99-W$4)),Prime))</f>
        <v/>
      </c>
      <c r="BM99" s="43" t="str">
        <f>IF($A99="","",MOD(($AG99+$AH99)*(X99*($L99-X$4)),Prime))</f>
        <v/>
      </c>
      <c r="BN99" s="43" t="str">
        <f>IF($A99="","",MOD(($AG99+$AH99)*(Y99*($L99-Y$4)),Prime))</f>
        <v/>
      </c>
      <c r="BO99" s="43" t="str">
        <f>IF($A99="","",MOD(($AG99+$AH99)*(Z99*($L99-Z$4)),Prime))</f>
        <v/>
      </c>
      <c r="BP99" s="24"/>
      <c r="BQ99" s="43" t="str">
        <f>IF(A99="","",MOD((AG99+AH99)*(R99*D99+S99*E99+T99*F99+U99*G99-AA99),Prime))</f>
        <v/>
      </c>
      <c r="BR99" s="43" t="str">
        <f>IF(A99="","",MOD((AG99+AH99)*(W99*D99+X99*E99+Y99*F99+Z99*G99-AB99),Prime))</f>
        <v/>
      </c>
      <c r="BS99" s="43" t="str">
        <f>IF(A99="","",MOD((AG99+AH99)*(MOD(N99*AB99+O99*(AB99+M99)+P99*(AA99+AB99+M99),Prime)-AC99),Prime))</f>
        <v/>
      </c>
      <c r="BT99" s="43" t="str">
        <f>IF(A99="","",MOD((AG99+AH99)*MOD(H99*(AA99+R99)+(1-H99)*AC99-AD99,Prime),Prime))</f>
        <v/>
      </c>
      <c r="BU99" s="43" t="str">
        <f>IF(A99="","",MOD((AG99+AH99)*((J99*AD99+(1-J99)*AC99)-AE99),Prime))</f>
        <v/>
      </c>
      <c r="BV99" s="43" t="str">
        <f>IF(A99="","",MOD((AG99+AH99)*H99*(1-H99),Prime))</f>
        <v/>
      </c>
      <c r="BW99" s="43" t="str" cm="1">
        <f t="array" ref="BW99">IF(A99="","",MOD(AH99*MOD(MRef(AF$5,B99-Input_Output!$O$6,Input_Output!$O$22)*MRef(AC$5,B99-Input_Output!$O$6,Input_Output!$O$22)-(1-H99),Prime),Prime))</f>
        <v/>
      </c>
      <c r="BX99" s="24"/>
      <c r="BY99" s="43" t="str" cm="1">
        <f t="array" ref="BY99">IF(A99="","",MOD($AH99*((1-MRef(R$5,$B99-Input_Output!$O$6,Input_Output!$O$22))*(MOD(MRef(D$5,$B99-Input_Output!$O$6,Input_Output!$O$22)+1,Prime))+MRef(R$5,$B99-Input_Output!$O$6,Input_Output!$O$22)*MRef($AE$5,$B99-Input_Output!$O$6,Input_Output!$O$22)-D99),Prime))</f>
        <v/>
      </c>
      <c r="BZ99" s="43" t="str" cm="1">
        <f t="array" ref="BZ99">IF($A99="","",MOD($AH99*((1-MRef(S$5,$B99-Input_Output!$O$6,Input_Output!$O$22))*MRef(E$5,$B99-Input_Output!$O$6,Input_Output!$O$22)+MRef(S$5,$B99-Input_Output!$O$6,Input_Output!$O$22)*MRef($AE$5,$B99-Input_Output!$O$6,Input_Output!$O$22)-E99),Prime))</f>
        <v/>
      </c>
      <c r="CA99" s="43" t="str" cm="1">
        <f t="array" ref="CA99">IF($A99="","",MOD($AH99*((1-MRef(T$5,$B99-Input_Output!$O$6,Input_Output!$O$22))*MRef(F$5,$B99-Input_Output!$O$6,Input_Output!$O$22)+MRef(T$5,$B99-Input_Output!$O$6,Input_Output!$O$22)*MRef($AE$5,$B99-Input_Output!$O$6,Input_Output!$O$22)-F99),Prime))</f>
        <v/>
      </c>
      <c r="CB99" s="43" t="str" cm="1">
        <f t="array" ref="CB99">IF($A99="","",MOD($AH99*((1-MRef(U$5,$B99-Input_Output!$O$6,Input_Output!$O$22))*MRef(G$5,$B99-Input_Output!$O$6,Input_Output!$O$22)+MRef(U$5,$B99-Input_Output!$O$6,Input_Output!$O$22)*MRef($AE$5,$B99-Input_Output!$O$6,Input_Output!$O$22)-G99),Prime))</f>
        <v/>
      </c>
      <c r="CC99" s="43" t="str" cm="1">
        <f t="array" ref="CC99">IF(A99="","",MOD(AH99*MRef(AC$5,B99-Input_Output!$O$6,Input_Output!$O$22)*H99,Prime))</f>
        <v/>
      </c>
      <c r="CD99" s="24"/>
      <c r="CE99" s="43" t="str">
        <f>IF($A99="","",MOD(D99*$AG99,Prime))</f>
        <v/>
      </c>
      <c r="CF99" s="43" t="str">
        <f>IF($A99="","",MOD((E99-INPUT)*$AG99,Prime))</f>
        <v/>
      </c>
      <c r="CG99" s="43" t="str">
        <f>IF($A99="","",MOD(H99*$AG99,Prime))</f>
        <v/>
      </c>
      <c r="CH99" s="43" t="str">
        <f>IF($A99="","",MOD((E99-OUT)*$AI99,Prime))</f>
        <v/>
      </c>
      <c r="CI99" s="43" t="str" cm="1">
        <f t="array" ref="CI99">IF(A99="","",_xlfn.LET(_xlpm.r,B99-Input_Output!$O$6,_xlpm.l,Input_Output!$O$22,MOD(MRef(AG$5,_xlpm.r,_xlpm.l)+MRef(AH$5,_xlpm.r,_xlpm.l)-MRef(AI$5,_xlpm.r,_xlpm.l)-AH99,Prime)))</f>
        <v/>
      </c>
      <c r="CJ99" s="7"/>
    </row>
    <row r="100" spans="1:88" x14ac:dyDescent="0.25">
      <c r="A100" s="41" t="str">
        <f>IF(B100&lt;Input_Output!O$22,"disguised","")</f>
        <v/>
      </c>
      <c r="B100" s="19" t="str">
        <f>IF(B99="","",_xlfn.LET(_xlpm.next,B99+1,IF(_xlpm.next&lt;Input_Output!O$22,_xlpm.next,"")))</f>
        <v/>
      </c>
      <c r="C100" s="19"/>
      <c r="D100" s="42"/>
      <c r="E100" s="42"/>
      <c r="F100" s="42"/>
      <c r="G100" s="42"/>
      <c r="H100" s="79"/>
      <c r="I100" s="87"/>
      <c r="J100" s="42"/>
      <c r="K100" s="42"/>
      <c r="L100" s="42"/>
      <c r="M100" s="61"/>
      <c r="N100" s="80"/>
      <c r="O100" s="42"/>
      <c r="P100" s="42"/>
      <c r="Q100" s="42"/>
      <c r="R100" s="42"/>
      <c r="S100" s="42"/>
      <c r="T100" s="42"/>
      <c r="U100" s="42"/>
      <c r="V100" s="42"/>
      <c r="W100" s="42"/>
      <c r="X100" s="42"/>
      <c r="Y100" s="42"/>
      <c r="Z100" s="42"/>
      <c r="AA100" s="42"/>
      <c r="AB100" s="42"/>
      <c r="AC100" s="42"/>
      <c r="AD100" s="42"/>
      <c r="AE100" s="42"/>
      <c r="AF100" s="42"/>
      <c r="AG100" s="19"/>
      <c r="AH100" s="19"/>
      <c r="AI100" s="19"/>
      <c r="AJ100" s="7"/>
      <c r="AK100" s="43" t="str">
        <f>IF(A100="","",MOD((AG100+AH100)*(N100+O100+P100-1),Prime))</f>
        <v/>
      </c>
      <c r="AL100" s="43" t="str">
        <f>IF(A100="","",MOD((AG100+AH100)*(N100*(1-N100)),Prime))</f>
        <v/>
      </c>
      <c r="AM100" s="43" t="str">
        <f>IF(A100="","",MOD((AG100+AH100)*(O100*(1-O100)),Prime))</f>
        <v/>
      </c>
      <c r="AN100" s="43" t="str">
        <f>IF(A100="","",MOD((AG100+AH100)*(P100*(1-P100)),Prime))</f>
        <v/>
      </c>
      <c r="AO100" s="43" t="str">
        <f>IF(A100="","",MOD((AG100+AH100)*(N100*($I100-N$4)),Prime))</f>
        <v/>
      </c>
      <c r="AP100" s="43" t="str">
        <f>IF(A100="","",MOD((AG100+AH100)*(O100*($I100-O$4)),Prime))</f>
        <v/>
      </c>
      <c r="AQ100" s="43" t="str">
        <f>IF(A100="","",MOD((AG100+AH100)*(P100*($I100-P$4)),Prime))</f>
        <v/>
      </c>
      <c r="AR100" s="7"/>
      <c r="AS100" s="43" t="str">
        <f>IF(A100="","",MOD((AG100+AH100)*(Q100+R100+S100+T100+U100-1),Prime))</f>
        <v/>
      </c>
      <c r="AT100" s="43" t="str">
        <f>IF(A100="","",MOD((AG100+AH100)*(Q100*(1-Q100)),Prime))</f>
        <v/>
      </c>
      <c r="AU100" s="43" t="str">
        <f>IF(A100="","",MOD((AG100+AH100)*(R100*(1-R100)),Prime))</f>
        <v/>
      </c>
      <c r="AV100" s="43" t="str">
        <f>IF(A100="","",MOD((AG100+AH100)*(S100*(1-S100)),Prime))</f>
        <v/>
      </c>
      <c r="AW100" s="43" t="str">
        <f>IF(A100="","",MOD((AG100+AH100)*(T100*(1-T100)),Prime))</f>
        <v/>
      </c>
      <c r="AX100" s="43" t="str">
        <f>IF(A100="","",MOD((AG100+AH100)*(U100*(1-U100)),Prime))</f>
        <v/>
      </c>
      <c r="AY100" s="43" t="str">
        <f>IF($A100="","",MOD(($AG100+$AH100)*(Q100*($K100-Q$4)),Prime))</f>
        <v/>
      </c>
      <c r="AZ100" s="43" t="str">
        <f>IF($A100="","",MOD(($AG100+$AH100)*(R100*($K100-R$4)),Prime))</f>
        <v/>
      </c>
      <c r="BA100" s="43" t="str">
        <f>IF($A100="","",MOD(($AG100+$AH100)*(S100*($K100-S$4)),Prime))</f>
        <v/>
      </c>
      <c r="BB100" s="43" t="str">
        <f>IF($A100="","",MOD(($AG100+$AH100)*(T100*($K100-T$4)),Prime))</f>
        <v/>
      </c>
      <c r="BC100" s="43" t="str">
        <f>IF($A100="","",MOD(($AG100+$AH100)*(U100*($K100-U$4)),Prime))</f>
        <v/>
      </c>
      <c r="BD100" s="24"/>
      <c r="BE100" s="43" t="str">
        <f>IF(A100="","",MOD((AG100+AH100)*(V100+W100+X100+Y100+Z100-1),Prime))</f>
        <v/>
      </c>
      <c r="BF100" s="43" t="str">
        <f>IF(A100="","",MOD((AG100+AH100)*(V100*(1-V100)),Prime))</f>
        <v/>
      </c>
      <c r="BG100" s="43" t="str">
        <f>IF(A100="","",MOD((AG100+AH100)*(W100*(1-W100)),Prime))</f>
        <v/>
      </c>
      <c r="BH100" s="43" t="str">
        <f>IF(A100="","",MOD((AG100+AH100)*(X100*(1-X100)),Prime))</f>
        <v/>
      </c>
      <c r="BI100" s="43" t="str">
        <f>IF(A100="","",MOD((AG100+AH100)*(Y100*(1-Y100)),Prime))</f>
        <v/>
      </c>
      <c r="BJ100" s="43" t="str">
        <f>IF(A100="","",MOD((AG100+AH100)*(Z100*(1-Z100)),Prime))</f>
        <v/>
      </c>
      <c r="BK100" s="43" t="str">
        <f>IF($A100="","",MOD(($AG100+$AH100)*(V100*($L100-V$4)),Prime))</f>
        <v/>
      </c>
      <c r="BL100" s="43" t="str">
        <f>IF($A100="","",MOD(($AG100+$AH100)*(W100*($L100-W$4)),Prime))</f>
        <v/>
      </c>
      <c r="BM100" s="43" t="str">
        <f>IF($A100="","",MOD(($AG100+$AH100)*(X100*($L100-X$4)),Prime))</f>
        <v/>
      </c>
      <c r="BN100" s="43" t="str">
        <f>IF($A100="","",MOD(($AG100+$AH100)*(Y100*($L100-Y$4)),Prime))</f>
        <v/>
      </c>
      <c r="BO100" s="43" t="str">
        <f>IF($A100="","",MOD(($AG100+$AH100)*(Z100*($L100-Z$4)),Prime))</f>
        <v/>
      </c>
      <c r="BP100" s="24"/>
      <c r="BQ100" s="43" t="str">
        <f>IF(A100="","",MOD((AG100+AH100)*(R100*D100+S100*E100+T100*F100+U100*G100-AA100),Prime))</f>
        <v/>
      </c>
      <c r="BR100" s="43" t="str">
        <f>IF(A100="","",MOD((AG100+AH100)*(W100*D100+X100*E100+Y100*F100+Z100*G100-AB100),Prime))</f>
        <v/>
      </c>
      <c r="BS100" s="43" t="str">
        <f>IF(A100="","",MOD((AG100+AH100)*(MOD(N100*AB100+O100*(AB100+M100)+P100*(AA100+AB100+M100),Prime)-AC100),Prime))</f>
        <v/>
      </c>
      <c r="BT100" s="43" t="str">
        <f>IF(A100="","",MOD((AG100+AH100)*MOD(H100*(AA100+R100)+(1-H100)*AC100-AD100,Prime),Prime))</f>
        <v/>
      </c>
      <c r="BU100" s="43" t="str">
        <f>IF(A100="","",MOD((AG100+AH100)*((J100*AD100+(1-J100)*AC100)-AE100),Prime))</f>
        <v/>
      </c>
      <c r="BV100" s="43" t="str">
        <f>IF(A100="","",MOD((AG100+AH100)*H100*(1-H100),Prime))</f>
        <v/>
      </c>
      <c r="BW100" s="43" t="str" cm="1">
        <f t="array" ref="BW100">IF(A100="","",MOD(AH100*MOD(MRef(AF$5,B100-Input_Output!$O$6,Input_Output!$O$22)*MRef(AC$5,B100-Input_Output!$O$6,Input_Output!$O$22)-(1-H100),Prime),Prime))</f>
        <v/>
      </c>
      <c r="BX100" s="24"/>
      <c r="BY100" s="43" t="str" cm="1">
        <f t="array" ref="BY100">IF(A100="","",MOD($AH100*((1-MRef(R$5,$B100-Input_Output!$O$6,Input_Output!$O$22))*(MOD(MRef(D$5,$B100-Input_Output!$O$6,Input_Output!$O$22)+1,Prime))+MRef(R$5,$B100-Input_Output!$O$6,Input_Output!$O$22)*MRef($AE$5,$B100-Input_Output!$O$6,Input_Output!$O$22)-D100),Prime))</f>
        <v/>
      </c>
      <c r="BZ100" s="43" t="str" cm="1">
        <f t="array" ref="BZ100">IF($A100="","",MOD($AH100*((1-MRef(S$5,$B100-Input_Output!$O$6,Input_Output!$O$22))*MRef(E$5,$B100-Input_Output!$O$6,Input_Output!$O$22)+MRef(S$5,$B100-Input_Output!$O$6,Input_Output!$O$22)*MRef($AE$5,$B100-Input_Output!$O$6,Input_Output!$O$22)-E100),Prime))</f>
        <v/>
      </c>
      <c r="CA100" s="43" t="str" cm="1">
        <f t="array" ref="CA100">IF($A100="","",MOD($AH100*((1-MRef(T$5,$B100-Input_Output!$O$6,Input_Output!$O$22))*MRef(F$5,$B100-Input_Output!$O$6,Input_Output!$O$22)+MRef(T$5,$B100-Input_Output!$O$6,Input_Output!$O$22)*MRef($AE$5,$B100-Input_Output!$O$6,Input_Output!$O$22)-F100),Prime))</f>
        <v/>
      </c>
      <c r="CB100" s="43" t="str" cm="1">
        <f t="array" ref="CB100">IF($A100="","",MOD($AH100*((1-MRef(U$5,$B100-Input_Output!$O$6,Input_Output!$O$22))*MRef(G$5,$B100-Input_Output!$O$6,Input_Output!$O$22)+MRef(U$5,$B100-Input_Output!$O$6,Input_Output!$O$22)*MRef($AE$5,$B100-Input_Output!$O$6,Input_Output!$O$22)-G100),Prime))</f>
        <v/>
      </c>
      <c r="CC100" s="43" t="str" cm="1">
        <f t="array" ref="CC100">IF(A100="","",MOD(AH100*MRef(AC$5,B100-Input_Output!$O$6,Input_Output!$O$22)*H100,Prime))</f>
        <v/>
      </c>
      <c r="CD100" s="24"/>
      <c r="CE100" s="43" t="str">
        <f>IF($A100="","",MOD(D100*$AG100,Prime))</f>
        <v/>
      </c>
      <c r="CF100" s="43" t="str">
        <f>IF($A100="","",MOD((E100-INPUT)*$AG100,Prime))</f>
        <v/>
      </c>
      <c r="CG100" s="43" t="str">
        <f>IF($A100="","",MOD(H100*$AG100,Prime))</f>
        <v/>
      </c>
      <c r="CH100" s="43" t="str">
        <f>IF($A100="","",MOD((E100-OUT)*$AI100,Prime))</f>
        <v/>
      </c>
      <c r="CI100" s="43" t="str" cm="1">
        <f t="array" ref="CI100">IF(A100="","",_xlfn.LET(_xlpm.r,B100-Input_Output!$O$6,_xlpm.l,Input_Output!$O$22,MOD(MRef(AG$5,_xlpm.r,_xlpm.l)+MRef(AH$5,_xlpm.r,_xlpm.l)-MRef(AI$5,_xlpm.r,_xlpm.l)-AH100,Prime)))</f>
        <v/>
      </c>
      <c r="CJ100" s="7"/>
    </row>
    <row r="101" spans="1:88" x14ac:dyDescent="0.25">
      <c r="A101" s="41" t="str">
        <f>IF(B101&lt;Input_Output!O$22,"disguised","")</f>
        <v/>
      </c>
      <c r="B101" s="19" t="str">
        <f>IF(B100="","",_xlfn.LET(_xlpm.next,B100+1,IF(_xlpm.next&lt;Input_Output!O$22,_xlpm.next,"")))</f>
        <v/>
      </c>
      <c r="C101" s="19"/>
      <c r="D101" s="42"/>
      <c r="E101" s="42"/>
      <c r="F101" s="42"/>
      <c r="G101" s="42"/>
      <c r="H101" s="79"/>
      <c r="I101" s="87"/>
      <c r="J101" s="42"/>
      <c r="K101" s="42"/>
      <c r="L101" s="42"/>
      <c r="M101" s="61"/>
      <c r="N101" s="80"/>
      <c r="O101" s="42"/>
      <c r="P101" s="42"/>
      <c r="Q101" s="42"/>
      <c r="R101" s="42"/>
      <c r="S101" s="42"/>
      <c r="T101" s="42"/>
      <c r="U101" s="42"/>
      <c r="V101" s="42"/>
      <c r="W101" s="42"/>
      <c r="X101" s="42"/>
      <c r="Y101" s="42"/>
      <c r="Z101" s="42"/>
      <c r="AA101" s="42"/>
      <c r="AB101" s="42"/>
      <c r="AC101" s="42"/>
      <c r="AD101" s="42"/>
      <c r="AE101" s="42"/>
      <c r="AF101" s="42"/>
      <c r="AG101" s="19"/>
      <c r="AH101" s="19"/>
      <c r="AI101" s="19"/>
      <c r="AJ101" s="7"/>
      <c r="AK101" s="43" t="str">
        <f>IF(A101="","",MOD((AG101+AH101)*(N101+O101+P101-1),Prime))</f>
        <v/>
      </c>
      <c r="AL101" s="43" t="str">
        <f>IF(A101="","",MOD((AG101+AH101)*(N101*(1-N101)),Prime))</f>
        <v/>
      </c>
      <c r="AM101" s="43" t="str">
        <f>IF(A101="","",MOD((AG101+AH101)*(O101*(1-O101)),Prime))</f>
        <v/>
      </c>
      <c r="AN101" s="43" t="str">
        <f>IF(A101="","",MOD((AG101+AH101)*(P101*(1-P101)),Prime))</f>
        <v/>
      </c>
      <c r="AO101" s="43" t="str">
        <f>IF(A101="","",MOD((AG101+AH101)*(N101*($I101-N$4)),Prime))</f>
        <v/>
      </c>
      <c r="AP101" s="43" t="str">
        <f>IF(A101="","",MOD((AG101+AH101)*(O101*($I101-O$4)),Prime))</f>
        <v/>
      </c>
      <c r="AQ101" s="43" t="str">
        <f>IF(A101="","",MOD((AG101+AH101)*(P101*($I101-P$4)),Prime))</f>
        <v/>
      </c>
      <c r="AR101" s="7"/>
      <c r="AS101" s="43" t="str">
        <f>IF(A101="","",MOD((AG101+AH101)*(Q101+R101+S101+T101+U101-1),Prime))</f>
        <v/>
      </c>
      <c r="AT101" s="43" t="str">
        <f>IF(A101="","",MOD((AG101+AH101)*(Q101*(1-Q101)),Prime))</f>
        <v/>
      </c>
      <c r="AU101" s="43" t="str">
        <f>IF(A101="","",MOD((AG101+AH101)*(R101*(1-R101)),Prime))</f>
        <v/>
      </c>
      <c r="AV101" s="43" t="str">
        <f>IF(A101="","",MOD((AG101+AH101)*(S101*(1-S101)),Prime))</f>
        <v/>
      </c>
      <c r="AW101" s="43" t="str">
        <f>IF(A101="","",MOD((AG101+AH101)*(T101*(1-T101)),Prime))</f>
        <v/>
      </c>
      <c r="AX101" s="43" t="str">
        <f>IF(A101="","",MOD((AG101+AH101)*(U101*(1-U101)),Prime))</f>
        <v/>
      </c>
      <c r="AY101" s="43" t="str">
        <f>IF($A101="","",MOD(($AG101+$AH101)*(Q101*($K101-Q$4)),Prime))</f>
        <v/>
      </c>
      <c r="AZ101" s="43" t="str">
        <f>IF($A101="","",MOD(($AG101+$AH101)*(R101*($K101-R$4)),Prime))</f>
        <v/>
      </c>
      <c r="BA101" s="43" t="str">
        <f>IF($A101="","",MOD(($AG101+$AH101)*(S101*($K101-S$4)),Prime))</f>
        <v/>
      </c>
      <c r="BB101" s="43" t="str">
        <f>IF($A101="","",MOD(($AG101+$AH101)*(T101*($K101-T$4)),Prime))</f>
        <v/>
      </c>
      <c r="BC101" s="43" t="str">
        <f>IF($A101="","",MOD(($AG101+$AH101)*(U101*($K101-U$4)),Prime))</f>
        <v/>
      </c>
      <c r="BD101" s="24"/>
      <c r="BE101" s="43" t="str">
        <f>IF(A101="","",MOD((AG101+AH101)*(V101+W101+X101+Y101+Z101-1),Prime))</f>
        <v/>
      </c>
      <c r="BF101" s="43" t="str">
        <f>IF(A101="","",MOD((AG101+AH101)*(V101*(1-V101)),Prime))</f>
        <v/>
      </c>
      <c r="BG101" s="43" t="str">
        <f>IF(A101="","",MOD((AG101+AH101)*(W101*(1-W101)),Prime))</f>
        <v/>
      </c>
      <c r="BH101" s="43" t="str">
        <f>IF(A101="","",MOD((AG101+AH101)*(X101*(1-X101)),Prime))</f>
        <v/>
      </c>
      <c r="BI101" s="43" t="str">
        <f>IF(A101="","",MOD((AG101+AH101)*(Y101*(1-Y101)),Prime))</f>
        <v/>
      </c>
      <c r="BJ101" s="43" t="str">
        <f>IF(A101="","",MOD((AG101+AH101)*(Z101*(1-Z101)),Prime))</f>
        <v/>
      </c>
      <c r="BK101" s="43" t="str">
        <f>IF($A101="","",MOD(($AG101+$AH101)*(V101*($L101-V$4)),Prime))</f>
        <v/>
      </c>
      <c r="BL101" s="43" t="str">
        <f>IF($A101="","",MOD(($AG101+$AH101)*(W101*($L101-W$4)),Prime))</f>
        <v/>
      </c>
      <c r="BM101" s="43" t="str">
        <f>IF($A101="","",MOD(($AG101+$AH101)*(X101*($L101-X$4)),Prime))</f>
        <v/>
      </c>
      <c r="BN101" s="43" t="str">
        <f>IF($A101="","",MOD(($AG101+$AH101)*(Y101*($L101-Y$4)),Prime))</f>
        <v/>
      </c>
      <c r="BO101" s="43" t="str">
        <f>IF($A101="","",MOD(($AG101+$AH101)*(Z101*($L101-Z$4)),Prime))</f>
        <v/>
      </c>
      <c r="BP101" s="24"/>
      <c r="BQ101" s="43" t="str">
        <f>IF(A101="","",MOD((AG101+AH101)*(R101*D101+S101*E101+T101*F101+U101*G101-AA101),Prime))</f>
        <v/>
      </c>
      <c r="BR101" s="43" t="str">
        <f>IF(A101="","",MOD((AG101+AH101)*(W101*D101+X101*E101+Y101*F101+Z101*G101-AB101),Prime))</f>
        <v/>
      </c>
      <c r="BS101" s="43" t="str">
        <f>IF(A101="","",MOD((AG101+AH101)*(MOD(N101*AB101+O101*(AB101+M101)+P101*(AA101+AB101+M101),Prime)-AC101),Prime))</f>
        <v/>
      </c>
      <c r="BT101" s="43" t="str">
        <f>IF(A101="","",MOD((AG101+AH101)*MOD(H101*(AA101+R101)+(1-H101)*AC101-AD101,Prime),Prime))</f>
        <v/>
      </c>
      <c r="BU101" s="43" t="str">
        <f>IF(A101="","",MOD((AG101+AH101)*((J101*AD101+(1-J101)*AC101)-AE101),Prime))</f>
        <v/>
      </c>
      <c r="BV101" s="43" t="str">
        <f>IF(A101="","",MOD((AG101+AH101)*H101*(1-H101),Prime))</f>
        <v/>
      </c>
      <c r="BW101" s="43" t="str" cm="1">
        <f t="array" ref="BW101">IF(A101="","",MOD(AH101*MOD(MRef(AF$5,B101-Input_Output!$O$6,Input_Output!$O$22)*MRef(AC$5,B101-Input_Output!$O$6,Input_Output!$O$22)-(1-H101),Prime),Prime))</f>
        <v/>
      </c>
      <c r="BX101" s="24"/>
      <c r="BY101" s="43" t="str" cm="1">
        <f t="array" ref="BY101">IF(A101="","",MOD($AH101*((1-MRef(R$5,$B101-Input_Output!$O$6,Input_Output!$O$22))*(MOD(MRef(D$5,$B101-Input_Output!$O$6,Input_Output!$O$22)+1,Prime))+MRef(R$5,$B101-Input_Output!$O$6,Input_Output!$O$22)*MRef($AE$5,$B101-Input_Output!$O$6,Input_Output!$O$22)-D101),Prime))</f>
        <v/>
      </c>
      <c r="BZ101" s="43" t="str" cm="1">
        <f t="array" ref="BZ101">IF($A101="","",MOD($AH101*((1-MRef(S$5,$B101-Input_Output!$O$6,Input_Output!$O$22))*MRef(E$5,$B101-Input_Output!$O$6,Input_Output!$O$22)+MRef(S$5,$B101-Input_Output!$O$6,Input_Output!$O$22)*MRef($AE$5,$B101-Input_Output!$O$6,Input_Output!$O$22)-E101),Prime))</f>
        <v/>
      </c>
      <c r="CA101" s="43" t="str" cm="1">
        <f t="array" ref="CA101">IF($A101="","",MOD($AH101*((1-MRef(T$5,$B101-Input_Output!$O$6,Input_Output!$O$22))*MRef(F$5,$B101-Input_Output!$O$6,Input_Output!$O$22)+MRef(T$5,$B101-Input_Output!$O$6,Input_Output!$O$22)*MRef($AE$5,$B101-Input_Output!$O$6,Input_Output!$O$22)-F101),Prime))</f>
        <v/>
      </c>
      <c r="CB101" s="43" t="str" cm="1">
        <f t="array" ref="CB101">IF($A101="","",MOD($AH101*((1-MRef(U$5,$B101-Input_Output!$O$6,Input_Output!$O$22))*MRef(G$5,$B101-Input_Output!$O$6,Input_Output!$O$22)+MRef(U$5,$B101-Input_Output!$O$6,Input_Output!$O$22)*MRef($AE$5,$B101-Input_Output!$O$6,Input_Output!$O$22)-G101),Prime))</f>
        <v/>
      </c>
      <c r="CC101" s="43" t="str" cm="1">
        <f t="array" ref="CC101">IF(A101="","",MOD(AH101*MRef(AC$5,B101-Input_Output!$O$6,Input_Output!$O$22)*H101,Prime))</f>
        <v/>
      </c>
      <c r="CD101" s="24"/>
      <c r="CE101" s="43" t="str">
        <f>IF($A101="","",MOD(D101*$AG101,Prime))</f>
        <v/>
      </c>
      <c r="CF101" s="43" t="str">
        <f>IF($A101="","",MOD((E101-INPUT)*$AG101,Prime))</f>
        <v/>
      </c>
      <c r="CG101" s="43" t="str">
        <f>IF($A101="","",MOD(H101*$AG101,Prime))</f>
        <v/>
      </c>
      <c r="CH101" s="43" t="str">
        <f>IF($A101="","",MOD((E101-OUT)*$AI101,Prime))</f>
        <v/>
      </c>
      <c r="CI101" s="43" t="str" cm="1">
        <f t="array" ref="CI101">IF(A101="","",_xlfn.LET(_xlpm.r,B101-Input_Output!$O$6,_xlpm.l,Input_Output!$O$22,MOD(MRef(AG$5,_xlpm.r,_xlpm.l)+MRef(AH$5,_xlpm.r,_xlpm.l)-MRef(AI$5,_xlpm.r,_xlpm.l)-AH101,Prime)))</f>
        <v/>
      </c>
      <c r="CJ101" s="7"/>
    </row>
    <row r="102" spans="1:88" x14ac:dyDescent="0.25">
      <c r="A102" s="41" t="str">
        <f>IF(B102&lt;Input_Output!O$22,"disguised","")</f>
        <v/>
      </c>
      <c r="B102" s="19" t="str">
        <f>IF(B101="","",_xlfn.LET(_xlpm.next,B101+1,IF(_xlpm.next&lt;Input_Output!O$22,_xlpm.next,"")))</f>
        <v/>
      </c>
      <c r="C102" s="19"/>
      <c r="D102" s="42"/>
      <c r="E102" s="42"/>
      <c r="F102" s="42"/>
      <c r="G102" s="42"/>
      <c r="H102" s="79"/>
      <c r="I102" s="87"/>
      <c r="J102" s="42"/>
      <c r="K102" s="42"/>
      <c r="L102" s="42"/>
      <c r="M102" s="61"/>
      <c r="N102" s="80"/>
      <c r="O102" s="42"/>
      <c r="P102" s="42"/>
      <c r="Q102" s="42"/>
      <c r="R102" s="42"/>
      <c r="S102" s="42"/>
      <c r="T102" s="42"/>
      <c r="U102" s="42"/>
      <c r="V102" s="42"/>
      <c r="W102" s="42"/>
      <c r="X102" s="42"/>
      <c r="Y102" s="42"/>
      <c r="Z102" s="42"/>
      <c r="AA102" s="42"/>
      <c r="AB102" s="42"/>
      <c r="AC102" s="42"/>
      <c r="AD102" s="42"/>
      <c r="AE102" s="42"/>
      <c r="AF102" s="42"/>
      <c r="AG102" s="19"/>
      <c r="AH102" s="19"/>
      <c r="AI102" s="19"/>
      <c r="AJ102" s="7"/>
      <c r="AK102" s="43" t="str">
        <f>IF(A102="","",MOD((AG102+AH102)*(N102+O102+P102-1),Prime))</f>
        <v/>
      </c>
      <c r="AL102" s="43" t="str">
        <f>IF(A102="","",MOD((AG102+AH102)*(N102*(1-N102)),Prime))</f>
        <v/>
      </c>
      <c r="AM102" s="43" t="str">
        <f>IF(A102="","",MOD((AG102+AH102)*(O102*(1-O102)),Prime))</f>
        <v/>
      </c>
      <c r="AN102" s="43" t="str">
        <f>IF(A102="","",MOD((AG102+AH102)*(P102*(1-P102)),Prime))</f>
        <v/>
      </c>
      <c r="AO102" s="43" t="str">
        <f>IF(A102="","",MOD((AG102+AH102)*(N102*($I102-N$4)),Prime))</f>
        <v/>
      </c>
      <c r="AP102" s="43" t="str">
        <f>IF(A102="","",MOD((AG102+AH102)*(O102*($I102-O$4)),Prime))</f>
        <v/>
      </c>
      <c r="AQ102" s="43" t="str">
        <f>IF(A102="","",MOD((AG102+AH102)*(P102*($I102-P$4)),Prime))</f>
        <v/>
      </c>
      <c r="AR102" s="7"/>
      <c r="AS102" s="43" t="str">
        <f>IF(A102="","",MOD((AG102+AH102)*(Q102+R102+S102+T102+U102-1),Prime))</f>
        <v/>
      </c>
      <c r="AT102" s="43" t="str">
        <f>IF(A102="","",MOD((AG102+AH102)*(Q102*(1-Q102)),Prime))</f>
        <v/>
      </c>
      <c r="AU102" s="43" t="str">
        <f>IF(A102="","",MOD((AG102+AH102)*(R102*(1-R102)),Prime))</f>
        <v/>
      </c>
      <c r="AV102" s="43" t="str">
        <f>IF(A102="","",MOD((AG102+AH102)*(S102*(1-S102)),Prime))</f>
        <v/>
      </c>
      <c r="AW102" s="43" t="str">
        <f>IF(A102="","",MOD((AG102+AH102)*(T102*(1-T102)),Prime))</f>
        <v/>
      </c>
      <c r="AX102" s="43" t="str">
        <f>IF(A102="","",MOD((AG102+AH102)*(U102*(1-U102)),Prime))</f>
        <v/>
      </c>
      <c r="AY102" s="43" t="str">
        <f>IF($A102="","",MOD(($AG102+$AH102)*(Q102*($K102-Q$4)),Prime))</f>
        <v/>
      </c>
      <c r="AZ102" s="43" t="str">
        <f>IF($A102="","",MOD(($AG102+$AH102)*(R102*($K102-R$4)),Prime))</f>
        <v/>
      </c>
      <c r="BA102" s="43" t="str">
        <f>IF($A102="","",MOD(($AG102+$AH102)*(S102*($K102-S$4)),Prime))</f>
        <v/>
      </c>
      <c r="BB102" s="43" t="str">
        <f>IF($A102="","",MOD(($AG102+$AH102)*(T102*($K102-T$4)),Prime))</f>
        <v/>
      </c>
      <c r="BC102" s="43" t="str">
        <f>IF($A102="","",MOD(($AG102+$AH102)*(U102*($K102-U$4)),Prime))</f>
        <v/>
      </c>
      <c r="BD102" s="24"/>
      <c r="BE102" s="43" t="str">
        <f>IF(A102="","",MOD((AG102+AH102)*(V102+W102+X102+Y102+Z102-1),Prime))</f>
        <v/>
      </c>
      <c r="BF102" s="43" t="str">
        <f>IF(A102="","",MOD((AG102+AH102)*(V102*(1-V102)),Prime))</f>
        <v/>
      </c>
      <c r="BG102" s="43" t="str">
        <f>IF(A102="","",MOD((AG102+AH102)*(W102*(1-W102)),Prime))</f>
        <v/>
      </c>
      <c r="BH102" s="43" t="str">
        <f>IF(A102="","",MOD((AG102+AH102)*(X102*(1-X102)),Prime))</f>
        <v/>
      </c>
      <c r="BI102" s="43" t="str">
        <f>IF(A102="","",MOD((AG102+AH102)*(Y102*(1-Y102)),Prime))</f>
        <v/>
      </c>
      <c r="BJ102" s="43" t="str">
        <f>IF(A102="","",MOD((AG102+AH102)*(Z102*(1-Z102)),Prime))</f>
        <v/>
      </c>
      <c r="BK102" s="43" t="str">
        <f>IF($A102="","",MOD(($AG102+$AH102)*(V102*($L102-V$4)),Prime))</f>
        <v/>
      </c>
      <c r="BL102" s="43" t="str">
        <f>IF($A102="","",MOD(($AG102+$AH102)*(W102*($L102-W$4)),Prime))</f>
        <v/>
      </c>
      <c r="BM102" s="43" t="str">
        <f>IF($A102="","",MOD(($AG102+$AH102)*(X102*($L102-X$4)),Prime))</f>
        <v/>
      </c>
      <c r="BN102" s="43" t="str">
        <f>IF($A102="","",MOD(($AG102+$AH102)*(Y102*($L102-Y$4)),Prime))</f>
        <v/>
      </c>
      <c r="BO102" s="43" t="str">
        <f>IF($A102="","",MOD(($AG102+$AH102)*(Z102*($L102-Z$4)),Prime))</f>
        <v/>
      </c>
      <c r="BP102" s="24"/>
      <c r="BQ102" s="43" t="str">
        <f>IF(A102="","",MOD((AG102+AH102)*(R102*D102+S102*E102+T102*F102+U102*G102-AA102),Prime))</f>
        <v/>
      </c>
      <c r="BR102" s="43" t="str">
        <f>IF(A102="","",MOD((AG102+AH102)*(W102*D102+X102*E102+Y102*F102+Z102*G102-AB102),Prime))</f>
        <v/>
      </c>
      <c r="BS102" s="43" t="str">
        <f>IF(A102="","",MOD((AG102+AH102)*(MOD(N102*AB102+O102*(AB102+M102)+P102*(AA102+AB102+M102),Prime)-AC102),Prime))</f>
        <v/>
      </c>
      <c r="BT102" s="43" t="str">
        <f>IF(A102="","",MOD((AG102+AH102)*MOD(H102*(AA102+R102)+(1-H102)*AC102-AD102,Prime),Prime))</f>
        <v/>
      </c>
      <c r="BU102" s="43" t="str">
        <f>IF(A102="","",MOD((AG102+AH102)*((J102*AD102+(1-J102)*AC102)-AE102),Prime))</f>
        <v/>
      </c>
      <c r="BV102" s="43" t="str">
        <f>IF(A102="","",MOD((AG102+AH102)*H102*(1-H102),Prime))</f>
        <v/>
      </c>
      <c r="BW102" s="43" t="str" cm="1">
        <f t="array" ref="BW102">IF(A102="","",MOD(AH102*MOD(MRef(AF$5,B102-Input_Output!$O$6,Input_Output!$O$22)*MRef(AC$5,B102-Input_Output!$O$6,Input_Output!$O$22)-(1-H102),Prime),Prime))</f>
        <v/>
      </c>
      <c r="BX102" s="24"/>
      <c r="BY102" s="43" t="str" cm="1">
        <f t="array" ref="BY102">IF(A102="","",MOD($AH102*((1-MRef(R$5,$B102-Input_Output!$O$6,Input_Output!$O$22))*(MOD(MRef(D$5,$B102-Input_Output!$O$6,Input_Output!$O$22)+1,Prime))+MRef(R$5,$B102-Input_Output!$O$6,Input_Output!$O$22)*MRef($AE$5,$B102-Input_Output!$O$6,Input_Output!$O$22)-D102),Prime))</f>
        <v/>
      </c>
      <c r="BZ102" s="43" t="str" cm="1">
        <f t="array" ref="BZ102">IF($A102="","",MOD($AH102*((1-MRef(S$5,$B102-Input_Output!$O$6,Input_Output!$O$22))*MRef(E$5,$B102-Input_Output!$O$6,Input_Output!$O$22)+MRef(S$5,$B102-Input_Output!$O$6,Input_Output!$O$22)*MRef($AE$5,$B102-Input_Output!$O$6,Input_Output!$O$22)-E102),Prime))</f>
        <v/>
      </c>
      <c r="CA102" s="43" t="str" cm="1">
        <f t="array" ref="CA102">IF($A102="","",MOD($AH102*((1-MRef(T$5,$B102-Input_Output!$O$6,Input_Output!$O$22))*MRef(F$5,$B102-Input_Output!$O$6,Input_Output!$O$22)+MRef(T$5,$B102-Input_Output!$O$6,Input_Output!$O$22)*MRef($AE$5,$B102-Input_Output!$O$6,Input_Output!$O$22)-F102),Prime))</f>
        <v/>
      </c>
      <c r="CB102" s="43" t="str" cm="1">
        <f t="array" ref="CB102">IF($A102="","",MOD($AH102*((1-MRef(U$5,$B102-Input_Output!$O$6,Input_Output!$O$22))*MRef(G$5,$B102-Input_Output!$O$6,Input_Output!$O$22)+MRef(U$5,$B102-Input_Output!$O$6,Input_Output!$O$22)*MRef($AE$5,$B102-Input_Output!$O$6,Input_Output!$O$22)-G102),Prime))</f>
        <v/>
      </c>
      <c r="CC102" s="43" t="str" cm="1">
        <f t="array" ref="CC102">IF(A102="","",MOD(AH102*MRef(AC$5,B102-Input_Output!$O$6,Input_Output!$O$22)*H102,Prime))</f>
        <v/>
      </c>
      <c r="CD102" s="24"/>
      <c r="CE102" s="43" t="str">
        <f>IF($A102="","",MOD(D102*$AG102,Prime))</f>
        <v/>
      </c>
      <c r="CF102" s="43" t="str">
        <f>IF($A102="","",MOD((E102-INPUT)*$AG102,Prime))</f>
        <v/>
      </c>
      <c r="CG102" s="43" t="str">
        <f>IF($A102="","",MOD(H102*$AG102,Prime))</f>
        <v/>
      </c>
      <c r="CH102" s="43" t="str">
        <f>IF($A102="","",MOD((E102-OUT)*$AI102,Prime))</f>
        <v/>
      </c>
      <c r="CI102" s="43" t="str" cm="1">
        <f t="array" ref="CI102">IF(A102="","",_xlfn.LET(_xlpm.r,B102-Input_Output!$O$6,_xlpm.l,Input_Output!$O$22,MOD(MRef(AG$5,_xlpm.r,_xlpm.l)+MRef(AH$5,_xlpm.r,_xlpm.l)-MRef(AI$5,_xlpm.r,_xlpm.l)-AH102,Prime)))</f>
        <v/>
      </c>
      <c r="CJ102" s="7"/>
    </row>
    <row r="103" spans="1:88" x14ac:dyDescent="0.25">
      <c r="A103" s="41" t="str">
        <f>IF(B103&lt;Input_Output!O$22,"disguised","")</f>
        <v/>
      </c>
      <c r="B103" s="19" t="str">
        <f>IF(B102="","",_xlfn.LET(_xlpm.next,B102+1,IF(_xlpm.next&lt;Input_Output!O$22,_xlpm.next,"")))</f>
        <v/>
      </c>
      <c r="C103" s="19"/>
      <c r="D103" s="42"/>
      <c r="E103" s="42"/>
      <c r="F103" s="42"/>
      <c r="G103" s="42"/>
      <c r="H103" s="79"/>
      <c r="I103" s="87"/>
      <c r="J103" s="42"/>
      <c r="K103" s="42"/>
      <c r="L103" s="42"/>
      <c r="M103" s="61"/>
      <c r="N103" s="80"/>
      <c r="O103" s="42"/>
      <c r="P103" s="42"/>
      <c r="Q103" s="42"/>
      <c r="R103" s="42"/>
      <c r="S103" s="42"/>
      <c r="T103" s="42"/>
      <c r="U103" s="42"/>
      <c r="V103" s="42"/>
      <c r="W103" s="42"/>
      <c r="X103" s="42"/>
      <c r="Y103" s="42"/>
      <c r="Z103" s="42"/>
      <c r="AA103" s="42"/>
      <c r="AB103" s="42"/>
      <c r="AC103" s="42"/>
      <c r="AD103" s="42"/>
      <c r="AE103" s="42"/>
      <c r="AF103" s="42"/>
      <c r="AG103" s="19"/>
      <c r="AH103" s="19"/>
      <c r="AI103" s="19"/>
      <c r="AJ103" s="7"/>
      <c r="AK103" s="43" t="str">
        <f>IF(A103="","",MOD((AG103+AH103)*(N103+O103+P103-1),Prime))</f>
        <v/>
      </c>
      <c r="AL103" s="43" t="str">
        <f>IF(A103="","",MOD((AG103+AH103)*(N103*(1-N103)),Prime))</f>
        <v/>
      </c>
      <c r="AM103" s="43" t="str">
        <f>IF(A103="","",MOD((AG103+AH103)*(O103*(1-O103)),Prime))</f>
        <v/>
      </c>
      <c r="AN103" s="43" t="str">
        <f>IF(A103="","",MOD((AG103+AH103)*(P103*(1-P103)),Prime))</f>
        <v/>
      </c>
      <c r="AO103" s="43" t="str">
        <f>IF(A103="","",MOD((AG103+AH103)*(N103*($I103-N$4)),Prime))</f>
        <v/>
      </c>
      <c r="AP103" s="43" t="str">
        <f>IF(A103="","",MOD((AG103+AH103)*(O103*($I103-O$4)),Prime))</f>
        <v/>
      </c>
      <c r="AQ103" s="43" t="str">
        <f>IF(A103="","",MOD((AG103+AH103)*(P103*($I103-P$4)),Prime))</f>
        <v/>
      </c>
      <c r="AR103" s="7"/>
      <c r="AS103" s="43" t="str">
        <f>IF(A103="","",MOD((AG103+AH103)*(Q103+R103+S103+T103+U103-1),Prime))</f>
        <v/>
      </c>
      <c r="AT103" s="43" t="str">
        <f>IF(A103="","",MOD((AG103+AH103)*(Q103*(1-Q103)),Prime))</f>
        <v/>
      </c>
      <c r="AU103" s="43" t="str">
        <f>IF(A103="","",MOD((AG103+AH103)*(R103*(1-R103)),Prime))</f>
        <v/>
      </c>
      <c r="AV103" s="43" t="str">
        <f>IF(A103="","",MOD((AG103+AH103)*(S103*(1-S103)),Prime))</f>
        <v/>
      </c>
      <c r="AW103" s="43" t="str">
        <f>IF(A103="","",MOD((AG103+AH103)*(T103*(1-T103)),Prime))</f>
        <v/>
      </c>
      <c r="AX103" s="43" t="str">
        <f>IF(A103="","",MOD((AG103+AH103)*(U103*(1-U103)),Prime))</f>
        <v/>
      </c>
      <c r="AY103" s="43" t="str">
        <f>IF($A103="","",MOD(($AG103+$AH103)*(Q103*($K103-Q$4)),Prime))</f>
        <v/>
      </c>
      <c r="AZ103" s="43" t="str">
        <f>IF($A103="","",MOD(($AG103+$AH103)*(R103*($K103-R$4)),Prime))</f>
        <v/>
      </c>
      <c r="BA103" s="43" t="str">
        <f>IF($A103="","",MOD(($AG103+$AH103)*(S103*($K103-S$4)),Prime))</f>
        <v/>
      </c>
      <c r="BB103" s="43" t="str">
        <f>IF($A103="","",MOD(($AG103+$AH103)*(T103*($K103-T$4)),Prime))</f>
        <v/>
      </c>
      <c r="BC103" s="43" t="str">
        <f>IF($A103="","",MOD(($AG103+$AH103)*(U103*($K103-U$4)),Prime))</f>
        <v/>
      </c>
      <c r="BD103" s="24"/>
      <c r="BE103" s="43" t="str">
        <f>IF(A103="","",MOD((AG103+AH103)*(V103+W103+X103+Y103+Z103-1),Prime))</f>
        <v/>
      </c>
      <c r="BF103" s="43" t="str">
        <f>IF(A103="","",MOD((AG103+AH103)*(V103*(1-V103)),Prime))</f>
        <v/>
      </c>
      <c r="BG103" s="43" t="str">
        <f>IF(A103="","",MOD((AG103+AH103)*(W103*(1-W103)),Prime))</f>
        <v/>
      </c>
      <c r="BH103" s="43" t="str">
        <f>IF(A103="","",MOD((AG103+AH103)*(X103*(1-X103)),Prime))</f>
        <v/>
      </c>
      <c r="BI103" s="43" t="str">
        <f>IF(A103="","",MOD((AG103+AH103)*(Y103*(1-Y103)),Prime))</f>
        <v/>
      </c>
      <c r="BJ103" s="43" t="str">
        <f>IF(A103="","",MOD((AG103+AH103)*(Z103*(1-Z103)),Prime))</f>
        <v/>
      </c>
      <c r="BK103" s="43" t="str">
        <f>IF($A103="","",MOD(($AG103+$AH103)*(V103*($L103-V$4)),Prime))</f>
        <v/>
      </c>
      <c r="BL103" s="43" t="str">
        <f>IF($A103="","",MOD(($AG103+$AH103)*(W103*($L103-W$4)),Prime))</f>
        <v/>
      </c>
      <c r="BM103" s="43" t="str">
        <f>IF($A103="","",MOD(($AG103+$AH103)*(X103*($L103-X$4)),Prime))</f>
        <v/>
      </c>
      <c r="BN103" s="43" t="str">
        <f>IF($A103="","",MOD(($AG103+$AH103)*(Y103*($L103-Y$4)),Prime))</f>
        <v/>
      </c>
      <c r="BO103" s="43" t="str">
        <f>IF($A103="","",MOD(($AG103+$AH103)*(Z103*($L103-Z$4)),Prime))</f>
        <v/>
      </c>
      <c r="BP103" s="24"/>
      <c r="BQ103" s="43" t="str">
        <f>IF(A103="","",MOD((AG103+AH103)*(R103*D103+S103*E103+T103*F103+U103*G103-AA103),Prime))</f>
        <v/>
      </c>
      <c r="BR103" s="43" t="str">
        <f>IF(A103="","",MOD((AG103+AH103)*(W103*D103+X103*E103+Y103*F103+Z103*G103-AB103),Prime))</f>
        <v/>
      </c>
      <c r="BS103" s="43" t="str">
        <f>IF(A103="","",MOD((AG103+AH103)*(MOD(N103*AB103+O103*(AB103+M103)+P103*(AA103+AB103+M103),Prime)-AC103),Prime))</f>
        <v/>
      </c>
      <c r="BT103" s="43" t="str">
        <f>IF(A103="","",MOD((AG103+AH103)*MOD(H103*(AA103+R103)+(1-H103)*AC103-AD103,Prime),Prime))</f>
        <v/>
      </c>
      <c r="BU103" s="43" t="str">
        <f>IF(A103="","",MOD((AG103+AH103)*((J103*AD103+(1-J103)*AC103)-AE103),Prime))</f>
        <v/>
      </c>
      <c r="BV103" s="43" t="str">
        <f>IF(A103="","",MOD((AG103+AH103)*H103*(1-H103),Prime))</f>
        <v/>
      </c>
      <c r="BW103" s="43" t="str" cm="1">
        <f t="array" ref="BW103">IF(A103="","",MOD(AH103*MOD(MRef(AF$5,B103-Input_Output!$O$6,Input_Output!$O$22)*MRef(AC$5,B103-Input_Output!$O$6,Input_Output!$O$22)-(1-H103),Prime),Prime))</f>
        <v/>
      </c>
      <c r="BX103" s="24"/>
      <c r="BY103" s="43" t="str" cm="1">
        <f t="array" ref="BY103">IF(A103="","",MOD($AH103*((1-MRef(R$5,$B103-Input_Output!$O$6,Input_Output!$O$22))*(MOD(MRef(D$5,$B103-Input_Output!$O$6,Input_Output!$O$22)+1,Prime))+MRef(R$5,$B103-Input_Output!$O$6,Input_Output!$O$22)*MRef($AE$5,$B103-Input_Output!$O$6,Input_Output!$O$22)-D103),Prime))</f>
        <v/>
      </c>
      <c r="BZ103" s="43" t="str" cm="1">
        <f t="array" ref="BZ103">IF($A103="","",MOD($AH103*((1-MRef(S$5,$B103-Input_Output!$O$6,Input_Output!$O$22))*MRef(E$5,$B103-Input_Output!$O$6,Input_Output!$O$22)+MRef(S$5,$B103-Input_Output!$O$6,Input_Output!$O$22)*MRef($AE$5,$B103-Input_Output!$O$6,Input_Output!$O$22)-E103),Prime))</f>
        <v/>
      </c>
      <c r="CA103" s="43" t="str" cm="1">
        <f t="array" ref="CA103">IF($A103="","",MOD($AH103*((1-MRef(T$5,$B103-Input_Output!$O$6,Input_Output!$O$22))*MRef(F$5,$B103-Input_Output!$O$6,Input_Output!$O$22)+MRef(T$5,$B103-Input_Output!$O$6,Input_Output!$O$22)*MRef($AE$5,$B103-Input_Output!$O$6,Input_Output!$O$22)-F103),Prime))</f>
        <v/>
      </c>
      <c r="CB103" s="43" t="str" cm="1">
        <f t="array" ref="CB103">IF($A103="","",MOD($AH103*((1-MRef(U$5,$B103-Input_Output!$O$6,Input_Output!$O$22))*MRef(G$5,$B103-Input_Output!$O$6,Input_Output!$O$22)+MRef(U$5,$B103-Input_Output!$O$6,Input_Output!$O$22)*MRef($AE$5,$B103-Input_Output!$O$6,Input_Output!$O$22)-G103),Prime))</f>
        <v/>
      </c>
      <c r="CC103" s="43" t="str" cm="1">
        <f t="array" ref="CC103">IF(A103="","",MOD(AH103*MRef(AC$5,B103-Input_Output!$O$6,Input_Output!$O$22)*H103,Prime))</f>
        <v/>
      </c>
      <c r="CD103" s="24"/>
      <c r="CE103" s="43" t="str">
        <f>IF($A103="","",MOD(D103*$AG103,Prime))</f>
        <v/>
      </c>
      <c r="CF103" s="43" t="str">
        <f>IF($A103="","",MOD((E103-INPUT)*$AG103,Prime))</f>
        <v/>
      </c>
      <c r="CG103" s="43" t="str">
        <f>IF($A103="","",MOD(H103*$AG103,Prime))</f>
        <v/>
      </c>
      <c r="CH103" s="43" t="str">
        <f>IF($A103="","",MOD((E103-OUT)*$AI103,Prime))</f>
        <v/>
      </c>
      <c r="CI103" s="43" t="str" cm="1">
        <f t="array" ref="CI103">IF(A103="","",_xlfn.LET(_xlpm.r,B103-Input_Output!$O$6,_xlpm.l,Input_Output!$O$22,MOD(MRef(AG$5,_xlpm.r,_xlpm.l)+MRef(AH$5,_xlpm.r,_xlpm.l)-MRef(AI$5,_xlpm.r,_xlpm.l)-AH103,Prime)))</f>
        <v/>
      </c>
      <c r="CJ103" s="7"/>
    </row>
    <row r="104" spans="1:88" x14ac:dyDescent="0.25">
      <c r="A104" s="41" t="str">
        <f>IF(B104&lt;Input_Output!O$22,"disguised","")</f>
        <v/>
      </c>
      <c r="B104" s="19" t="str">
        <f>IF(B103="","",_xlfn.LET(_xlpm.next,B103+1,IF(_xlpm.next&lt;Input_Output!O$22,_xlpm.next,"")))</f>
        <v/>
      </c>
      <c r="C104" s="19"/>
      <c r="D104" s="42"/>
      <c r="E104" s="42"/>
      <c r="F104" s="42"/>
      <c r="G104" s="42"/>
      <c r="H104" s="79"/>
      <c r="I104" s="87"/>
      <c r="J104" s="42"/>
      <c r="K104" s="42"/>
      <c r="L104" s="42"/>
      <c r="M104" s="61"/>
      <c r="N104" s="80"/>
      <c r="O104" s="42"/>
      <c r="P104" s="42"/>
      <c r="Q104" s="42"/>
      <c r="R104" s="42"/>
      <c r="S104" s="42"/>
      <c r="T104" s="42"/>
      <c r="U104" s="42"/>
      <c r="V104" s="42"/>
      <c r="W104" s="42"/>
      <c r="X104" s="42"/>
      <c r="Y104" s="42"/>
      <c r="Z104" s="42"/>
      <c r="AA104" s="42"/>
      <c r="AB104" s="42"/>
      <c r="AC104" s="42"/>
      <c r="AD104" s="42"/>
      <c r="AE104" s="42"/>
      <c r="AF104" s="42"/>
      <c r="AG104" s="19"/>
      <c r="AH104" s="19"/>
      <c r="AI104" s="19"/>
      <c r="AJ104" s="7"/>
      <c r="AK104" s="43" t="str">
        <f>IF(A104="","",MOD((AG104+AH104)*(N104+O104+P104-1),Prime))</f>
        <v/>
      </c>
      <c r="AL104" s="43" t="str">
        <f>IF(A104="","",MOD((AG104+AH104)*(N104*(1-N104)),Prime))</f>
        <v/>
      </c>
      <c r="AM104" s="43" t="str">
        <f>IF(A104="","",MOD((AG104+AH104)*(O104*(1-O104)),Prime))</f>
        <v/>
      </c>
      <c r="AN104" s="43" t="str">
        <f>IF(A104="","",MOD((AG104+AH104)*(P104*(1-P104)),Prime))</f>
        <v/>
      </c>
      <c r="AO104" s="43" t="str">
        <f>IF(A104="","",MOD((AG104+AH104)*(N104*($I104-N$4)),Prime))</f>
        <v/>
      </c>
      <c r="AP104" s="43" t="str">
        <f>IF(A104="","",MOD((AG104+AH104)*(O104*($I104-O$4)),Prime))</f>
        <v/>
      </c>
      <c r="AQ104" s="43" t="str">
        <f>IF(A104="","",MOD((AG104+AH104)*(P104*($I104-P$4)),Prime))</f>
        <v/>
      </c>
      <c r="AR104" s="7"/>
      <c r="AS104" s="43" t="str">
        <f>IF(A104="","",MOD((AG104+AH104)*(Q104+R104+S104+T104+U104-1),Prime))</f>
        <v/>
      </c>
      <c r="AT104" s="43" t="str">
        <f>IF(A104="","",MOD((AG104+AH104)*(Q104*(1-Q104)),Prime))</f>
        <v/>
      </c>
      <c r="AU104" s="43" t="str">
        <f>IF(A104="","",MOD((AG104+AH104)*(R104*(1-R104)),Prime))</f>
        <v/>
      </c>
      <c r="AV104" s="43" t="str">
        <f>IF(A104="","",MOD((AG104+AH104)*(S104*(1-S104)),Prime))</f>
        <v/>
      </c>
      <c r="AW104" s="43" t="str">
        <f>IF(A104="","",MOD((AG104+AH104)*(T104*(1-T104)),Prime))</f>
        <v/>
      </c>
      <c r="AX104" s="43" t="str">
        <f>IF(A104="","",MOD((AG104+AH104)*(U104*(1-U104)),Prime))</f>
        <v/>
      </c>
      <c r="AY104" s="43" t="str">
        <f>IF($A104="","",MOD(($AG104+$AH104)*(Q104*($K104-Q$4)),Prime))</f>
        <v/>
      </c>
      <c r="AZ104" s="43" t="str">
        <f>IF($A104="","",MOD(($AG104+$AH104)*(R104*($K104-R$4)),Prime))</f>
        <v/>
      </c>
      <c r="BA104" s="43" t="str">
        <f>IF($A104="","",MOD(($AG104+$AH104)*(S104*($K104-S$4)),Prime))</f>
        <v/>
      </c>
      <c r="BB104" s="43" t="str">
        <f>IF($A104="","",MOD(($AG104+$AH104)*(T104*($K104-T$4)),Prime))</f>
        <v/>
      </c>
      <c r="BC104" s="43" t="str">
        <f>IF($A104="","",MOD(($AG104+$AH104)*(U104*($K104-U$4)),Prime))</f>
        <v/>
      </c>
      <c r="BD104" s="24"/>
      <c r="BE104" s="43" t="str">
        <f>IF(A104="","",MOD((AG104+AH104)*(V104+W104+X104+Y104+Z104-1),Prime))</f>
        <v/>
      </c>
      <c r="BF104" s="43" t="str">
        <f>IF(A104="","",MOD((AG104+AH104)*(V104*(1-V104)),Prime))</f>
        <v/>
      </c>
      <c r="BG104" s="43" t="str">
        <f>IF(A104="","",MOD((AG104+AH104)*(W104*(1-W104)),Prime))</f>
        <v/>
      </c>
      <c r="BH104" s="43" t="str">
        <f>IF(A104="","",MOD((AG104+AH104)*(X104*(1-X104)),Prime))</f>
        <v/>
      </c>
      <c r="BI104" s="43" t="str">
        <f>IF(A104="","",MOD((AG104+AH104)*(Y104*(1-Y104)),Prime))</f>
        <v/>
      </c>
      <c r="BJ104" s="43" t="str">
        <f>IF(A104="","",MOD((AG104+AH104)*(Z104*(1-Z104)),Prime))</f>
        <v/>
      </c>
      <c r="BK104" s="43" t="str">
        <f>IF($A104="","",MOD(($AG104+$AH104)*(V104*($L104-V$4)),Prime))</f>
        <v/>
      </c>
      <c r="BL104" s="43" t="str">
        <f>IF($A104="","",MOD(($AG104+$AH104)*(W104*($L104-W$4)),Prime))</f>
        <v/>
      </c>
      <c r="BM104" s="43" t="str">
        <f>IF($A104="","",MOD(($AG104+$AH104)*(X104*($L104-X$4)),Prime))</f>
        <v/>
      </c>
      <c r="BN104" s="43" t="str">
        <f>IF($A104="","",MOD(($AG104+$AH104)*(Y104*($L104-Y$4)),Prime))</f>
        <v/>
      </c>
      <c r="BO104" s="43" t="str">
        <f>IF($A104="","",MOD(($AG104+$AH104)*(Z104*($L104-Z$4)),Prime))</f>
        <v/>
      </c>
      <c r="BP104" s="24"/>
      <c r="BQ104" s="43" t="str">
        <f>IF(A104="","",MOD((AG104+AH104)*(R104*D104+S104*E104+T104*F104+U104*G104-AA104),Prime))</f>
        <v/>
      </c>
      <c r="BR104" s="43" t="str">
        <f>IF(A104="","",MOD((AG104+AH104)*(W104*D104+X104*E104+Y104*F104+Z104*G104-AB104),Prime))</f>
        <v/>
      </c>
      <c r="BS104" s="43" t="str">
        <f>IF(A104="","",MOD((AG104+AH104)*(MOD(N104*AB104+O104*(AB104+M104)+P104*(AA104+AB104+M104),Prime)-AC104),Prime))</f>
        <v/>
      </c>
      <c r="BT104" s="43" t="str">
        <f>IF(A104="","",MOD((AG104+AH104)*MOD(H104*(AA104+R104)+(1-H104)*AC104-AD104,Prime),Prime))</f>
        <v/>
      </c>
      <c r="BU104" s="43" t="str">
        <f>IF(A104="","",MOD((AG104+AH104)*((J104*AD104+(1-J104)*AC104)-AE104),Prime))</f>
        <v/>
      </c>
      <c r="BV104" s="43" t="str">
        <f>IF(A104="","",MOD((AG104+AH104)*H104*(1-H104),Prime))</f>
        <v/>
      </c>
      <c r="BW104" s="43" t="str" cm="1">
        <f t="array" ref="BW104">IF(A104="","",MOD(AH104*MOD(MRef(AF$5,B104-Input_Output!$O$6,Input_Output!$O$22)*MRef(AC$5,B104-Input_Output!$O$6,Input_Output!$O$22)-(1-H104),Prime),Prime))</f>
        <v/>
      </c>
      <c r="BX104" s="24"/>
      <c r="BY104" s="43" t="str" cm="1">
        <f t="array" ref="BY104">IF(A104="","",MOD($AH104*((1-MRef(R$5,$B104-Input_Output!$O$6,Input_Output!$O$22))*(MOD(MRef(D$5,$B104-Input_Output!$O$6,Input_Output!$O$22)+1,Prime))+MRef(R$5,$B104-Input_Output!$O$6,Input_Output!$O$22)*MRef($AE$5,$B104-Input_Output!$O$6,Input_Output!$O$22)-D104),Prime))</f>
        <v/>
      </c>
      <c r="BZ104" s="43" t="str" cm="1">
        <f t="array" ref="BZ104">IF($A104="","",MOD($AH104*((1-MRef(S$5,$B104-Input_Output!$O$6,Input_Output!$O$22))*MRef(E$5,$B104-Input_Output!$O$6,Input_Output!$O$22)+MRef(S$5,$B104-Input_Output!$O$6,Input_Output!$O$22)*MRef($AE$5,$B104-Input_Output!$O$6,Input_Output!$O$22)-E104),Prime))</f>
        <v/>
      </c>
      <c r="CA104" s="43" t="str" cm="1">
        <f t="array" ref="CA104">IF($A104="","",MOD($AH104*((1-MRef(T$5,$B104-Input_Output!$O$6,Input_Output!$O$22))*MRef(F$5,$B104-Input_Output!$O$6,Input_Output!$O$22)+MRef(T$5,$B104-Input_Output!$O$6,Input_Output!$O$22)*MRef($AE$5,$B104-Input_Output!$O$6,Input_Output!$O$22)-F104),Prime))</f>
        <v/>
      </c>
      <c r="CB104" s="43" t="str" cm="1">
        <f t="array" ref="CB104">IF($A104="","",MOD($AH104*((1-MRef(U$5,$B104-Input_Output!$O$6,Input_Output!$O$22))*MRef(G$5,$B104-Input_Output!$O$6,Input_Output!$O$22)+MRef(U$5,$B104-Input_Output!$O$6,Input_Output!$O$22)*MRef($AE$5,$B104-Input_Output!$O$6,Input_Output!$O$22)-G104),Prime))</f>
        <v/>
      </c>
      <c r="CC104" s="43" t="str" cm="1">
        <f t="array" ref="CC104">IF(A104="","",MOD(AH104*MRef(AC$5,B104-Input_Output!$O$6,Input_Output!$O$22)*H104,Prime))</f>
        <v/>
      </c>
      <c r="CD104" s="24"/>
      <c r="CE104" s="43" t="str">
        <f>IF($A104="","",MOD(D104*$AG104,Prime))</f>
        <v/>
      </c>
      <c r="CF104" s="43" t="str">
        <f>IF($A104="","",MOD((E104-INPUT)*$AG104,Prime))</f>
        <v/>
      </c>
      <c r="CG104" s="43" t="str">
        <f>IF($A104="","",MOD(H104*$AG104,Prime))</f>
        <v/>
      </c>
      <c r="CH104" s="43" t="str">
        <f>IF($A104="","",MOD((E104-OUT)*$AI104,Prime))</f>
        <v/>
      </c>
      <c r="CI104" s="43" t="str" cm="1">
        <f t="array" ref="CI104">IF(A104="","",_xlfn.LET(_xlpm.r,B104-Input_Output!$O$6,_xlpm.l,Input_Output!$O$22,MOD(MRef(AG$5,_xlpm.r,_xlpm.l)+MRef(AH$5,_xlpm.r,_xlpm.l)-MRef(AI$5,_xlpm.r,_xlpm.l)-AH104,Prime)))</f>
        <v/>
      </c>
      <c r="CJ104" s="7"/>
    </row>
    <row r="105" spans="1:88" x14ac:dyDescent="0.25">
      <c r="A105" s="41" t="str">
        <f>IF(B105&lt;Input_Output!O$22,"disguised","")</f>
        <v/>
      </c>
      <c r="B105" s="19" t="str">
        <f>IF(B104="","",_xlfn.LET(_xlpm.next,B104+1,IF(_xlpm.next&lt;Input_Output!O$22,_xlpm.next,"")))</f>
        <v/>
      </c>
      <c r="C105" s="19"/>
      <c r="D105" s="42"/>
      <c r="E105" s="42"/>
      <c r="F105" s="42"/>
      <c r="G105" s="42"/>
      <c r="H105" s="79"/>
      <c r="I105" s="87"/>
      <c r="J105" s="42"/>
      <c r="K105" s="42"/>
      <c r="L105" s="42"/>
      <c r="M105" s="61"/>
      <c r="N105" s="80"/>
      <c r="O105" s="42"/>
      <c r="P105" s="42"/>
      <c r="Q105" s="42"/>
      <c r="R105" s="42"/>
      <c r="S105" s="42"/>
      <c r="T105" s="42"/>
      <c r="U105" s="42"/>
      <c r="V105" s="42"/>
      <c r="W105" s="42"/>
      <c r="X105" s="42"/>
      <c r="Y105" s="42"/>
      <c r="Z105" s="42"/>
      <c r="AA105" s="42"/>
      <c r="AB105" s="42"/>
      <c r="AC105" s="42"/>
      <c r="AD105" s="42"/>
      <c r="AE105" s="42"/>
      <c r="AF105" s="42"/>
      <c r="AG105" s="19"/>
      <c r="AH105" s="19"/>
      <c r="AI105" s="19"/>
      <c r="AJ105" s="7"/>
      <c r="AK105" s="43" t="str">
        <f>IF(A105="","",MOD((AG105+AH105)*(N105+O105+P105-1),Prime))</f>
        <v/>
      </c>
      <c r="AL105" s="43" t="str">
        <f>IF(A105="","",MOD((AG105+AH105)*(N105*(1-N105)),Prime))</f>
        <v/>
      </c>
      <c r="AM105" s="43" t="str">
        <f>IF(A105="","",MOD((AG105+AH105)*(O105*(1-O105)),Prime))</f>
        <v/>
      </c>
      <c r="AN105" s="43" t="str">
        <f>IF(A105="","",MOD((AG105+AH105)*(P105*(1-P105)),Prime))</f>
        <v/>
      </c>
      <c r="AO105" s="43" t="str">
        <f>IF(A105="","",MOD((AG105+AH105)*(N105*($I105-N$4)),Prime))</f>
        <v/>
      </c>
      <c r="AP105" s="43" t="str">
        <f>IF(A105="","",MOD((AG105+AH105)*(O105*($I105-O$4)),Prime))</f>
        <v/>
      </c>
      <c r="AQ105" s="43" t="str">
        <f>IF(A105="","",MOD((AG105+AH105)*(P105*($I105-P$4)),Prime))</f>
        <v/>
      </c>
      <c r="AR105" s="7"/>
      <c r="AS105" s="43" t="str">
        <f>IF(A105="","",MOD((AG105+AH105)*(Q105+R105+S105+T105+U105-1),Prime))</f>
        <v/>
      </c>
      <c r="AT105" s="43" t="str">
        <f>IF(A105="","",MOD((AG105+AH105)*(Q105*(1-Q105)),Prime))</f>
        <v/>
      </c>
      <c r="AU105" s="43" t="str">
        <f>IF(A105="","",MOD((AG105+AH105)*(R105*(1-R105)),Prime))</f>
        <v/>
      </c>
      <c r="AV105" s="43" t="str">
        <f>IF(A105="","",MOD((AG105+AH105)*(S105*(1-S105)),Prime))</f>
        <v/>
      </c>
      <c r="AW105" s="43" t="str">
        <f>IF(A105="","",MOD((AG105+AH105)*(T105*(1-T105)),Prime))</f>
        <v/>
      </c>
      <c r="AX105" s="43" t="str">
        <f>IF(A105="","",MOD((AG105+AH105)*(U105*(1-U105)),Prime))</f>
        <v/>
      </c>
      <c r="AY105" s="43" t="str">
        <f>IF($A105="","",MOD(($AG105+$AH105)*(Q105*($K105-Q$4)),Prime))</f>
        <v/>
      </c>
      <c r="AZ105" s="43" t="str">
        <f>IF($A105="","",MOD(($AG105+$AH105)*(R105*($K105-R$4)),Prime))</f>
        <v/>
      </c>
      <c r="BA105" s="43" t="str">
        <f>IF($A105="","",MOD(($AG105+$AH105)*(S105*($K105-S$4)),Prime))</f>
        <v/>
      </c>
      <c r="BB105" s="43" t="str">
        <f>IF($A105="","",MOD(($AG105+$AH105)*(T105*($K105-T$4)),Prime))</f>
        <v/>
      </c>
      <c r="BC105" s="43" t="str">
        <f>IF($A105="","",MOD(($AG105+$AH105)*(U105*($K105-U$4)),Prime))</f>
        <v/>
      </c>
      <c r="BD105" s="24"/>
      <c r="BE105" s="43" t="str">
        <f>IF(A105="","",MOD((AG105+AH105)*(V105+W105+X105+Y105+Z105-1),Prime))</f>
        <v/>
      </c>
      <c r="BF105" s="43" t="str">
        <f>IF(A105="","",MOD((AG105+AH105)*(V105*(1-V105)),Prime))</f>
        <v/>
      </c>
      <c r="BG105" s="43" t="str">
        <f>IF(A105="","",MOD((AG105+AH105)*(W105*(1-W105)),Prime))</f>
        <v/>
      </c>
      <c r="BH105" s="43" t="str">
        <f>IF(A105="","",MOD((AG105+AH105)*(X105*(1-X105)),Prime))</f>
        <v/>
      </c>
      <c r="BI105" s="43" t="str">
        <f>IF(A105="","",MOD((AG105+AH105)*(Y105*(1-Y105)),Prime))</f>
        <v/>
      </c>
      <c r="BJ105" s="43" t="str">
        <f>IF(A105="","",MOD((AG105+AH105)*(Z105*(1-Z105)),Prime))</f>
        <v/>
      </c>
      <c r="BK105" s="43" t="str">
        <f>IF($A105="","",MOD(($AG105+$AH105)*(V105*($L105-V$4)),Prime))</f>
        <v/>
      </c>
      <c r="BL105" s="43" t="str">
        <f>IF($A105="","",MOD(($AG105+$AH105)*(W105*($L105-W$4)),Prime))</f>
        <v/>
      </c>
      <c r="BM105" s="43" t="str">
        <f>IF($A105="","",MOD(($AG105+$AH105)*(X105*($L105-X$4)),Prime))</f>
        <v/>
      </c>
      <c r="BN105" s="43" t="str">
        <f>IF($A105="","",MOD(($AG105+$AH105)*(Y105*($L105-Y$4)),Prime))</f>
        <v/>
      </c>
      <c r="BO105" s="43" t="str">
        <f>IF($A105="","",MOD(($AG105+$AH105)*(Z105*($L105-Z$4)),Prime))</f>
        <v/>
      </c>
      <c r="BP105" s="24"/>
      <c r="BQ105" s="43" t="str">
        <f>IF(A105="","",MOD((AG105+AH105)*(R105*D105+S105*E105+T105*F105+U105*G105-AA105),Prime))</f>
        <v/>
      </c>
      <c r="BR105" s="43" t="str">
        <f>IF(A105="","",MOD((AG105+AH105)*(W105*D105+X105*E105+Y105*F105+Z105*G105-AB105),Prime))</f>
        <v/>
      </c>
      <c r="BS105" s="43" t="str">
        <f>IF(A105="","",MOD((AG105+AH105)*(MOD(N105*AB105+O105*(AB105+M105)+P105*(AA105+AB105+M105),Prime)-AC105),Prime))</f>
        <v/>
      </c>
      <c r="BT105" s="43" t="str">
        <f>IF(A105="","",MOD((AG105+AH105)*MOD(H105*(AA105+R105)+(1-H105)*AC105-AD105,Prime),Prime))</f>
        <v/>
      </c>
      <c r="BU105" s="43" t="str">
        <f>IF(A105="","",MOD((AG105+AH105)*((J105*AD105+(1-J105)*AC105)-AE105),Prime))</f>
        <v/>
      </c>
      <c r="BV105" s="43" t="str">
        <f>IF(A105="","",MOD((AG105+AH105)*H105*(1-H105),Prime))</f>
        <v/>
      </c>
      <c r="BW105" s="43" t="str" cm="1">
        <f t="array" ref="BW105">IF(A105="","",MOD(AH105*MOD(MRef(AF$5,B105-Input_Output!$O$6,Input_Output!$O$22)*MRef(AC$5,B105-Input_Output!$O$6,Input_Output!$O$22)-(1-H105),Prime),Prime))</f>
        <v/>
      </c>
      <c r="BX105" s="24"/>
      <c r="BY105" s="43" t="str" cm="1">
        <f t="array" ref="BY105">IF(A105="","",MOD($AH105*((1-MRef(R$5,$B105-Input_Output!$O$6,Input_Output!$O$22))*(MOD(MRef(D$5,$B105-Input_Output!$O$6,Input_Output!$O$22)+1,Prime))+MRef(R$5,$B105-Input_Output!$O$6,Input_Output!$O$22)*MRef($AE$5,$B105-Input_Output!$O$6,Input_Output!$O$22)-D105),Prime))</f>
        <v/>
      </c>
      <c r="BZ105" s="43" t="str" cm="1">
        <f t="array" ref="BZ105">IF($A105="","",MOD($AH105*((1-MRef(S$5,$B105-Input_Output!$O$6,Input_Output!$O$22))*MRef(E$5,$B105-Input_Output!$O$6,Input_Output!$O$22)+MRef(S$5,$B105-Input_Output!$O$6,Input_Output!$O$22)*MRef($AE$5,$B105-Input_Output!$O$6,Input_Output!$O$22)-E105),Prime))</f>
        <v/>
      </c>
      <c r="CA105" s="43" t="str" cm="1">
        <f t="array" ref="CA105">IF($A105="","",MOD($AH105*((1-MRef(T$5,$B105-Input_Output!$O$6,Input_Output!$O$22))*MRef(F$5,$B105-Input_Output!$O$6,Input_Output!$O$22)+MRef(T$5,$B105-Input_Output!$O$6,Input_Output!$O$22)*MRef($AE$5,$B105-Input_Output!$O$6,Input_Output!$O$22)-F105),Prime))</f>
        <v/>
      </c>
      <c r="CB105" s="43" t="str" cm="1">
        <f t="array" ref="CB105">IF($A105="","",MOD($AH105*((1-MRef(U$5,$B105-Input_Output!$O$6,Input_Output!$O$22))*MRef(G$5,$B105-Input_Output!$O$6,Input_Output!$O$22)+MRef(U$5,$B105-Input_Output!$O$6,Input_Output!$O$22)*MRef($AE$5,$B105-Input_Output!$O$6,Input_Output!$O$22)-G105),Prime))</f>
        <v/>
      </c>
      <c r="CC105" s="43" t="str" cm="1">
        <f t="array" ref="CC105">IF(A105="","",MOD(AH105*MRef(AC$5,B105-Input_Output!$O$6,Input_Output!$O$22)*H105,Prime))</f>
        <v/>
      </c>
      <c r="CD105" s="24"/>
      <c r="CE105" s="43" t="str">
        <f>IF($A105="","",MOD(D105*$AG105,Prime))</f>
        <v/>
      </c>
      <c r="CF105" s="43" t="str">
        <f>IF($A105="","",MOD((E105-INPUT)*$AG105,Prime))</f>
        <v/>
      </c>
      <c r="CG105" s="43" t="str">
        <f>IF($A105="","",MOD(H105*$AG105,Prime))</f>
        <v/>
      </c>
      <c r="CH105" s="43" t="str">
        <f>IF($A105="","",MOD((E105-OUT)*$AI105,Prime))</f>
        <v/>
      </c>
      <c r="CI105" s="43" t="str" cm="1">
        <f t="array" ref="CI105">IF(A105="","",_xlfn.LET(_xlpm.r,B105-Input_Output!$O$6,_xlpm.l,Input_Output!$O$22,MOD(MRef(AG$5,_xlpm.r,_xlpm.l)+MRef(AH$5,_xlpm.r,_xlpm.l)-MRef(AI$5,_xlpm.r,_xlpm.l)-AH105,Prime)))</f>
        <v/>
      </c>
      <c r="CJ105" s="7"/>
    </row>
    <row r="106" spans="1:88" x14ac:dyDescent="0.25">
      <c r="A106" s="41" t="str">
        <f>IF(B106&lt;Input_Output!O$22,"disguised","")</f>
        <v/>
      </c>
      <c r="B106" s="19" t="str">
        <f>IF(B105="","",_xlfn.LET(_xlpm.next,B105+1,IF(_xlpm.next&lt;Input_Output!O$22,_xlpm.next,"")))</f>
        <v/>
      </c>
      <c r="C106" s="19"/>
      <c r="D106" s="42"/>
      <c r="E106" s="42"/>
      <c r="F106" s="42"/>
      <c r="G106" s="42"/>
      <c r="H106" s="79"/>
      <c r="I106" s="87"/>
      <c r="J106" s="42"/>
      <c r="K106" s="42"/>
      <c r="L106" s="42"/>
      <c r="M106" s="61"/>
      <c r="N106" s="80"/>
      <c r="O106" s="42"/>
      <c r="P106" s="42"/>
      <c r="Q106" s="42"/>
      <c r="R106" s="42"/>
      <c r="S106" s="42"/>
      <c r="T106" s="42"/>
      <c r="U106" s="42"/>
      <c r="V106" s="42"/>
      <c r="W106" s="42"/>
      <c r="X106" s="42"/>
      <c r="Y106" s="42"/>
      <c r="Z106" s="42"/>
      <c r="AA106" s="42"/>
      <c r="AB106" s="42"/>
      <c r="AC106" s="42"/>
      <c r="AD106" s="42"/>
      <c r="AE106" s="42"/>
      <c r="AF106" s="42"/>
      <c r="AG106" s="19"/>
      <c r="AH106" s="19"/>
      <c r="AI106" s="19"/>
      <c r="AJ106" s="7"/>
      <c r="AK106" s="43" t="str">
        <f>IF(A106="","",MOD((AG106+AH106)*(N106+O106+P106-1),Prime))</f>
        <v/>
      </c>
      <c r="AL106" s="43" t="str">
        <f>IF(A106="","",MOD((AG106+AH106)*(N106*(1-N106)),Prime))</f>
        <v/>
      </c>
      <c r="AM106" s="43" t="str">
        <f>IF(A106="","",MOD((AG106+AH106)*(O106*(1-O106)),Prime))</f>
        <v/>
      </c>
      <c r="AN106" s="43" t="str">
        <f>IF(A106="","",MOD((AG106+AH106)*(P106*(1-P106)),Prime))</f>
        <v/>
      </c>
      <c r="AO106" s="43" t="str">
        <f>IF(A106="","",MOD((AG106+AH106)*(N106*($I106-N$4)),Prime))</f>
        <v/>
      </c>
      <c r="AP106" s="43" t="str">
        <f>IF(A106="","",MOD((AG106+AH106)*(O106*($I106-O$4)),Prime))</f>
        <v/>
      </c>
      <c r="AQ106" s="43" t="str">
        <f>IF(A106="","",MOD((AG106+AH106)*(P106*($I106-P$4)),Prime))</f>
        <v/>
      </c>
      <c r="AR106" s="7"/>
      <c r="AS106" s="43" t="str">
        <f>IF(A106="","",MOD((AG106+AH106)*(Q106+R106+S106+T106+U106-1),Prime))</f>
        <v/>
      </c>
      <c r="AT106" s="43" t="str">
        <f>IF(A106="","",MOD((AG106+AH106)*(Q106*(1-Q106)),Prime))</f>
        <v/>
      </c>
      <c r="AU106" s="43" t="str">
        <f>IF(A106="","",MOD((AG106+AH106)*(R106*(1-R106)),Prime))</f>
        <v/>
      </c>
      <c r="AV106" s="43" t="str">
        <f>IF(A106="","",MOD((AG106+AH106)*(S106*(1-S106)),Prime))</f>
        <v/>
      </c>
      <c r="AW106" s="43" t="str">
        <f>IF(A106="","",MOD((AG106+AH106)*(T106*(1-T106)),Prime))</f>
        <v/>
      </c>
      <c r="AX106" s="43" t="str">
        <f>IF(A106="","",MOD((AG106+AH106)*(U106*(1-U106)),Prime))</f>
        <v/>
      </c>
      <c r="AY106" s="43" t="str">
        <f>IF($A106="","",MOD(($AG106+$AH106)*(Q106*($K106-Q$4)),Prime))</f>
        <v/>
      </c>
      <c r="AZ106" s="43" t="str">
        <f>IF($A106="","",MOD(($AG106+$AH106)*(R106*($K106-R$4)),Prime))</f>
        <v/>
      </c>
      <c r="BA106" s="43" t="str">
        <f>IF($A106="","",MOD(($AG106+$AH106)*(S106*($K106-S$4)),Prime))</f>
        <v/>
      </c>
      <c r="BB106" s="43" t="str">
        <f>IF($A106="","",MOD(($AG106+$AH106)*(T106*($K106-T$4)),Prime))</f>
        <v/>
      </c>
      <c r="BC106" s="43" t="str">
        <f>IF($A106="","",MOD(($AG106+$AH106)*(U106*($K106-U$4)),Prime))</f>
        <v/>
      </c>
      <c r="BD106" s="24"/>
      <c r="BE106" s="43" t="str">
        <f>IF(A106="","",MOD((AG106+AH106)*(V106+W106+X106+Y106+Z106-1),Prime))</f>
        <v/>
      </c>
      <c r="BF106" s="43" t="str">
        <f>IF(A106="","",MOD((AG106+AH106)*(V106*(1-V106)),Prime))</f>
        <v/>
      </c>
      <c r="BG106" s="43" t="str">
        <f>IF(A106="","",MOD((AG106+AH106)*(W106*(1-W106)),Prime))</f>
        <v/>
      </c>
      <c r="BH106" s="43" t="str">
        <f>IF(A106="","",MOD((AG106+AH106)*(X106*(1-X106)),Prime))</f>
        <v/>
      </c>
      <c r="BI106" s="43" t="str">
        <f>IF(A106="","",MOD((AG106+AH106)*(Y106*(1-Y106)),Prime))</f>
        <v/>
      </c>
      <c r="BJ106" s="43" t="str">
        <f>IF(A106="","",MOD((AG106+AH106)*(Z106*(1-Z106)),Prime))</f>
        <v/>
      </c>
      <c r="BK106" s="43" t="str">
        <f>IF($A106="","",MOD(($AG106+$AH106)*(V106*($L106-V$4)),Prime))</f>
        <v/>
      </c>
      <c r="BL106" s="43" t="str">
        <f>IF($A106="","",MOD(($AG106+$AH106)*(W106*($L106-W$4)),Prime))</f>
        <v/>
      </c>
      <c r="BM106" s="43" t="str">
        <f>IF($A106="","",MOD(($AG106+$AH106)*(X106*($L106-X$4)),Prime))</f>
        <v/>
      </c>
      <c r="BN106" s="43" t="str">
        <f>IF($A106="","",MOD(($AG106+$AH106)*(Y106*($L106-Y$4)),Prime))</f>
        <v/>
      </c>
      <c r="BO106" s="43" t="str">
        <f>IF($A106="","",MOD(($AG106+$AH106)*(Z106*($L106-Z$4)),Prime))</f>
        <v/>
      </c>
      <c r="BP106" s="24"/>
      <c r="BQ106" s="43" t="str">
        <f>IF(A106="","",MOD((AG106+AH106)*(R106*D106+S106*E106+T106*F106+U106*G106-AA106),Prime))</f>
        <v/>
      </c>
      <c r="BR106" s="43" t="str">
        <f>IF(A106="","",MOD((AG106+AH106)*(W106*D106+X106*E106+Y106*F106+Z106*G106-AB106),Prime))</f>
        <v/>
      </c>
      <c r="BS106" s="43" t="str">
        <f>IF(A106="","",MOD((AG106+AH106)*(MOD(N106*AB106+O106*(AB106+M106)+P106*(AA106+AB106+M106),Prime)-AC106),Prime))</f>
        <v/>
      </c>
      <c r="BT106" s="43" t="str">
        <f>IF(A106="","",MOD((AG106+AH106)*MOD(H106*(AA106+R106)+(1-H106)*AC106-AD106,Prime),Prime))</f>
        <v/>
      </c>
      <c r="BU106" s="43" t="str">
        <f>IF(A106="","",MOD((AG106+AH106)*((J106*AD106+(1-J106)*AC106)-AE106),Prime))</f>
        <v/>
      </c>
      <c r="BV106" s="43" t="str">
        <f>IF(A106="","",MOD((AG106+AH106)*H106*(1-H106),Prime))</f>
        <v/>
      </c>
      <c r="BW106" s="43" t="str" cm="1">
        <f t="array" ref="BW106">IF(A106="","",MOD(AH106*MOD(MRef(AF$5,B106-Input_Output!$O$6,Input_Output!$O$22)*MRef(AC$5,B106-Input_Output!$O$6,Input_Output!$O$22)-(1-H106),Prime),Prime))</f>
        <v/>
      </c>
      <c r="BX106" s="24"/>
      <c r="BY106" s="43" t="str" cm="1">
        <f t="array" ref="BY106">IF(A106="","",MOD($AH106*((1-MRef(R$5,$B106-Input_Output!$O$6,Input_Output!$O$22))*(MOD(MRef(D$5,$B106-Input_Output!$O$6,Input_Output!$O$22)+1,Prime))+MRef(R$5,$B106-Input_Output!$O$6,Input_Output!$O$22)*MRef($AE$5,$B106-Input_Output!$O$6,Input_Output!$O$22)-D106),Prime))</f>
        <v/>
      </c>
      <c r="BZ106" s="43" t="str" cm="1">
        <f t="array" ref="BZ106">IF($A106="","",MOD($AH106*((1-MRef(S$5,$B106-Input_Output!$O$6,Input_Output!$O$22))*MRef(E$5,$B106-Input_Output!$O$6,Input_Output!$O$22)+MRef(S$5,$B106-Input_Output!$O$6,Input_Output!$O$22)*MRef($AE$5,$B106-Input_Output!$O$6,Input_Output!$O$22)-E106),Prime))</f>
        <v/>
      </c>
      <c r="CA106" s="43" t="str" cm="1">
        <f t="array" ref="CA106">IF($A106="","",MOD($AH106*((1-MRef(T$5,$B106-Input_Output!$O$6,Input_Output!$O$22))*MRef(F$5,$B106-Input_Output!$O$6,Input_Output!$O$22)+MRef(T$5,$B106-Input_Output!$O$6,Input_Output!$O$22)*MRef($AE$5,$B106-Input_Output!$O$6,Input_Output!$O$22)-F106),Prime))</f>
        <v/>
      </c>
      <c r="CB106" s="43" t="str" cm="1">
        <f t="array" ref="CB106">IF($A106="","",MOD($AH106*((1-MRef(U$5,$B106-Input_Output!$O$6,Input_Output!$O$22))*MRef(G$5,$B106-Input_Output!$O$6,Input_Output!$O$22)+MRef(U$5,$B106-Input_Output!$O$6,Input_Output!$O$22)*MRef($AE$5,$B106-Input_Output!$O$6,Input_Output!$O$22)-G106),Prime))</f>
        <v/>
      </c>
      <c r="CC106" s="43" t="str" cm="1">
        <f t="array" ref="CC106">IF(A106="","",MOD(AH106*MRef(AC$5,B106-Input_Output!$O$6,Input_Output!$O$22)*H106,Prime))</f>
        <v/>
      </c>
      <c r="CD106" s="24"/>
      <c r="CE106" s="43" t="str">
        <f>IF($A106="","",MOD(D106*$AG106,Prime))</f>
        <v/>
      </c>
      <c r="CF106" s="43" t="str">
        <f>IF($A106="","",MOD((E106-INPUT)*$AG106,Prime))</f>
        <v/>
      </c>
      <c r="CG106" s="43" t="str">
        <f>IF($A106="","",MOD(H106*$AG106,Prime))</f>
        <v/>
      </c>
      <c r="CH106" s="43" t="str">
        <f>IF($A106="","",MOD((E106-OUT)*$AI106,Prime))</f>
        <v/>
      </c>
      <c r="CI106" s="43" t="str" cm="1">
        <f t="array" ref="CI106">IF(A106="","",_xlfn.LET(_xlpm.r,B106-Input_Output!$O$6,_xlpm.l,Input_Output!$O$22,MOD(MRef(AG$5,_xlpm.r,_xlpm.l)+MRef(AH$5,_xlpm.r,_xlpm.l)-MRef(AI$5,_xlpm.r,_xlpm.l)-AH106,Prime)))</f>
        <v/>
      </c>
      <c r="CJ106" s="7"/>
    </row>
    <row r="107" spans="1:88" x14ac:dyDescent="0.25">
      <c r="A107" s="41" t="str">
        <f>IF(B107&lt;Input_Output!O$22,"disguised","")</f>
        <v/>
      </c>
      <c r="B107" s="19" t="str">
        <f>IF(B106="","",_xlfn.LET(_xlpm.next,B106+1,IF(_xlpm.next&lt;Input_Output!O$22,_xlpm.next,"")))</f>
        <v/>
      </c>
      <c r="C107" s="19"/>
      <c r="D107" s="42"/>
      <c r="E107" s="42"/>
      <c r="F107" s="42"/>
      <c r="G107" s="42"/>
      <c r="H107" s="79"/>
      <c r="I107" s="87"/>
      <c r="J107" s="42"/>
      <c r="K107" s="42"/>
      <c r="L107" s="42"/>
      <c r="M107" s="61"/>
      <c r="N107" s="80"/>
      <c r="O107" s="42"/>
      <c r="P107" s="42"/>
      <c r="Q107" s="42"/>
      <c r="R107" s="42"/>
      <c r="S107" s="42"/>
      <c r="T107" s="42"/>
      <c r="U107" s="42"/>
      <c r="V107" s="42"/>
      <c r="W107" s="42"/>
      <c r="X107" s="42"/>
      <c r="Y107" s="42"/>
      <c r="Z107" s="42"/>
      <c r="AA107" s="42"/>
      <c r="AB107" s="42"/>
      <c r="AC107" s="42"/>
      <c r="AD107" s="42"/>
      <c r="AE107" s="42"/>
      <c r="AF107" s="42"/>
      <c r="AG107" s="19"/>
      <c r="AH107" s="19"/>
      <c r="AI107" s="19"/>
      <c r="AJ107" s="7"/>
      <c r="AK107" s="43" t="str">
        <f>IF(A107="","",MOD((AG107+AH107)*(N107+O107+P107-1),Prime))</f>
        <v/>
      </c>
      <c r="AL107" s="43" t="str">
        <f>IF(A107="","",MOD((AG107+AH107)*(N107*(1-N107)),Prime))</f>
        <v/>
      </c>
      <c r="AM107" s="43" t="str">
        <f>IF(A107="","",MOD((AG107+AH107)*(O107*(1-O107)),Prime))</f>
        <v/>
      </c>
      <c r="AN107" s="43" t="str">
        <f>IF(A107="","",MOD((AG107+AH107)*(P107*(1-P107)),Prime))</f>
        <v/>
      </c>
      <c r="AO107" s="43" t="str">
        <f>IF(A107="","",MOD((AG107+AH107)*(N107*($I107-N$4)),Prime))</f>
        <v/>
      </c>
      <c r="AP107" s="43" t="str">
        <f>IF(A107="","",MOD((AG107+AH107)*(O107*($I107-O$4)),Prime))</f>
        <v/>
      </c>
      <c r="AQ107" s="43" t="str">
        <f>IF(A107="","",MOD((AG107+AH107)*(P107*($I107-P$4)),Prime))</f>
        <v/>
      </c>
      <c r="AR107" s="7"/>
      <c r="AS107" s="43" t="str">
        <f>IF(A107="","",MOD((AG107+AH107)*(Q107+R107+S107+T107+U107-1),Prime))</f>
        <v/>
      </c>
      <c r="AT107" s="43" t="str">
        <f>IF(A107="","",MOD((AG107+AH107)*(Q107*(1-Q107)),Prime))</f>
        <v/>
      </c>
      <c r="AU107" s="43" t="str">
        <f>IF(A107="","",MOD((AG107+AH107)*(R107*(1-R107)),Prime))</f>
        <v/>
      </c>
      <c r="AV107" s="43" t="str">
        <f>IF(A107="","",MOD((AG107+AH107)*(S107*(1-S107)),Prime))</f>
        <v/>
      </c>
      <c r="AW107" s="43" t="str">
        <f>IF(A107="","",MOD((AG107+AH107)*(T107*(1-T107)),Prime))</f>
        <v/>
      </c>
      <c r="AX107" s="43" t="str">
        <f>IF(A107="","",MOD((AG107+AH107)*(U107*(1-U107)),Prime))</f>
        <v/>
      </c>
      <c r="AY107" s="43" t="str">
        <f>IF($A107="","",MOD(($AG107+$AH107)*(Q107*($K107-Q$4)),Prime))</f>
        <v/>
      </c>
      <c r="AZ107" s="43" t="str">
        <f>IF($A107="","",MOD(($AG107+$AH107)*(R107*($K107-R$4)),Prime))</f>
        <v/>
      </c>
      <c r="BA107" s="43" t="str">
        <f>IF($A107="","",MOD(($AG107+$AH107)*(S107*($K107-S$4)),Prime))</f>
        <v/>
      </c>
      <c r="BB107" s="43" t="str">
        <f>IF($A107="","",MOD(($AG107+$AH107)*(T107*($K107-T$4)),Prime))</f>
        <v/>
      </c>
      <c r="BC107" s="43" t="str">
        <f>IF($A107="","",MOD(($AG107+$AH107)*(U107*($K107-U$4)),Prime))</f>
        <v/>
      </c>
      <c r="BD107" s="24"/>
      <c r="BE107" s="43" t="str">
        <f>IF(A107="","",MOD((AG107+AH107)*(V107+W107+X107+Y107+Z107-1),Prime))</f>
        <v/>
      </c>
      <c r="BF107" s="43" t="str">
        <f>IF(A107="","",MOD((AG107+AH107)*(V107*(1-V107)),Prime))</f>
        <v/>
      </c>
      <c r="BG107" s="43" t="str">
        <f>IF(A107="","",MOD((AG107+AH107)*(W107*(1-W107)),Prime))</f>
        <v/>
      </c>
      <c r="BH107" s="43" t="str">
        <f>IF(A107="","",MOD((AG107+AH107)*(X107*(1-X107)),Prime))</f>
        <v/>
      </c>
      <c r="BI107" s="43" t="str">
        <f>IF(A107="","",MOD((AG107+AH107)*(Y107*(1-Y107)),Prime))</f>
        <v/>
      </c>
      <c r="BJ107" s="43" t="str">
        <f>IF(A107="","",MOD((AG107+AH107)*(Z107*(1-Z107)),Prime))</f>
        <v/>
      </c>
      <c r="BK107" s="43" t="str">
        <f>IF($A107="","",MOD(($AG107+$AH107)*(V107*($L107-V$4)),Prime))</f>
        <v/>
      </c>
      <c r="BL107" s="43" t="str">
        <f>IF($A107="","",MOD(($AG107+$AH107)*(W107*($L107-W$4)),Prime))</f>
        <v/>
      </c>
      <c r="BM107" s="43" t="str">
        <f>IF($A107="","",MOD(($AG107+$AH107)*(X107*($L107-X$4)),Prime))</f>
        <v/>
      </c>
      <c r="BN107" s="43" t="str">
        <f>IF($A107="","",MOD(($AG107+$AH107)*(Y107*($L107-Y$4)),Prime))</f>
        <v/>
      </c>
      <c r="BO107" s="43" t="str">
        <f>IF($A107="","",MOD(($AG107+$AH107)*(Z107*($L107-Z$4)),Prime))</f>
        <v/>
      </c>
      <c r="BP107" s="24"/>
      <c r="BQ107" s="43" t="str">
        <f>IF(A107="","",MOD((AG107+AH107)*(R107*D107+S107*E107+T107*F107+U107*G107-AA107),Prime))</f>
        <v/>
      </c>
      <c r="BR107" s="43" t="str">
        <f>IF(A107="","",MOD((AG107+AH107)*(W107*D107+X107*E107+Y107*F107+Z107*G107-AB107),Prime))</f>
        <v/>
      </c>
      <c r="BS107" s="43" t="str">
        <f>IF(A107="","",MOD((AG107+AH107)*(MOD(N107*AB107+O107*(AB107+M107)+P107*(AA107+AB107+M107),Prime)-AC107),Prime))</f>
        <v/>
      </c>
      <c r="BT107" s="43" t="str">
        <f>IF(A107="","",MOD((AG107+AH107)*MOD(H107*(AA107+R107)+(1-H107)*AC107-AD107,Prime),Prime))</f>
        <v/>
      </c>
      <c r="BU107" s="43" t="str">
        <f>IF(A107="","",MOD((AG107+AH107)*((J107*AD107+(1-J107)*AC107)-AE107),Prime))</f>
        <v/>
      </c>
      <c r="BV107" s="43" t="str">
        <f>IF(A107="","",MOD((AG107+AH107)*H107*(1-H107),Prime))</f>
        <v/>
      </c>
      <c r="BW107" s="43" t="str" cm="1">
        <f t="array" ref="BW107">IF(A107="","",MOD(AH107*MOD(MRef(AF$5,B107-Input_Output!$O$6,Input_Output!$O$22)*MRef(AC$5,B107-Input_Output!$O$6,Input_Output!$O$22)-(1-H107),Prime),Prime))</f>
        <v/>
      </c>
      <c r="BX107" s="24"/>
      <c r="BY107" s="43" t="str" cm="1">
        <f t="array" ref="BY107">IF(A107="","",MOD($AH107*((1-MRef(R$5,$B107-Input_Output!$O$6,Input_Output!$O$22))*(MOD(MRef(D$5,$B107-Input_Output!$O$6,Input_Output!$O$22)+1,Prime))+MRef(R$5,$B107-Input_Output!$O$6,Input_Output!$O$22)*MRef($AE$5,$B107-Input_Output!$O$6,Input_Output!$O$22)-D107),Prime))</f>
        <v/>
      </c>
      <c r="BZ107" s="43" t="str" cm="1">
        <f t="array" ref="BZ107">IF($A107="","",MOD($AH107*((1-MRef(S$5,$B107-Input_Output!$O$6,Input_Output!$O$22))*MRef(E$5,$B107-Input_Output!$O$6,Input_Output!$O$22)+MRef(S$5,$B107-Input_Output!$O$6,Input_Output!$O$22)*MRef($AE$5,$B107-Input_Output!$O$6,Input_Output!$O$22)-E107),Prime))</f>
        <v/>
      </c>
      <c r="CA107" s="43" t="str" cm="1">
        <f t="array" ref="CA107">IF($A107="","",MOD($AH107*((1-MRef(T$5,$B107-Input_Output!$O$6,Input_Output!$O$22))*MRef(F$5,$B107-Input_Output!$O$6,Input_Output!$O$22)+MRef(T$5,$B107-Input_Output!$O$6,Input_Output!$O$22)*MRef($AE$5,$B107-Input_Output!$O$6,Input_Output!$O$22)-F107),Prime))</f>
        <v/>
      </c>
      <c r="CB107" s="43" t="str" cm="1">
        <f t="array" ref="CB107">IF($A107="","",MOD($AH107*((1-MRef(U$5,$B107-Input_Output!$O$6,Input_Output!$O$22))*MRef(G$5,$B107-Input_Output!$O$6,Input_Output!$O$22)+MRef(U$5,$B107-Input_Output!$O$6,Input_Output!$O$22)*MRef($AE$5,$B107-Input_Output!$O$6,Input_Output!$O$22)-G107),Prime))</f>
        <v/>
      </c>
      <c r="CC107" s="43" t="str" cm="1">
        <f t="array" ref="CC107">IF(A107="","",MOD(AH107*MRef(AC$5,B107-Input_Output!$O$6,Input_Output!$O$22)*H107,Prime))</f>
        <v/>
      </c>
      <c r="CD107" s="24"/>
      <c r="CE107" s="43" t="str">
        <f>IF($A107="","",MOD(D107*$AG107,Prime))</f>
        <v/>
      </c>
      <c r="CF107" s="43" t="str">
        <f>IF($A107="","",MOD((E107-INPUT)*$AG107,Prime))</f>
        <v/>
      </c>
      <c r="CG107" s="43" t="str">
        <f>IF($A107="","",MOD(H107*$AG107,Prime))</f>
        <v/>
      </c>
      <c r="CH107" s="43" t="str">
        <f>IF($A107="","",MOD((E107-OUT)*$AI107,Prime))</f>
        <v/>
      </c>
      <c r="CI107" s="43" t="str" cm="1">
        <f t="array" ref="CI107">IF(A107="","",_xlfn.LET(_xlpm.r,B107-Input_Output!$O$6,_xlpm.l,Input_Output!$O$22,MOD(MRef(AG$5,_xlpm.r,_xlpm.l)+MRef(AH$5,_xlpm.r,_xlpm.l)-MRef(AI$5,_xlpm.r,_xlpm.l)-AH107,Prime)))</f>
        <v/>
      </c>
      <c r="CJ107" s="7"/>
    </row>
    <row r="108" spans="1:88" x14ac:dyDescent="0.25">
      <c r="A108" s="41" t="str">
        <f>IF(B108&lt;Input_Output!O$22,"disguised","")</f>
        <v/>
      </c>
      <c r="B108" s="19" t="str">
        <f>IF(B107="","",_xlfn.LET(_xlpm.next,B107+1,IF(_xlpm.next&lt;Input_Output!O$22,_xlpm.next,"")))</f>
        <v/>
      </c>
      <c r="C108" s="19"/>
      <c r="D108" s="42"/>
      <c r="E108" s="42"/>
      <c r="F108" s="42"/>
      <c r="G108" s="42"/>
      <c r="H108" s="79"/>
      <c r="I108" s="87"/>
      <c r="J108" s="42"/>
      <c r="K108" s="42"/>
      <c r="L108" s="42"/>
      <c r="M108" s="61"/>
      <c r="N108" s="80"/>
      <c r="O108" s="42"/>
      <c r="P108" s="42"/>
      <c r="Q108" s="42"/>
      <c r="R108" s="42"/>
      <c r="S108" s="42"/>
      <c r="T108" s="42"/>
      <c r="U108" s="42"/>
      <c r="V108" s="42"/>
      <c r="W108" s="42"/>
      <c r="X108" s="42"/>
      <c r="Y108" s="42"/>
      <c r="Z108" s="42"/>
      <c r="AA108" s="42"/>
      <c r="AB108" s="42"/>
      <c r="AC108" s="42"/>
      <c r="AD108" s="42"/>
      <c r="AE108" s="42"/>
      <c r="AF108" s="42"/>
      <c r="AG108" s="19"/>
      <c r="AH108" s="19"/>
      <c r="AI108" s="19"/>
      <c r="AJ108" s="7"/>
      <c r="AK108" s="43" t="str">
        <f>IF(A108="","",MOD((AG108+AH108)*(N108+O108+P108-1),Prime))</f>
        <v/>
      </c>
      <c r="AL108" s="43" t="str">
        <f>IF(A108="","",MOD((AG108+AH108)*(N108*(1-N108)),Prime))</f>
        <v/>
      </c>
      <c r="AM108" s="43" t="str">
        <f>IF(A108="","",MOD((AG108+AH108)*(O108*(1-O108)),Prime))</f>
        <v/>
      </c>
      <c r="AN108" s="43" t="str">
        <f>IF(A108="","",MOD((AG108+AH108)*(P108*(1-P108)),Prime))</f>
        <v/>
      </c>
      <c r="AO108" s="43" t="str">
        <f>IF(A108="","",MOD((AG108+AH108)*(N108*($I108-N$4)),Prime))</f>
        <v/>
      </c>
      <c r="AP108" s="43" t="str">
        <f>IF(A108="","",MOD((AG108+AH108)*(O108*($I108-O$4)),Prime))</f>
        <v/>
      </c>
      <c r="AQ108" s="43" t="str">
        <f>IF(A108="","",MOD((AG108+AH108)*(P108*($I108-P$4)),Prime))</f>
        <v/>
      </c>
      <c r="AR108" s="7"/>
      <c r="AS108" s="43" t="str">
        <f>IF(A108="","",MOD((AG108+AH108)*(Q108+R108+S108+T108+U108-1),Prime))</f>
        <v/>
      </c>
      <c r="AT108" s="43" t="str">
        <f>IF(A108="","",MOD((AG108+AH108)*(Q108*(1-Q108)),Prime))</f>
        <v/>
      </c>
      <c r="AU108" s="43" t="str">
        <f>IF(A108="","",MOD((AG108+AH108)*(R108*(1-R108)),Prime))</f>
        <v/>
      </c>
      <c r="AV108" s="43" t="str">
        <f>IF(A108="","",MOD((AG108+AH108)*(S108*(1-S108)),Prime))</f>
        <v/>
      </c>
      <c r="AW108" s="43" t="str">
        <f>IF(A108="","",MOD((AG108+AH108)*(T108*(1-T108)),Prime))</f>
        <v/>
      </c>
      <c r="AX108" s="43" t="str">
        <f>IF(A108="","",MOD((AG108+AH108)*(U108*(1-U108)),Prime))</f>
        <v/>
      </c>
      <c r="AY108" s="43" t="str">
        <f>IF($A108="","",MOD(($AG108+$AH108)*(Q108*($K108-Q$4)),Prime))</f>
        <v/>
      </c>
      <c r="AZ108" s="43" t="str">
        <f>IF($A108="","",MOD(($AG108+$AH108)*(R108*($K108-R$4)),Prime))</f>
        <v/>
      </c>
      <c r="BA108" s="43" t="str">
        <f>IF($A108="","",MOD(($AG108+$AH108)*(S108*($K108-S$4)),Prime))</f>
        <v/>
      </c>
      <c r="BB108" s="43" t="str">
        <f>IF($A108="","",MOD(($AG108+$AH108)*(T108*($K108-T$4)),Prime))</f>
        <v/>
      </c>
      <c r="BC108" s="43" t="str">
        <f>IF($A108="","",MOD(($AG108+$AH108)*(U108*($K108-U$4)),Prime))</f>
        <v/>
      </c>
      <c r="BD108" s="24"/>
      <c r="BE108" s="43" t="str">
        <f>IF(A108="","",MOD((AG108+AH108)*(V108+W108+X108+Y108+Z108-1),Prime))</f>
        <v/>
      </c>
      <c r="BF108" s="43" t="str">
        <f>IF(A108="","",MOD((AG108+AH108)*(V108*(1-V108)),Prime))</f>
        <v/>
      </c>
      <c r="BG108" s="43" t="str">
        <f>IF(A108="","",MOD((AG108+AH108)*(W108*(1-W108)),Prime))</f>
        <v/>
      </c>
      <c r="BH108" s="43" t="str">
        <f>IF(A108="","",MOD((AG108+AH108)*(X108*(1-X108)),Prime))</f>
        <v/>
      </c>
      <c r="BI108" s="43" t="str">
        <f>IF(A108="","",MOD((AG108+AH108)*(Y108*(1-Y108)),Prime))</f>
        <v/>
      </c>
      <c r="BJ108" s="43" t="str">
        <f>IF(A108="","",MOD((AG108+AH108)*(Z108*(1-Z108)),Prime))</f>
        <v/>
      </c>
      <c r="BK108" s="43" t="str">
        <f>IF($A108="","",MOD(($AG108+$AH108)*(V108*($L108-V$4)),Prime))</f>
        <v/>
      </c>
      <c r="BL108" s="43" t="str">
        <f>IF($A108="","",MOD(($AG108+$AH108)*(W108*($L108-W$4)),Prime))</f>
        <v/>
      </c>
      <c r="BM108" s="43" t="str">
        <f>IF($A108="","",MOD(($AG108+$AH108)*(X108*($L108-X$4)),Prime))</f>
        <v/>
      </c>
      <c r="BN108" s="43" t="str">
        <f>IF($A108="","",MOD(($AG108+$AH108)*(Y108*($L108-Y$4)),Prime))</f>
        <v/>
      </c>
      <c r="BO108" s="43" t="str">
        <f>IF($A108="","",MOD(($AG108+$AH108)*(Z108*($L108-Z$4)),Prime))</f>
        <v/>
      </c>
      <c r="BP108" s="24"/>
      <c r="BQ108" s="43" t="str">
        <f>IF(A108="","",MOD((AG108+AH108)*(R108*D108+S108*E108+T108*F108+U108*G108-AA108),Prime))</f>
        <v/>
      </c>
      <c r="BR108" s="43" t="str">
        <f>IF(A108="","",MOD((AG108+AH108)*(W108*D108+X108*E108+Y108*F108+Z108*G108-AB108),Prime))</f>
        <v/>
      </c>
      <c r="BS108" s="43" t="str">
        <f>IF(A108="","",MOD((AG108+AH108)*(MOD(N108*AB108+O108*(AB108+M108)+P108*(AA108+AB108+M108),Prime)-AC108),Prime))</f>
        <v/>
      </c>
      <c r="BT108" s="43" t="str">
        <f>IF(A108="","",MOD((AG108+AH108)*MOD(H108*(AA108+R108)+(1-H108)*AC108-AD108,Prime),Prime))</f>
        <v/>
      </c>
      <c r="BU108" s="43" t="str">
        <f>IF(A108="","",MOD((AG108+AH108)*((J108*AD108+(1-J108)*AC108)-AE108),Prime))</f>
        <v/>
      </c>
      <c r="BV108" s="43" t="str">
        <f>IF(A108="","",MOD((AG108+AH108)*H108*(1-H108),Prime))</f>
        <v/>
      </c>
      <c r="BW108" s="43" t="str" cm="1">
        <f t="array" ref="BW108">IF(A108="","",MOD(AH108*MOD(MRef(AF$5,B108-Input_Output!$O$6,Input_Output!$O$22)*MRef(AC$5,B108-Input_Output!$O$6,Input_Output!$O$22)-(1-H108),Prime),Prime))</f>
        <v/>
      </c>
      <c r="BX108" s="24"/>
      <c r="BY108" s="43" t="str" cm="1">
        <f t="array" ref="BY108">IF(A108="","",MOD($AH108*((1-MRef(R$5,$B108-Input_Output!$O$6,Input_Output!$O$22))*(MOD(MRef(D$5,$B108-Input_Output!$O$6,Input_Output!$O$22)+1,Prime))+MRef(R$5,$B108-Input_Output!$O$6,Input_Output!$O$22)*MRef($AE$5,$B108-Input_Output!$O$6,Input_Output!$O$22)-D108),Prime))</f>
        <v/>
      </c>
      <c r="BZ108" s="43" t="str" cm="1">
        <f t="array" ref="BZ108">IF($A108="","",MOD($AH108*((1-MRef(S$5,$B108-Input_Output!$O$6,Input_Output!$O$22))*MRef(E$5,$B108-Input_Output!$O$6,Input_Output!$O$22)+MRef(S$5,$B108-Input_Output!$O$6,Input_Output!$O$22)*MRef($AE$5,$B108-Input_Output!$O$6,Input_Output!$O$22)-E108),Prime))</f>
        <v/>
      </c>
      <c r="CA108" s="43" t="str" cm="1">
        <f t="array" ref="CA108">IF($A108="","",MOD($AH108*((1-MRef(T$5,$B108-Input_Output!$O$6,Input_Output!$O$22))*MRef(F$5,$B108-Input_Output!$O$6,Input_Output!$O$22)+MRef(T$5,$B108-Input_Output!$O$6,Input_Output!$O$22)*MRef($AE$5,$B108-Input_Output!$O$6,Input_Output!$O$22)-F108),Prime))</f>
        <v/>
      </c>
      <c r="CB108" s="43" t="str" cm="1">
        <f t="array" ref="CB108">IF($A108="","",MOD($AH108*((1-MRef(U$5,$B108-Input_Output!$O$6,Input_Output!$O$22))*MRef(G$5,$B108-Input_Output!$O$6,Input_Output!$O$22)+MRef(U$5,$B108-Input_Output!$O$6,Input_Output!$O$22)*MRef($AE$5,$B108-Input_Output!$O$6,Input_Output!$O$22)-G108),Prime))</f>
        <v/>
      </c>
      <c r="CC108" s="43" t="str" cm="1">
        <f t="array" ref="CC108">IF(A108="","",MOD(AH108*MRef(AC$5,B108-Input_Output!$O$6,Input_Output!$O$22)*H108,Prime))</f>
        <v/>
      </c>
      <c r="CD108" s="24"/>
      <c r="CE108" s="43" t="str">
        <f>IF($A108="","",MOD(D108*$AG108,Prime))</f>
        <v/>
      </c>
      <c r="CF108" s="43" t="str">
        <f>IF($A108="","",MOD((E108-INPUT)*$AG108,Prime))</f>
        <v/>
      </c>
      <c r="CG108" s="43" t="str">
        <f>IF($A108="","",MOD(H108*$AG108,Prime))</f>
        <v/>
      </c>
      <c r="CH108" s="43" t="str">
        <f>IF($A108="","",MOD((E108-OUT)*$AI108,Prime))</f>
        <v/>
      </c>
      <c r="CI108" s="43" t="str" cm="1">
        <f t="array" ref="CI108">IF(A108="","",_xlfn.LET(_xlpm.r,B108-Input_Output!$O$6,_xlpm.l,Input_Output!$O$22,MOD(MRef(AG$5,_xlpm.r,_xlpm.l)+MRef(AH$5,_xlpm.r,_xlpm.l)-MRef(AI$5,_xlpm.r,_xlpm.l)-AH108,Prime)))</f>
        <v/>
      </c>
      <c r="CJ108" s="7"/>
    </row>
    <row r="109" spans="1:88" x14ac:dyDescent="0.25">
      <c r="A109" s="41" t="str">
        <f>IF(B109&lt;Input_Output!O$22,"disguised","")</f>
        <v/>
      </c>
      <c r="B109" s="19" t="str">
        <f>IF(B108="","",_xlfn.LET(_xlpm.next,B108+1,IF(_xlpm.next&lt;Input_Output!O$22,_xlpm.next,"")))</f>
        <v/>
      </c>
      <c r="C109" s="19"/>
      <c r="D109" s="42"/>
      <c r="E109" s="42"/>
      <c r="F109" s="42"/>
      <c r="G109" s="42"/>
      <c r="H109" s="79"/>
      <c r="I109" s="87"/>
      <c r="J109" s="42"/>
      <c r="K109" s="42"/>
      <c r="L109" s="42"/>
      <c r="M109" s="61"/>
      <c r="N109" s="80"/>
      <c r="O109" s="42"/>
      <c r="P109" s="42"/>
      <c r="Q109" s="42"/>
      <c r="R109" s="42"/>
      <c r="S109" s="42"/>
      <c r="T109" s="42"/>
      <c r="U109" s="42"/>
      <c r="V109" s="42"/>
      <c r="W109" s="42"/>
      <c r="X109" s="42"/>
      <c r="Y109" s="42"/>
      <c r="Z109" s="42"/>
      <c r="AA109" s="42"/>
      <c r="AB109" s="42"/>
      <c r="AC109" s="42"/>
      <c r="AD109" s="42"/>
      <c r="AE109" s="42"/>
      <c r="AF109" s="42"/>
      <c r="AG109" s="19"/>
      <c r="AH109" s="19"/>
      <c r="AI109" s="19"/>
      <c r="AJ109" s="7"/>
      <c r="AK109" s="43" t="str">
        <f>IF(A109="","",MOD((AG109+AH109)*(N109+O109+P109-1),Prime))</f>
        <v/>
      </c>
      <c r="AL109" s="43" t="str">
        <f>IF(A109="","",MOD((AG109+AH109)*(N109*(1-N109)),Prime))</f>
        <v/>
      </c>
      <c r="AM109" s="43" t="str">
        <f>IF(A109="","",MOD((AG109+AH109)*(O109*(1-O109)),Prime))</f>
        <v/>
      </c>
      <c r="AN109" s="43" t="str">
        <f>IF(A109="","",MOD((AG109+AH109)*(P109*(1-P109)),Prime))</f>
        <v/>
      </c>
      <c r="AO109" s="43" t="str">
        <f>IF(A109="","",MOD((AG109+AH109)*(N109*($I109-N$4)),Prime))</f>
        <v/>
      </c>
      <c r="AP109" s="43" t="str">
        <f>IF(A109="","",MOD((AG109+AH109)*(O109*($I109-O$4)),Prime))</f>
        <v/>
      </c>
      <c r="AQ109" s="43" t="str">
        <f>IF(A109="","",MOD((AG109+AH109)*(P109*($I109-P$4)),Prime))</f>
        <v/>
      </c>
      <c r="AR109" s="7"/>
      <c r="AS109" s="43" t="str">
        <f>IF(A109="","",MOD((AG109+AH109)*(Q109+R109+S109+T109+U109-1),Prime))</f>
        <v/>
      </c>
      <c r="AT109" s="43" t="str">
        <f>IF(A109="","",MOD((AG109+AH109)*(Q109*(1-Q109)),Prime))</f>
        <v/>
      </c>
      <c r="AU109" s="43" t="str">
        <f>IF(A109="","",MOD((AG109+AH109)*(R109*(1-R109)),Prime))</f>
        <v/>
      </c>
      <c r="AV109" s="43" t="str">
        <f>IF(A109="","",MOD((AG109+AH109)*(S109*(1-S109)),Prime))</f>
        <v/>
      </c>
      <c r="AW109" s="43" t="str">
        <f>IF(A109="","",MOD((AG109+AH109)*(T109*(1-T109)),Prime))</f>
        <v/>
      </c>
      <c r="AX109" s="43" t="str">
        <f>IF(A109="","",MOD((AG109+AH109)*(U109*(1-U109)),Prime))</f>
        <v/>
      </c>
      <c r="AY109" s="43" t="str">
        <f>IF($A109="","",MOD(($AG109+$AH109)*(Q109*($K109-Q$4)),Prime))</f>
        <v/>
      </c>
      <c r="AZ109" s="43" t="str">
        <f>IF($A109="","",MOD(($AG109+$AH109)*(R109*($K109-R$4)),Prime))</f>
        <v/>
      </c>
      <c r="BA109" s="43" t="str">
        <f>IF($A109="","",MOD(($AG109+$AH109)*(S109*($K109-S$4)),Prime))</f>
        <v/>
      </c>
      <c r="BB109" s="43" t="str">
        <f>IF($A109="","",MOD(($AG109+$AH109)*(T109*($K109-T$4)),Prime))</f>
        <v/>
      </c>
      <c r="BC109" s="43" t="str">
        <f>IF($A109="","",MOD(($AG109+$AH109)*(U109*($K109-U$4)),Prime))</f>
        <v/>
      </c>
      <c r="BD109" s="24"/>
      <c r="BE109" s="43" t="str">
        <f>IF(A109="","",MOD((AG109+AH109)*(V109+W109+X109+Y109+Z109-1),Prime))</f>
        <v/>
      </c>
      <c r="BF109" s="43" t="str">
        <f>IF(A109="","",MOD((AG109+AH109)*(V109*(1-V109)),Prime))</f>
        <v/>
      </c>
      <c r="BG109" s="43" t="str">
        <f>IF(A109="","",MOD((AG109+AH109)*(W109*(1-W109)),Prime))</f>
        <v/>
      </c>
      <c r="BH109" s="43" t="str">
        <f>IF(A109="","",MOD((AG109+AH109)*(X109*(1-X109)),Prime))</f>
        <v/>
      </c>
      <c r="BI109" s="43" t="str">
        <f>IF(A109="","",MOD((AG109+AH109)*(Y109*(1-Y109)),Prime))</f>
        <v/>
      </c>
      <c r="BJ109" s="43" t="str">
        <f>IF(A109="","",MOD((AG109+AH109)*(Z109*(1-Z109)),Prime))</f>
        <v/>
      </c>
      <c r="BK109" s="43" t="str">
        <f>IF($A109="","",MOD(($AG109+$AH109)*(V109*($L109-V$4)),Prime))</f>
        <v/>
      </c>
      <c r="BL109" s="43" t="str">
        <f>IF($A109="","",MOD(($AG109+$AH109)*(W109*($L109-W$4)),Prime))</f>
        <v/>
      </c>
      <c r="BM109" s="43" t="str">
        <f>IF($A109="","",MOD(($AG109+$AH109)*(X109*($L109-X$4)),Prime))</f>
        <v/>
      </c>
      <c r="BN109" s="43" t="str">
        <f>IF($A109="","",MOD(($AG109+$AH109)*(Y109*($L109-Y$4)),Prime))</f>
        <v/>
      </c>
      <c r="BO109" s="43" t="str">
        <f>IF($A109="","",MOD(($AG109+$AH109)*(Z109*($L109-Z$4)),Prime))</f>
        <v/>
      </c>
      <c r="BP109" s="24"/>
      <c r="BQ109" s="43" t="str">
        <f>IF(A109="","",MOD((AG109+AH109)*(R109*D109+S109*E109+T109*F109+U109*G109-AA109),Prime))</f>
        <v/>
      </c>
      <c r="BR109" s="43" t="str">
        <f>IF(A109="","",MOD((AG109+AH109)*(W109*D109+X109*E109+Y109*F109+Z109*G109-AB109),Prime))</f>
        <v/>
      </c>
      <c r="BS109" s="43" t="str">
        <f>IF(A109="","",MOD((AG109+AH109)*(MOD(N109*AB109+O109*(AB109+M109)+P109*(AA109+AB109+M109),Prime)-AC109),Prime))</f>
        <v/>
      </c>
      <c r="BT109" s="43" t="str">
        <f>IF(A109="","",MOD((AG109+AH109)*MOD(H109*(AA109+R109)+(1-H109)*AC109-AD109,Prime),Prime))</f>
        <v/>
      </c>
      <c r="BU109" s="43" t="str">
        <f>IF(A109="","",MOD((AG109+AH109)*((J109*AD109+(1-J109)*AC109)-AE109),Prime))</f>
        <v/>
      </c>
      <c r="BV109" s="43" t="str">
        <f>IF(A109="","",MOD((AG109+AH109)*H109*(1-H109),Prime))</f>
        <v/>
      </c>
      <c r="BW109" s="43" t="str" cm="1">
        <f t="array" ref="BW109">IF(A109="","",MOD(AH109*MOD(MRef(AF$5,B109-Input_Output!$O$6,Input_Output!$O$22)*MRef(AC$5,B109-Input_Output!$O$6,Input_Output!$O$22)-(1-H109),Prime),Prime))</f>
        <v/>
      </c>
      <c r="BX109" s="24"/>
      <c r="BY109" s="43" t="str" cm="1">
        <f t="array" ref="BY109">IF(A109="","",MOD($AH109*((1-MRef(R$5,$B109-Input_Output!$O$6,Input_Output!$O$22))*(MOD(MRef(D$5,$B109-Input_Output!$O$6,Input_Output!$O$22)+1,Prime))+MRef(R$5,$B109-Input_Output!$O$6,Input_Output!$O$22)*MRef($AE$5,$B109-Input_Output!$O$6,Input_Output!$O$22)-D109),Prime))</f>
        <v/>
      </c>
      <c r="BZ109" s="43" t="str" cm="1">
        <f t="array" ref="BZ109">IF($A109="","",MOD($AH109*((1-MRef(S$5,$B109-Input_Output!$O$6,Input_Output!$O$22))*MRef(E$5,$B109-Input_Output!$O$6,Input_Output!$O$22)+MRef(S$5,$B109-Input_Output!$O$6,Input_Output!$O$22)*MRef($AE$5,$B109-Input_Output!$O$6,Input_Output!$O$22)-E109),Prime))</f>
        <v/>
      </c>
      <c r="CA109" s="43" t="str" cm="1">
        <f t="array" ref="CA109">IF($A109="","",MOD($AH109*((1-MRef(T$5,$B109-Input_Output!$O$6,Input_Output!$O$22))*MRef(F$5,$B109-Input_Output!$O$6,Input_Output!$O$22)+MRef(T$5,$B109-Input_Output!$O$6,Input_Output!$O$22)*MRef($AE$5,$B109-Input_Output!$O$6,Input_Output!$O$22)-F109),Prime))</f>
        <v/>
      </c>
      <c r="CB109" s="43" t="str" cm="1">
        <f t="array" ref="CB109">IF($A109="","",MOD($AH109*((1-MRef(U$5,$B109-Input_Output!$O$6,Input_Output!$O$22))*MRef(G$5,$B109-Input_Output!$O$6,Input_Output!$O$22)+MRef(U$5,$B109-Input_Output!$O$6,Input_Output!$O$22)*MRef($AE$5,$B109-Input_Output!$O$6,Input_Output!$O$22)-G109),Prime))</f>
        <v/>
      </c>
      <c r="CC109" s="43" t="str" cm="1">
        <f t="array" ref="CC109">IF(A109="","",MOD(AH109*MRef(AC$5,B109-Input_Output!$O$6,Input_Output!$O$22)*H109,Prime))</f>
        <v/>
      </c>
      <c r="CD109" s="24"/>
      <c r="CE109" s="43" t="str">
        <f>IF($A109="","",MOD(D109*$AG109,Prime))</f>
        <v/>
      </c>
      <c r="CF109" s="43" t="str">
        <f>IF($A109="","",MOD((E109-INPUT)*$AG109,Prime))</f>
        <v/>
      </c>
      <c r="CG109" s="43" t="str">
        <f>IF($A109="","",MOD(H109*$AG109,Prime))</f>
        <v/>
      </c>
      <c r="CH109" s="43" t="str">
        <f>IF($A109="","",MOD((E109-OUT)*$AI109,Prime))</f>
        <v/>
      </c>
      <c r="CI109" s="43" t="str" cm="1">
        <f t="array" ref="CI109">IF(A109="","",_xlfn.LET(_xlpm.r,B109-Input_Output!$O$6,_xlpm.l,Input_Output!$O$22,MOD(MRef(AG$5,_xlpm.r,_xlpm.l)+MRef(AH$5,_xlpm.r,_xlpm.l)-MRef(AI$5,_xlpm.r,_xlpm.l)-AH109,Prime)))</f>
        <v/>
      </c>
      <c r="CJ109" s="7"/>
    </row>
    <row r="110" spans="1:88" x14ac:dyDescent="0.25">
      <c r="A110" s="41" t="str">
        <f>IF(B110&lt;Input_Output!O$22,"disguised","")</f>
        <v/>
      </c>
      <c r="B110" s="19" t="str">
        <f>IF(B109="","",_xlfn.LET(_xlpm.next,B109+1,IF(_xlpm.next&lt;Input_Output!O$22,_xlpm.next,"")))</f>
        <v/>
      </c>
      <c r="C110" s="19"/>
      <c r="D110" s="42"/>
      <c r="E110" s="42"/>
      <c r="F110" s="42"/>
      <c r="G110" s="42"/>
      <c r="H110" s="79"/>
      <c r="I110" s="87"/>
      <c r="J110" s="42"/>
      <c r="K110" s="42"/>
      <c r="L110" s="42"/>
      <c r="M110" s="61"/>
      <c r="N110" s="80"/>
      <c r="O110" s="42"/>
      <c r="P110" s="42"/>
      <c r="Q110" s="42"/>
      <c r="R110" s="42"/>
      <c r="S110" s="42"/>
      <c r="T110" s="42"/>
      <c r="U110" s="42"/>
      <c r="V110" s="42"/>
      <c r="W110" s="42"/>
      <c r="X110" s="42"/>
      <c r="Y110" s="42"/>
      <c r="Z110" s="42"/>
      <c r="AA110" s="42"/>
      <c r="AB110" s="42"/>
      <c r="AC110" s="42"/>
      <c r="AD110" s="42"/>
      <c r="AE110" s="42"/>
      <c r="AF110" s="42"/>
      <c r="AG110" s="19"/>
      <c r="AH110" s="19"/>
      <c r="AI110" s="19"/>
      <c r="AJ110" s="7"/>
      <c r="AK110" s="43" t="str">
        <f>IF(A110="","",MOD((AG110+AH110)*(N110+O110+P110-1),Prime))</f>
        <v/>
      </c>
      <c r="AL110" s="43" t="str">
        <f>IF(A110="","",MOD((AG110+AH110)*(N110*(1-N110)),Prime))</f>
        <v/>
      </c>
      <c r="AM110" s="43" t="str">
        <f>IF(A110="","",MOD((AG110+AH110)*(O110*(1-O110)),Prime))</f>
        <v/>
      </c>
      <c r="AN110" s="43" t="str">
        <f>IF(A110="","",MOD((AG110+AH110)*(P110*(1-P110)),Prime))</f>
        <v/>
      </c>
      <c r="AO110" s="43" t="str">
        <f>IF(A110="","",MOD((AG110+AH110)*(N110*($I110-N$4)),Prime))</f>
        <v/>
      </c>
      <c r="AP110" s="43" t="str">
        <f>IF(A110="","",MOD((AG110+AH110)*(O110*($I110-O$4)),Prime))</f>
        <v/>
      </c>
      <c r="AQ110" s="43" t="str">
        <f>IF(A110="","",MOD((AG110+AH110)*(P110*($I110-P$4)),Prime))</f>
        <v/>
      </c>
      <c r="AR110" s="7"/>
      <c r="AS110" s="43" t="str">
        <f>IF(A110="","",MOD((AG110+AH110)*(Q110+R110+S110+T110+U110-1),Prime))</f>
        <v/>
      </c>
      <c r="AT110" s="43" t="str">
        <f>IF(A110="","",MOD((AG110+AH110)*(Q110*(1-Q110)),Prime))</f>
        <v/>
      </c>
      <c r="AU110" s="43" t="str">
        <f>IF(A110="","",MOD((AG110+AH110)*(R110*(1-R110)),Prime))</f>
        <v/>
      </c>
      <c r="AV110" s="43" t="str">
        <f>IF(A110="","",MOD((AG110+AH110)*(S110*(1-S110)),Prime))</f>
        <v/>
      </c>
      <c r="AW110" s="43" t="str">
        <f>IF(A110="","",MOD((AG110+AH110)*(T110*(1-T110)),Prime))</f>
        <v/>
      </c>
      <c r="AX110" s="43" t="str">
        <f>IF(A110="","",MOD((AG110+AH110)*(U110*(1-U110)),Prime))</f>
        <v/>
      </c>
      <c r="AY110" s="43" t="str">
        <f>IF($A110="","",MOD(($AG110+$AH110)*(Q110*($K110-Q$4)),Prime))</f>
        <v/>
      </c>
      <c r="AZ110" s="43" t="str">
        <f>IF($A110="","",MOD(($AG110+$AH110)*(R110*($K110-R$4)),Prime))</f>
        <v/>
      </c>
      <c r="BA110" s="43" t="str">
        <f>IF($A110="","",MOD(($AG110+$AH110)*(S110*($K110-S$4)),Prime))</f>
        <v/>
      </c>
      <c r="BB110" s="43" t="str">
        <f>IF($A110="","",MOD(($AG110+$AH110)*(T110*($K110-T$4)),Prime))</f>
        <v/>
      </c>
      <c r="BC110" s="43" t="str">
        <f>IF($A110="","",MOD(($AG110+$AH110)*(U110*($K110-U$4)),Prime))</f>
        <v/>
      </c>
      <c r="BD110" s="24"/>
      <c r="BE110" s="43" t="str">
        <f>IF(A110="","",MOD((AG110+AH110)*(V110+W110+X110+Y110+Z110-1),Prime))</f>
        <v/>
      </c>
      <c r="BF110" s="43" t="str">
        <f>IF(A110="","",MOD((AG110+AH110)*(V110*(1-V110)),Prime))</f>
        <v/>
      </c>
      <c r="BG110" s="43" t="str">
        <f>IF(A110="","",MOD((AG110+AH110)*(W110*(1-W110)),Prime))</f>
        <v/>
      </c>
      <c r="BH110" s="43" t="str">
        <f>IF(A110="","",MOD((AG110+AH110)*(X110*(1-X110)),Prime))</f>
        <v/>
      </c>
      <c r="BI110" s="43" t="str">
        <f>IF(A110="","",MOD((AG110+AH110)*(Y110*(1-Y110)),Prime))</f>
        <v/>
      </c>
      <c r="BJ110" s="43" t="str">
        <f>IF(A110="","",MOD((AG110+AH110)*(Z110*(1-Z110)),Prime))</f>
        <v/>
      </c>
      <c r="BK110" s="43" t="str">
        <f>IF($A110="","",MOD(($AG110+$AH110)*(V110*($L110-V$4)),Prime))</f>
        <v/>
      </c>
      <c r="BL110" s="43" t="str">
        <f>IF($A110="","",MOD(($AG110+$AH110)*(W110*($L110-W$4)),Prime))</f>
        <v/>
      </c>
      <c r="BM110" s="43" t="str">
        <f>IF($A110="","",MOD(($AG110+$AH110)*(X110*($L110-X$4)),Prime))</f>
        <v/>
      </c>
      <c r="BN110" s="43" t="str">
        <f>IF($A110="","",MOD(($AG110+$AH110)*(Y110*($L110-Y$4)),Prime))</f>
        <v/>
      </c>
      <c r="BO110" s="43" t="str">
        <f>IF($A110="","",MOD(($AG110+$AH110)*(Z110*($L110-Z$4)),Prime))</f>
        <v/>
      </c>
      <c r="BP110" s="24"/>
      <c r="BQ110" s="43" t="str">
        <f>IF(A110="","",MOD((AG110+AH110)*(R110*D110+S110*E110+T110*F110+U110*G110-AA110),Prime))</f>
        <v/>
      </c>
      <c r="BR110" s="43" t="str">
        <f>IF(A110="","",MOD((AG110+AH110)*(W110*D110+X110*E110+Y110*F110+Z110*G110-AB110),Prime))</f>
        <v/>
      </c>
      <c r="BS110" s="43" t="str">
        <f>IF(A110="","",MOD((AG110+AH110)*(MOD(N110*AB110+O110*(AB110+M110)+P110*(AA110+AB110+M110),Prime)-AC110),Prime))</f>
        <v/>
      </c>
      <c r="BT110" s="43" t="str">
        <f>IF(A110="","",MOD((AG110+AH110)*MOD(H110*(AA110+R110)+(1-H110)*AC110-AD110,Prime),Prime))</f>
        <v/>
      </c>
      <c r="BU110" s="43" t="str">
        <f>IF(A110="","",MOD((AG110+AH110)*((J110*AD110+(1-J110)*AC110)-AE110),Prime))</f>
        <v/>
      </c>
      <c r="BV110" s="43" t="str">
        <f>IF(A110="","",MOD((AG110+AH110)*H110*(1-H110),Prime))</f>
        <v/>
      </c>
      <c r="BW110" s="43" t="str" cm="1">
        <f t="array" ref="BW110">IF(A110="","",MOD(AH110*MOD(MRef(AF$5,B110-Input_Output!$O$6,Input_Output!$O$22)*MRef(AC$5,B110-Input_Output!$O$6,Input_Output!$O$22)-(1-H110),Prime),Prime))</f>
        <v/>
      </c>
      <c r="BX110" s="24"/>
      <c r="BY110" s="43" t="str" cm="1">
        <f t="array" ref="BY110">IF(A110="","",MOD($AH110*((1-MRef(R$5,$B110-Input_Output!$O$6,Input_Output!$O$22))*(MOD(MRef(D$5,$B110-Input_Output!$O$6,Input_Output!$O$22)+1,Prime))+MRef(R$5,$B110-Input_Output!$O$6,Input_Output!$O$22)*MRef($AE$5,$B110-Input_Output!$O$6,Input_Output!$O$22)-D110),Prime))</f>
        <v/>
      </c>
      <c r="BZ110" s="43" t="str" cm="1">
        <f t="array" ref="BZ110">IF($A110="","",MOD($AH110*((1-MRef(S$5,$B110-Input_Output!$O$6,Input_Output!$O$22))*MRef(E$5,$B110-Input_Output!$O$6,Input_Output!$O$22)+MRef(S$5,$B110-Input_Output!$O$6,Input_Output!$O$22)*MRef($AE$5,$B110-Input_Output!$O$6,Input_Output!$O$22)-E110),Prime))</f>
        <v/>
      </c>
      <c r="CA110" s="43" t="str" cm="1">
        <f t="array" ref="CA110">IF($A110="","",MOD($AH110*((1-MRef(T$5,$B110-Input_Output!$O$6,Input_Output!$O$22))*MRef(F$5,$B110-Input_Output!$O$6,Input_Output!$O$22)+MRef(T$5,$B110-Input_Output!$O$6,Input_Output!$O$22)*MRef($AE$5,$B110-Input_Output!$O$6,Input_Output!$O$22)-F110),Prime))</f>
        <v/>
      </c>
      <c r="CB110" s="43" t="str" cm="1">
        <f t="array" ref="CB110">IF($A110="","",MOD($AH110*((1-MRef(U$5,$B110-Input_Output!$O$6,Input_Output!$O$22))*MRef(G$5,$B110-Input_Output!$O$6,Input_Output!$O$22)+MRef(U$5,$B110-Input_Output!$O$6,Input_Output!$O$22)*MRef($AE$5,$B110-Input_Output!$O$6,Input_Output!$O$22)-G110),Prime))</f>
        <v/>
      </c>
      <c r="CC110" s="43" t="str" cm="1">
        <f t="array" ref="CC110">IF(A110="","",MOD(AH110*MRef(AC$5,B110-Input_Output!$O$6,Input_Output!$O$22)*H110,Prime))</f>
        <v/>
      </c>
      <c r="CD110" s="24"/>
      <c r="CE110" s="43" t="str">
        <f>IF($A110="","",MOD(D110*$AG110,Prime))</f>
        <v/>
      </c>
      <c r="CF110" s="43" t="str">
        <f>IF($A110="","",MOD((E110-INPUT)*$AG110,Prime))</f>
        <v/>
      </c>
      <c r="CG110" s="43" t="str">
        <f>IF($A110="","",MOD(H110*$AG110,Prime))</f>
        <v/>
      </c>
      <c r="CH110" s="43" t="str">
        <f>IF($A110="","",MOD((E110-OUT)*$AI110,Prime))</f>
        <v/>
      </c>
      <c r="CI110" s="43" t="str" cm="1">
        <f t="array" ref="CI110">IF(A110="","",_xlfn.LET(_xlpm.r,B110-Input_Output!$O$6,_xlpm.l,Input_Output!$O$22,MOD(MRef(AG$5,_xlpm.r,_xlpm.l)+MRef(AH$5,_xlpm.r,_xlpm.l)-MRef(AI$5,_xlpm.r,_xlpm.l)-AH110,Prime)))</f>
        <v/>
      </c>
      <c r="CJ110" s="7"/>
    </row>
    <row r="111" spans="1:88" x14ac:dyDescent="0.25">
      <c r="A111" s="41" t="str">
        <f>IF(B111&lt;Input_Output!O$22,"disguised","")</f>
        <v/>
      </c>
      <c r="B111" s="19" t="str">
        <f>IF(B110="","",_xlfn.LET(_xlpm.next,B110+1,IF(_xlpm.next&lt;Input_Output!O$22,_xlpm.next,"")))</f>
        <v/>
      </c>
      <c r="C111" s="19"/>
      <c r="D111" s="42"/>
      <c r="E111" s="42"/>
      <c r="F111" s="42"/>
      <c r="G111" s="42"/>
      <c r="H111" s="79"/>
      <c r="I111" s="87"/>
      <c r="J111" s="42"/>
      <c r="K111" s="42"/>
      <c r="L111" s="42"/>
      <c r="M111" s="61"/>
      <c r="N111" s="80"/>
      <c r="O111" s="42"/>
      <c r="P111" s="42"/>
      <c r="Q111" s="42"/>
      <c r="R111" s="42"/>
      <c r="S111" s="42"/>
      <c r="T111" s="42"/>
      <c r="U111" s="42"/>
      <c r="V111" s="42"/>
      <c r="W111" s="42"/>
      <c r="X111" s="42"/>
      <c r="Y111" s="42"/>
      <c r="Z111" s="42"/>
      <c r="AA111" s="42"/>
      <c r="AB111" s="42"/>
      <c r="AC111" s="42"/>
      <c r="AD111" s="42"/>
      <c r="AE111" s="42"/>
      <c r="AF111" s="42"/>
      <c r="AG111" s="19"/>
      <c r="AH111" s="19"/>
      <c r="AI111" s="19"/>
      <c r="AJ111" s="7"/>
      <c r="AK111" s="43" t="str">
        <f>IF(A111="","",MOD((AG111+AH111)*(N111+O111+P111-1),Prime))</f>
        <v/>
      </c>
      <c r="AL111" s="43" t="str">
        <f>IF(A111="","",MOD((AG111+AH111)*(N111*(1-N111)),Prime))</f>
        <v/>
      </c>
      <c r="AM111" s="43" t="str">
        <f>IF(A111="","",MOD((AG111+AH111)*(O111*(1-O111)),Prime))</f>
        <v/>
      </c>
      <c r="AN111" s="43" t="str">
        <f>IF(A111="","",MOD((AG111+AH111)*(P111*(1-P111)),Prime))</f>
        <v/>
      </c>
      <c r="AO111" s="43" t="str">
        <f>IF(A111="","",MOD((AG111+AH111)*(N111*($I111-N$4)),Prime))</f>
        <v/>
      </c>
      <c r="AP111" s="43" t="str">
        <f>IF(A111="","",MOD((AG111+AH111)*(O111*($I111-O$4)),Prime))</f>
        <v/>
      </c>
      <c r="AQ111" s="43" t="str">
        <f>IF(A111="","",MOD((AG111+AH111)*(P111*($I111-P$4)),Prime))</f>
        <v/>
      </c>
      <c r="AR111" s="7"/>
      <c r="AS111" s="43" t="str">
        <f>IF(A111="","",MOD((AG111+AH111)*(Q111+R111+S111+T111+U111-1),Prime))</f>
        <v/>
      </c>
      <c r="AT111" s="43" t="str">
        <f>IF(A111="","",MOD((AG111+AH111)*(Q111*(1-Q111)),Prime))</f>
        <v/>
      </c>
      <c r="AU111" s="43" t="str">
        <f>IF(A111="","",MOD((AG111+AH111)*(R111*(1-R111)),Prime))</f>
        <v/>
      </c>
      <c r="AV111" s="43" t="str">
        <f>IF(A111="","",MOD((AG111+AH111)*(S111*(1-S111)),Prime))</f>
        <v/>
      </c>
      <c r="AW111" s="43" t="str">
        <f>IF(A111="","",MOD((AG111+AH111)*(T111*(1-T111)),Prime))</f>
        <v/>
      </c>
      <c r="AX111" s="43" t="str">
        <f>IF(A111="","",MOD((AG111+AH111)*(U111*(1-U111)),Prime))</f>
        <v/>
      </c>
      <c r="AY111" s="43" t="str">
        <f>IF($A111="","",MOD(($AG111+$AH111)*(Q111*($K111-Q$4)),Prime))</f>
        <v/>
      </c>
      <c r="AZ111" s="43" t="str">
        <f>IF($A111="","",MOD(($AG111+$AH111)*(R111*($K111-R$4)),Prime))</f>
        <v/>
      </c>
      <c r="BA111" s="43" t="str">
        <f>IF($A111="","",MOD(($AG111+$AH111)*(S111*($K111-S$4)),Prime))</f>
        <v/>
      </c>
      <c r="BB111" s="43" t="str">
        <f>IF($A111="","",MOD(($AG111+$AH111)*(T111*($K111-T$4)),Prime))</f>
        <v/>
      </c>
      <c r="BC111" s="43" t="str">
        <f>IF($A111="","",MOD(($AG111+$AH111)*(U111*($K111-U$4)),Prime))</f>
        <v/>
      </c>
      <c r="BD111" s="24"/>
      <c r="BE111" s="43" t="str">
        <f>IF(A111="","",MOD((AG111+AH111)*(V111+W111+X111+Y111+Z111-1),Prime))</f>
        <v/>
      </c>
      <c r="BF111" s="43" t="str">
        <f>IF(A111="","",MOD((AG111+AH111)*(V111*(1-V111)),Prime))</f>
        <v/>
      </c>
      <c r="BG111" s="43" t="str">
        <f>IF(A111="","",MOD((AG111+AH111)*(W111*(1-W111)),Prime))</f>
        <v/>
      </c>
      <c r="BH111" s="43" t="str">
        <f>IF(A111="","",MOD((AG111+AH111)*(X111*(1-X111)),Prime))</f>
        <v/>
      </c>
      <c r="BI111" s="43" t="str">
        <f>IF(A111="","",MOD((AG111+AH111)*(Y111*(1-Y111)),Prime))</f>
        <v/>
      </c>
      <c r="BJ111" s="43" t="str">
        <f>IF(A111="","",MOD((AG111+AH111)*(Z111*(1-Z111)),Prime))</f>
        <v/>
      </c>
      <c r="BK111" s="43" t="str">
        <f>IF($A111="","",MOD(($AG111+$AH111)*(V111*($L111-V$4)),Prime))</f>
        <v/>
      </c>
      <c r="BL111" s="43" t="str">
        <f>IF($A111="","",MOD(($AG111+$AH111)*(W111*($L111-W$4)),Prime))</f>
        <v/>
      </c>
      <c r="BM111" s="43" t="str">
        <f>IF($A111="","",MOD(($AG111+$AH111)*(X111*($L111-X$4)),Prime))</f>
        <v/>
      </c>
      <c r="BN111" s="43" t="str">
        <f>IF($A111="","",MOD(($AG111+$AH111)*(Y111*($L111-Y$4)),Prime))</f>
        <v/>
      </c>
      <c r="BO111" s="43" t="str">
        <f>IF($A111="","",MOD(($AG111+$AH111)*(Z111*($L111-Z$4)),Prime))</f>
        <v/>
      </c>
      <c r="BP111" s="24"/>
      <c r="BQ111" s="43" t="str">
        <f>IF(A111="","",MOD((AG111+AH111)*(R111*D111+S111*E111+T111*F111+U111*G111-AA111),Prime))</f>
        <v/>
      </c>
      <c r="BR111" s="43" t="str">
        <f>IF(A111="","",MOD((AG111+AH111)*(W111*D111+X111*E111+Y111*F111+Z111*G111-AB111),Prime))</f>
        <v/>
      </c>
      <c r="BS111" s="43" t="str">
        <f>IF(A111="","",MOD((AG111+AH111)*(MOD(N111*AB111+O111*(AB111+M111)+P111*(AA111+AB111+M111),Prime)-AC111),Prime))</f>
        <v/>
      </c>
      <c r="BT111" s="43" t="str">
        <f>IF(A111="","",MOD((AG111+AH111)*MOD(H111*(AA111+R111)+(1-H111)*AC111-AD111,Prime),Prime))</f>
        <v/>
      </c>
      <c r="BU111" s="43" t="str">
        <f>IF(A111="","",MOD((AG111+AH111)*((J111*AD111+(1-J111)*AC111)-AE111),Prime))</f>
        <v/>
      </c>
      <c r="BV111" s="43" t="str">
        <f>IF(A111="","",MOD((AG111+AH111)*H111*(1-H111),Prime))</f>
        <v/>
      </c>
      <c r="BW111" s="43" t="str" cm="1">
        <f t="array" ref="BW111">IF(A111="","",MOD(AH111*MOD(MRef(AF$5,B111-Input_Output!$O$6,Input_Output!$O$22)*MRef(AC$5,B111-Input_Output!$O$6,Input_Output!$O$22)-(1-H111),Prime),Prime))</f>
        <v/>
      </c>
      <c r="BX111" s="24"/>
      <c r="BY111" s="43" t="str" cm="1">
        <f t="array" ref="BY111">IF(A111="","",MOD($AH111*((1-MRef(R$5,$B111-Input_Output!$O$6,Input_Output!$O$22))*(MOD(MRef(D$5,$B111-Input_Output!$O$6,Input_Output!$O$22)+1,Prime))+MRef(R$5,$B111-Input_Output!$O$6,Input_Output!$O$22)*MRef($AE$5,$B111-Input_Output!$O$6,Input_Output!$O$22)-D111),Prime))</f>
        <v/>
      </c>
      <c r="BZ111" s="43" t="str" cm="1">
        <f t="array" ref="BZ111">IF($A111="","",MOD($AH111*((1-MRef(S$5,$B111-Input_Output!$O$6,Input_Output!$O$22))*MRef(E$5,$B111-Input_Output!$O$6,Input_Output!$O$22)+MRef(S$5,$B111-Input_Output!$O$6,Input_Output!$O$22)*MRef($AE$5,$B111-Input_Output!$O$6,Input_Output!$O$22)-E111),Prime))</f>
        <v/>
      </c>
      <c r="CA111" s="43" t="str" cm="1">
        <f t="array" ref="CA111">IF($A111="","",MOD($AH111*((1-MRef(T$5,$B111-Input_Output!$O$6,Input_Output!$O$22))*MRef(F$5,$B111-Input_Output!$O$6,Input_Output!$O$22)+MRef(T$5,$B111-Input_Output!$O$6,Input_Output!$O$22)*MRef($AE$5,$B111-Input_Output!$O$6,Input_Output!$O$22)-F111),Prime))</f>
        <v/>
      </c>
      <c r="CB111" s="43" t="str" cm="1">
        <f t="array" ref="CB111">IF($A111="","",MOD($AH111*((1-MRef(U$5,$B111-Input_Output!$O$6,Input_Output!$O$22))*MRef(G$5,$B111-Input_Output!$O$6,Input_Output!$O$22)+MRef(U$5,$B111-Input_Output!$O$6,Input_Output!$O$22)*MRef($AE$5,$B111-Input_Output!$O$6,Input_Output!$O$22)-G111),Prime))</f>
        <v/>
      </c>
      <c r="CC111" s="43" t="str" cm="1">
        <f t="array" ref="CC111">IF(A111="","",MOD(AH111*MRef(AC$5,B111-Input_Output!$O$6,Input_Output!$O$22)*H111,Prime))</f>
        <v/>
      </c>
      <c r="CD111" s="24"/>
      <c r="CE111" s="43" t="str">
        <f>IF($A111="","",MOD(D111*$AG111,Prime))</f>
        <v/>
      </c>
      <c r="CF111" s="43" t="str">
        <f>IF($A111="","",MOD((E111-INPUT)*$AG111,Prime))</f>
        <v/>
      </c>
      <c r="CG111" s="43" t="str">
        <f>IF($A111="","",MOD(H111*$AG111,Prime))</f>
        <v/>
      </c>
      <c r="CH111" s="43" t="str">
        <f>IF($A111="","",MOD((E111-OUT)*$AI111,Prime))</f>
        <v/>
      </c>
      <c r="CI111" s="43" t="str" cm="1">
        <f t="array" ref="CI111">IF(A111="","",_xlfn.LET(_xlpm.r,B111-Input_Output!$O$6,_xlpm.l,Input_Output!$O$22,MOD(MRef(AG$5,_xlpm.r,_xlpm.l)+MRef(AH$5,_xlpm.r,_xlpm.l)-MRef(AI$5,_xlpm.r,_xlpm.l)-AH111,Prime)))</f>
        <v/>
      </c>
      <c r="CJ111" s="7"/>
    </row>
    <row r="112" spans="1:88" x14ac:dyDescent="0.25">
      <c r="A112" s="41" t="str">
        <f>IF(B112&lt;Input_Output!O$22,"disguised","")</f>
        <v/>
      </c>
      <c r="B112" s="19" t="str">
        <f>IF(B111="","",_xlfn.LET(_xlpm.next,B111+1,IF(_xlpm.next&lt;Input_Output!O$22,_xlpm.next,"")))</f>
        <v/>
      </c>
      <c r="C112" s="19"/>
      <c r="D112" s="42"/>
      <c r="E112" s="42"/>
      <c r="F112" s="42"/>
      <c r="G112" s="42"/>
      <c r="H112" s="79"/>
      <c r="I112" s="87"/>
      <c r="J112" s="42"/>
      <c r="K112" s="42"/>
      <c r="L112" s="42"/>
      <c r="M112" s="61"/>
      <c r="N112" s="80"/>
      <c r="O112" s="42"/>
      <c r="P112" s="42"/>
      <c r="Q112" s="42"/>
      <c r="R112" s="42"/>
      <c r="S112" s="42"/>
      <c r="T112" s="42"/>
      <c r="U112" s="42"/>
      <c r="V112" s="42"/>
      <c r="W112" s="42"/>
      <c r="X112" s="42"/>
      <c r="Y112" s="42"/>
      <c r="Z112" s="42"/>
      <c r="AA112" s="42"/>
      <c r="AB112" s="42"/>
      <c r="AC112" s="42"/>
      <c r="AD112" s="42"/>
      <c r="AE112" s="42"/>
      <c r="AF112" s="42"/>
      <c r="AG112" s="19"/>
      <c r="AH112" s="19"/>
      <c r="AI112" s="19"/>
      <c r="AJ112" s="7"/>
      <c r="AK112" s="43" t="str">
        <f>IF(A112="","",MOD((AG112+AH112)*(N112+O112+P112-1),Prime))</f>
        <v/>
      </c>
      <c r="AL112" s="43" t="str">
        <f>IF(A112="","",MOD((AG112+AH112)*(N112*(1-N112)),Prime))</f>
        <v/>
      </c>
      <c r="AM112" s="43" t="str">
        <f>IF(A112="","",MOD((AG112+AH112)*(O112*(1-O112)),Prime))</f>
        <v/>
      </c>
      <c r="AN112" s="43" t="str">
        <f>IF(A112="","",MOD((AG112+AH112)*(P112*(1-P112)),Prime))</f>
        <v/>
      </c>
      <c r="AO112" s="43" t="str">
        <f>IF(A112="","",MOD((AG112+AH112)*(N112*($I112-N$4)),Prime))</f>
        <v/>
      </c>
      <c r="AP112" s="43" t="str">
        <f>IF(A112="","",MOD((AG112+AH112)*(O112*($I112-O$4)),Prime))</f>
        <v/>
      </c>
      <c r="AQ112" s="43" t="str">
        <f>IF(A112="","",MOD((AG112+AH112)*(P112*($I112-P$4)),Prime))</f>
        <v/>
      </c>
      <c r="AR112" s="7"/>
      <c r="AS112" s="43" t="str">
        <f>IF(A112="","",MOD((AG112+AH112)*(Q112+R112+S112+T112+U112-1),Prime))</f>
        <v/>
      </c>
      <c r="AT112" s="43" t="str">
        <f>IF(A112="","",MOD((AG112+AH112)*(Q112*(1-Q112)),Prime))</f>
        <v/>
      </c>
      <c r="AU112" s="43" t="str">
        <f>IF(A112="","",MOD((AG112+AH112)*(R112*(1-R112)),Prime))</f>
        <v/>
      </c>
      <c r="AV112" s="43" t="str">
        <f>IF(A112="","",MOD((AG112+AH112)*(S112*(1-S112)),Prime))</f>
        <v/>
      </c>
      <c r="AW112" s="43" t="str">
        <f>IF(A112="","",MOD((AG112+AH112)*(T112*(1-T112)),Prime))</f>
        <v/>
      </c>
      <c r="AX112" s="43" t="str">
        <f>IF(A112="","",MOD((AG112+AH112)*(U112*(1-U112)),Prime))</f>
        <v/>
      </c>
      <c r="AY112" s="43" t="str">
        <f>IF($A112="","",MOD(($AG112+$AH112)*(Q112*($K112-Q$4)),Prime))</f>
        <v/>
      </c>
      <c r="AZ112" s="43" t="str">
        <f>IF($A112="","",MOD(($AG112+$AH112)*(R112*($K112-R$4)),Prime))</f>
        <v/>
      </c>
      <c r="BA112" s="43" t="str">
        <f>IF($A112="","",MOD(($AG112+$AH112)*(S112*($K112-S$4)),Prime))</f>
        <v/>
      </c>
      <c r="BB112" s="43" t="str">
        <f>IF($A112="","",MOD(($AG112+$AH112)*(T112*($K112-T$4)),Prime))</f>
        <v/>
      </c>
      <c r="BC112" s="43" t="str">
        <f>IF($A112="","",MOD(($AG112+$AH112)*(U112*($K112-U$4)),Prime))</f>
        <v/>
      </c>
      <c r="BD112" s="24"/>
      <c r="BE112" s="43" t="str">
        <f>IF(A112="","",MOD((AG112+AH112)*(V112+W112+X112+Y112+Z112-1),Prime))</f>
        <v/>
      </c>
      <c r="BF112" s="43" t="str">
        <f>IF(A112="","",MOD((AG112+AH112)*(V112*(1-V112)),Prime))</f>
        <v/>
      </c>
      <c r="BG112" s="43" t="str">
        <f>IF(A112="","",MOD((AG112+AH112)*(W112*(1-W112)),Prime))</f>
        <v/>
      </c>
      <c r="BH112" s="43" t="str">
        <f>IF(A112="","",MOD((AG112+AH112)*(X112*(1-X112)),Prime))</f>
        <v/>
      </c>
      <c r="BI112" s="43" t="str">
        <f>IF(A112="","",MOD((AG112+AH112)*(Y112*(1-Y112)),Prime))</f>
        <v/>
      </c>
      <c r="BJ112" s="43" t="str">
        <f>IF(A112="","",MOD((AG112+AH112)*(Z112*(1-Z112)),Prime))</f>
        <v/>
      </c>
      <c r="BK112" s="43" t="str">
        <f>IF($A112="","",MOD(($AG112+$AH112)*(V112*($L112-V$4)),Prime))</f>
        <v/>
      </c>
      <c r="BL112" s="43" t="str">
        <f>IF($A112="","",MOD(($AG112+$AH112)*(W112*($L112-W$4)),Prime))</f>
        <v/>
      </c>
      <c r="BM112" s="43" t="str">
        <f>IF($A112="","",MOD(($AG112+$AH112)*(X112*($L112-X$4)),Prime))</f>
        <v/>
      </c>
      <c r="BN112" s="43" t="str">
        <f>IF($A112="","",MOD(($AG112+$AH112)*(Y112*($L112-Y$4)),Prime))</f>
        <v/>
      </c>
      <c r="BO112" s="43" t="str">
        <f>IF($A112="","",MOD(($AG112+$AH112)*(Z112*($L112-Z$4)),Prime))</f>
        <v/>
      </c>
      <c r="BP112" s="24"/>
      <c r="BQ112" s="43" t="str">
        <f>IF(A112="","",MOD((AG112+AH112)*(R112*D112+S112*E112+T112*F112+U112*G112-AA112),Prime))</f>
        <v/>
      </c>
      <c r="BR112" s="43" t="str">
        <f>IF(A112="","",MOD((AG112+AH112)*(W112*D112+X112*E112+Y112*F112+Z112*G112-AB112),Prime))</f>
        <v/>
      </c>
      <c r="BS112" s="43" t="str">
        <f>IF(A112="","",MOD((AG112+AH112)*(MOD(N112*AB112+O112*(AB112+M112)+P112*(AA112+AB112+M112),Prime)-AC112),Prime))</f>
        <v/>
      </c>
      <c r="BT112" s="43" t="str">
        <f>IF(A112="","",MOD((AG112+AH112)*MOD(H112*(AA112+R112)+(1-H112)*AC112-AD112,Prime),Prime))</f>
        <v/>
      </c>
      <c r="BU112" s="43" t="str">
        <f>IF(A112="","",MOD((AG112+AH112)*((J112*AD112+(1-J112)*AC112)-AE112),Prime))</f>
        <v/>
      </c>
      <c r="BV112" s="43" t="str">
        <f>IF(A112="","",MOD((AG112+AH112)*H112*(1-H112),Prime))</f>
        <v/>
      </c>
      <c r="BW112" s="43" t="str" cm="1">
        <f t="array" ref="BW112">IF(A112="","",MOD(AH112*MOD(MRef(AF$5,B112-Input_Output!$O$6,Input_Output!$O$22)*MRef(AC$5,B112-Input_Output!$O$6,Input_Output!$O$22)-(1-H112),Prime),Prime))</f>
        <v/>
      </c>
      <c r="BX112" s="24"/>
      <c r="BY112" s="43" t="str" cm="1">
        <f t="array" ref="BY112">IF(A112="","",MOD($AH112*((1-MRef(R$5,$B112-Input_Output!$O$6,Input_Output!$O$22))*(MOD(MRef(D$5,$B112-Input_Output!$O$6,Input_Output!$O$22)+1,Prime))+MRef(R$5,$B112-Input_Output!$O$6,Input_Output!$O$22)*MRef($AE$5,$B112-Input_Output!$O$6,Input_Output!$O$22)-D112),Prime))</f>
        <v/>
      </c>
      <c r="BZ112" s="43" t="str" cm="1">
        <f t="array" ref="BZ112">IF($A112="","",MOD($AH112*((1-MRef(S$5,$B112-Input_Output!$O$6,Input_Output!$O$22))*MRef(E$5,$B112-Input_Output!$O$6,Input_Output!$O$22)+MRef(S$5,$B112-Input_Output!$O$6,Input_Output!$O$22)*MRef($AE$5,$B112-Input_Output!$O$6,Input_Output!$O$22)-E112),Prime))</f>
        <v/>
      </c>
      <c r="CA112" s="43" t="str" cm="1">
        <f t="array" ref="CA112">IF($A112="","",MOD($AH112*((1-MRef(T$5,$B112-Input_Output!$O$6,Input_Output!$O$22))*MRef(F$5,$B112-Input_Output!$O$6,Input_Output!$O$22)+MRef(T$5,$B112-Input_Output!$O$6,Input_Output!$O$22)*MRef($AE$5,$B112-Input_Output!$O$6,Input_Output!$O$22)-F112),Prime))</f>
        <v/>
      </c>
      <c r="CB112" s="43" t="str" cm="1">
        <f t="array" ref="CB112">IF($A112="","",MOD($AH112*((1-MRef(U$5,$B112-Input_Output!$O$6,Input_Output!$O$22))*MRef(G$5,$B112-Input_Output!$O$6,Input_Output!$O$22)+MRef(U$5,$B112-Input_Output!$O$6,Input_Output!$O$22)*MRef($AE$5,$B112-Input_Output!$O$6,Input_Output!$O$22)-G112),Prime))</f>
        <v/>
      </c>
      <c r="CC112" s="43" t="str" cm="1">
        <f t="array" ref="CC112">IF(A112="","",MOD(AH112*MRef(AC$5,B112-Input_Output!$O$6,Input_Output!$O$22)*H112,Prime))</f>
        <v/>
      </c>
      <c r="CD112" s="24"/>
      <c r="CE112" s="43" t="str">
        <f>IF($A112="","",MOD(D112*$AG112,Prime))</f>
        <v/>
      </c>
      <c r="CF112" s="43" t="str">
        <f>IF($A112="","",MOD((E112-INPUT)*$AG112,Prime))</f>
        <v/>
      </c>
      <c r="CG112" s="43" t="str">
        <f>IF($A112="","",MOD(H112*$AG112,Prime))</f>
        <v/>
      </c>
      <c r="CH112" s="43" t="str">
        <f>IF($A112="","",MOD((E112-OUT)*$AI112,Prime))</f>
        <v/>
      </c>
      <c r="CI112" s="43" t="str" cm="1">
        <f t="array" ref="CI112">IF(A112="","",_xlfn.LET(_xlpm.r,B112-Input_Output!$O$6,_xlpm.l,Input_Output!$O$22,MOD(MRef(AG$5,_xlpm.r,_xlpm.l)+MRef(AH$5,_xlpm.r,_xlpm.l)-MRef(AI$5,_xlpm.r,_xlpm.l)-AH112,Prime)))</f>
        <v/>
      </c>
      <c r="CJ112" s="7"/>
    </row>
    <row r="113" spans="1:88" x14ac:dyDescent="0.25">
      <c r="A113" s="41" t="str">
        <f>IF(B113&lt;Input_Output!O$22,"disguised","")</f>
        <v/>
      </c>
      <c r="B113" s="19" t="str">
        <f>IF(B112="","",_xlfn.LET(_xlpm.next,B112+1,IF(_xlpm.next&lt;Input_Output!O$22,_xlpm.next,"")))</f>
        <v/>
      </c>
      <c r="C113" s="19"/>
      <c r="D113" s="42"/>
      <c r="E113" s="42"/>
      <c r="F113" s="42"/>
      <c r="G113" s="42"/>
      <c r="H113" s="79"/>
      <c r="I113" s="87"/>
      <c r="J113" s="42"/>
      <c r="K113" s="42"/>
      <c r="L113" s="42"/>
      <c r="M113" s="61"/>
      <c r="N113" s="80"/>
      <c r="O113" s="42"/>
      <c r="P113" s="42"/>
      <c r="Q113" s="42"/>
      <c r="R113" s="42"/>
      <c r="S113" s="42"/>
      <c r="T113" s="42"/>
      <c r="U113" s="42"/>
      <c r="V113" s="42"/>
      <c r="W113" s="42"/>
      <c r="X113" s="42"/>
      <c r="Y113" s="42"/>
      <c r="Z113" s="42"/>
      <c r="AA113" s="42"/>
      <c r="AB113" s="42"/>
      <c r="AC113" s="42"/>
      <c r="AD113" s="42"/>
      <c r="AE113" s="42"/>
      <c r="AF113" s="42"/>
      <c r="AG113" s="19"/>
      <c r="AH113" s="19"/>
      <c r="AI113" s="19"/>
      <c r="AJ113" s="7"/>
      <c r="AK113" s="43" t="str">
        <f>IF(A113="","",MOD((AG113+AH113)*(N113+O113+P113-1),Prime))</f>
        <v/>
      </c>
      <c r="AL113" s="43" t="str">
        <f>IF(A113="","",MOD((AG113+AH113)*(N113*(1-N113)),Prime))</f>
        <v/>
      </c>
      <c r="AM113" s="43" t="str">
        <f>IF(A113="","",MOD((AG113+AH113)*(O113*(1-O113)),Prime))</f>
        <v/>
      </c>
      <c r="AN113" s="43" t="str">
        <f>IF(A113="","",MOD((AG113+AH113)*(P113*(1-P113)),Prime))</f>
        <v/>
      </c>
      <c r="AO113" s="43" t="str">
        <f>IF(A113="","",MOD((AG113+AH113)*(N113*($I113-N$4)),Prime))</f>
        <v/>
      </c>
      <c r="AP113" s="43" t="str">
        <f>IF(A113="","",MOD((AG113+AH113)*(O113*($I113-O$4)),Prime))</f>
        <v/>
      </c>
      <c r="AQ113" s="43" t="str">
        <f>IF(A113="","",MOD((AG113+AH113)*(P113*($I113-P$4)),Prime))</f>
        <v/>
      </c>
      <c r="AR113" s="7"/>
      <c r="AS113" s="43" t="str">
        <f>IF(A113="","",MOD((AG113+AH113)*(Q113+R113+S113+T113+U113-1),Prime))</f>
        <v/>
      </c>
      <c r="AT113" s="43" t="str">
        <f>IF(A113="","",MOD((AG113+AH113)*(Q113*(1-Q113)),Prime))</f>
        <v/>
      </c>
      <c r="AU113" s="43" t="str">
        <f>IF(A113="","",MOD((AG113+AH113)*(R113*(1-R113)),Prime))</f>
        <v/>
      </c>
      <c r="AV113" s="43" t="str">
        <f>IF(A113="","",MOD((AG113+AH113)*(S113*(1-S113)),Prime))</f>
        <v/>
      </c>
      <c r="AW113" s="43" t="str">
        <f>IF(A113="","",MOD((AG113+AH113)*(T113*(1-T113)),Prime))</f>
        <v/>
      </c>
      <c r="AX113" s="43" t="str">
        <f>IF(A113="","",MOD((AG113+AH113)*(U113*(1-U113)),Prime))</f>
        <v/>
      </c>
      <c r="AY113" s="43" t="str">
        <f>IF($A113="","",MOD(($AG113+$AH113)*(Q113*($K113-Q$4)),Prime))</f>
        <v/>
      </c>
      <c r="AZ113" s="43" t="str">
        <f>IF($A113="","",MOD(($AG113+$AH113)*(R113*($K113-R$4)),Prime))</f>
        <v/>
      </c>
      <c r="BA113" s="43" t="str">
        <f>IF($A113="","",MOD(($AG113+$AH113)*(S113*($K113-S$4)),Prime))</f>
        <v/>
      </c>
      <c r="BB113" s="43" t="str">
        <f>IF($A113="","",MOD(($AG113+$AH113)*(T113*($K113-T$4)),Prime))</f>
        <v/>
      </c>
      <c r="BC113" s="43" t="str">
        <f>IF($A113="","",MOD(($AG113+$AH113)*(U113*($K113-U$4)),Prime))</f>
        <v/>
      </c>
      <c r="BD113" s="24"/>
      <c r="BE113" s="43" t="str">
        <f>IF(A113="","",MOD((AG113+AH113)*(V113+W113+X113+Y113+Z113-1),Prime))</f>
        <v/>
      </c>
      <c r="BF113" s="43" t="str">
        <f>IF(A113="","",MOD((AG113+AH113)*(V113*(1-V113)),Prime))</f>
        <v/>
      </c>
      <c r="BG113" s="43" t="str">
        <f>IF(A113="","",MOD((AG113+AH113)*(W113*(1-W113)),Prime))</f>
        <v/>
      </c>
      <c r="BH113" s="43" t="str">
        <f>IF(A113="","",MOD((AG113+AH113)*(X113*(1-X113)),Prime))</f>
        <v/>
      </c>
      <c r="BI113" s="43" t="str">
        <f>IF(A113="","",MOD((AG113+AH113)*(Y113*(1-Y113)),Prime))</f>
        <v/>
      </c>
      <c r="BJ113" s="43" t="str">
        <f>IF(A113="","",MOD((AG113+AH113)*(Z113*(1-Z113)),Prime))</f>
        <v/>
      </c>
      <c r="BK113" s="43" t="str">
        <f>IF($A113="","",MOD(($AG113+$AH113)*(V113*($L113-V$4)),Prime))</f>
        <v/>
      </c>
      <c r="BL113" s="43" t="str">
        <f>IF($A113="","",MOD(($AG113+$AH113)*(W113*($L113-W$4)),Prime))</f>
        <v/>
      </c>
      <c r="BM113" s="43" t="str">
        <f>IF($A113="","",MOD(($AG113+$AH113)*(X113*($L113-X$4)),Prime))</f>
        <v/>
      </c>
      <c r="BN113" s="43" t="str">
        <f>IF($A113="","",MOD(($AG113+$AH113)*(Y113*($L113-Y$4)),Prime))</f>
        <v/>
      </c>
      <c r="BO113" s="43" t="str">
        <f>IF($A113="","",MOD(($AG113+$AH113)*(Z113*($L113-Z$4)),Prime))</f>
        <v/>
      </c>
      <c r="BP113" s="24"/>
      <c r="BQ113" s="43" t="str">
        <f>IF(A113="","",MOD((AG113+AH113)*(R113*D113+S113*E113+T113*F113+U113*G113-AA113),Prime))</f>
        <v/>
      </c>
      <c r="BR113" s="43" t="str">
        <f>IF(A113="","",MOD((AG113+AH113)*(W113*D113+X113*E113+Y113*F113+Z113*G113-AB113),Prime))</f>
        <v/>
      </c>
      <c r="BS113" s="43" t="str">
        <f>IF(A113="","",MOD((AG113+AH113)*(MOD(N113*AB113+O113*(AB113+M113)+P113*(AA113+AB113+M113),Prime)-AC113),Prime))</f>
        <v/>
      </c>
      <c r="BT113" s="43" t="str">
        <f>IF(A113="","",MOD((AG113+AH113)*MOD(H113*(AA113+R113)+(1-H113)*AC113-AD113,Prime),Prime))</f>
        <v/>
      </c>
      <c r="BU113" s="43" t="str">
        <f>IF(A113="","",MOD((AG113+AH113)*((J113*AD113+(1-J113)*AC113)-AE113),Prime))</f>
        <v/>
      </c>
      <c r="BV113" s="43" t="str">
        <f>IF(A113="","",MOD((AG113+AH113)*H113*(1-H113),Prime))</f>
        <v/>
      </c>
      <c r="BW113" s="43" t="str" cm="1">
        <f t="array" ref="BW113">IF(A113="","",MOD(AH113*MOD(MRef(AF$5,B113-Input_Output!$O$6,Input_Output!$O$22)*MRef(AC$5,B113-Input_Output!$O$6,Input_Output!$O$22)-(1-H113),Prime),Prime))</f>
        <v/>
      </c>
      <c r="BX113" s="24"/>
      <c r="BY113" s="43" t="str" cm="1">
        <f t="array" ref="BY113">IF(A113="","",MOD($AH113*((1-MRef(R$5,$B113-Input_Output!$O$6,Input_Output!$O$22))*(MOD(MRef(D$5,$B113-Input_Output!$O$6,Input_Output!$O$22)+1,Prime))+MRef(R$5,$B113-Input_Output!$O$6,Input_Output!$O$22)*MRef($AE$5,$B113-Input_Output!$O$6,Input_Output!$O$22)-D113),Prime))</f>
        <v/>
      </c>
      <c r="BZ113" s="43" t="str" cm="1">
        <f t="array" ref="BZ113">IF($A113="","",MOD($AH113*((1-MRef(S$5,$B113-Input_Output!$O$6,Input_Output!$O$22))*MRef(E$5,$B113-Input_Output!$O$6,Input_Output!$O$22)+MRef(S$5,$B113-Input_Output!$O$6,Input_Output!$O$22)*MRef($AE$5,$B113-Input_Output!$O$6,Input_Output!$O$22)-E113),Prime))</f>
        <v/>
      </c>
      <c r="CA113" s="43" t="str" cm="1">
        <f t="array" ref="CA113">IF($A113="","",MOD($AH113*((1-MRef(T$5,$B113-Input_Output!$O$6,Input_Output!$O$22))*MRef(F$5,$B113-Input_Output!$O$6,Input_Output!$O$22)+MRef(T$5,$B113-Input_Output!$O$6,Input_Output!$O$22)*MRef($AE$5,$B113-Input_Output!$O$6,Input_Output!$O$22)-F113),Prime))</f>
        <v/>
      </c>
      <c r="CB113" s="43" t="str" cm="1">
        <f t="array" ref="CB113">IF($A113="","",MOD($AH113*((1-MRef(U$5,$B113-Input_Output!$O$6,Input_Output!$O$22))*MRef(G$5,$B113-Input_Output!$O$6,Input_Output!$O$22)+MRef(U$5,$B113-Input_Output!$O$6,Input_Output!$O$22)*MRef($AE$5,$B113-Input_Output!$O$6,Input_Output!$O$22)-G113),Prime))</f>
        <v/>
      </c>
      <c r="CC113" s="43" t="str" cm="1">
        <f t="array" ref="CC113">IF(A113="","",MOD(AH113*MRef(AC$5,B113-Input_Output!$O$6,Input_Output!$O$22)*H113,Prime))</f>
        <v/>
      </c>
      <c r="CD113" s="24"/>
      <c r="CE113" s="43" t="str">
        <f>IF($A113="","",MOD(D113*$AG113,Prime))</f>
        <v/>
      </c>
      <c r="CF113" s="43" t="str">
        <f>IF($A113="","",MOD((E113-INPUT)*$AG113,Prime))</f>
        <v/>
      </c>
      <c r="CG113" s="43" t="str">
        <f>IF($A113="","",MOD(H113*$AG113,Prime))</f>
        <v/>
      </c>
      <c r="CH113" s="43" t="str">
        <f>IF($A113="","",MOD((E113-OUT)*$AI113,Prime))</f>
        <v/>
      </c>
      <c r="CI113" s="43" t="str" cm="1">
        <f t="array" ref="CI113">IF(A113="","",_xlfn.LET(_xlpm.r,B113-Input_Output!$O$6,_xlpm.l,Input_Output!$O$22,MOD(MRef(AG$5,_xlpm.r,_xlpm.l)+MRef(AH$5,_xlpm.r,_xlpm.l)-MRef(AI$5,_xlpm.r,_xlpm.l)-AH113,Prime)))</f>
        <v/>
      </c>
      <c r="CJ113" s="7"/>
    </row>
    <row r="114" spans="1:88" x14ac:dyDescent="0.25">
      <c r="A114" s="41" t="str">
        <f>IF(B114&lt;Input_Output!O$22,"disguised","")</f>
        <v/>
      </c>
      <c r="B114" s="19" t="str">
        <f>IF(B113="","",_xlfn.LET(_xlpm.next,B113+1,IF(_xlpm.next&lt;Input_Output!O$22,_xlpm.next,"")))</f>
        <v/>
      </c>
      <c r="C114" s="19"/>
      <c r="D114" s="42"/>
      <c r="E114" s="42"/>
      <c r="F114" s="42"/>
      <c r="G114" s="42"/>
      <c r="H114" s="79"/>
      <c r="I114" s="87"/>
      <c r="J114" s="42"/>
      <c r="K114" s="42"/>
      <c r="L114" s="42"/>
      <c r="M114" s="61"/>
      <c r="N114" s="80"/>
      <c r="O114" s="42"/>
      <c r="P114" s="42"/>
      <c r="Q114" s="42"/>
      <c r="R114" s="42"/>
      <c r="S114" s="42"/>
      <c r="T114" s="42"/>
      <c r="U114" s="42"/>
      <c r="V114" s="42"/>
      <c r="W114" s="42"/>
      <c r="X114" s="42"/>
      <c r="Y114" s="42"/>
      <c r="Z114" s="42"/>
      <c r="AA114" s="42"/>
      <c r="AB114" s="42"/>
      <c r="AC114" s="42"/>
      <c r="AD114" s="42"/>
      <c r="AE114" s="42"/>
      <c r="AF114" s="42"/>
      <c r="AG114" s="19"/>
      <c r="AH114" s="19"/>
      <c r="AI114" s="19"/>
      <c r="AJ114" s="7"/>
      <c r="AK114" s="43" t="str">
        <f>IF(A114="","",MOD((AG114+AH114)*(N114+O114+P114-1),Prime))</f>
        <v/>
      </c>
      <c r="AL114" s="43" t="str">
        <f>IF(A114="","",MOD((AG114+AH114)*(N114*(1-N114)),Prime))</f>
        <v/>
      </c>
      <c r="AM114" s="43" t="str">
        <f>IF(A114="","",MOD((AG114+AH114)*(O114*(1-O114)),Prime))</f>
        <v/>
      </c>
      <c r="AN114" s="43" t="str">
        <f>IF(A114="","",MOD((AG114+AH114)*(P114*(1-P114)),Prime))</f>
        <v/>
      </c>
      <c r="AO114" s="43" t="str">
        <f>IF(A114="","",MOD((AG114+AH114)*(N114*($I114-N$4)),Prime))</f>
        <v/>
      </c>
      <c r="AP114" s="43" t="str">
        <f>IF(A114="","",MOD((AG114+AH114)*(O114*($I114-O$4)),Prime))</f>
        <v/>
      </c>
      <c r="AQ114" s="43" t="str">
        <f>IF(A114="","",MOD((AG114+AH114)*(P114*($I114-P$4)),Prime))</f>
        <v/>
      </c>
      <c r="AR114" s="7"/>
      <c r="AS114" s="43" t="str">
        <f>IF(A114="","",MOD((AG114+AH114)*(Q114+R114+S114+T114+U114-1),Prime))</f>
        <v/>
      </c>
      <c r="AT114" s="43" t="str">
        <f>IF(A114="","",MOD((AG114+AH114)*(Q114*(1-Q114)),Prime))</f>
        <v/>
      </c>
      <c r="AU114" s="43" t="str">
        <f>IF(A114="","",MOD((AG114+AH114)*(R114*(1-R114)),Prime))</f>
        <v/>
      </c>
      <c r="AV114" s="43" t="str">
        <f>IF(A114="","",MOD((AG114+AH114)*(S114*(1-S114)),Prime))</f>
        <v/>
      </c>
      <c r="AW114" s="43" t="str">
        <f>IF(A114="","",MOD((AG114+AH114)*(T114*(1-T114)),Prime))</f>
        <v/>
      </c>
      <c r="AX114" s="43" t="str">
        <f>IF(A114="","",MOD((AG114+AH114)*(U114*(1-U114)),Prime))</f>
        <v/>
      </c>
      <c r="AY114" s="43" t="str">
        <f>IF($A114="","",MOD(($AG114+$AH114)*(Q114*($K114-Q$4)),Prime))</f>
        <v/>
      </c>
      <c r="AZ114" s="43" t="str">
        <f>IF($A114="","",MOD(($AG114+$AH114)*(R114*($K114-R$4)),Prime))</f>
        <v/>
      </c>
      <c r="BA114" s="43" t="str">
        <f>IF($A114="","",MOD(($AG114+$AH114)*(S114*($K114-S$4)),Prime))</f>
        <v/>
      </c>
      <c r="BB114" s="43" t="str">
        <f>IF($A114="","",MOD(($AG114+$AH114)*(T114*($K114-T$4)),Prime))</f>
        <v/>
      </c>
      <c r="BC114" s="43" t="str">
        <f>IF($A114="","",MOD(($AG114+$AH114)*(U114*($K114-U$4)),Prime))</f>
        <v/>
      </c>
      <c r="BD114" s="24"/>
      <c r="BE114" s="43" t="str">
        <f>IF(A114="","",MOD((AG114+AH114)*(V114+W114+X114+Y114+Z114-1),Prime))</f>
        <v/>
      </c>
      <c r="BF114" s="43" t="str">
        <f>IF(A114="","",MOD((AG114+AH114)*(V114*(1-V114)),Prime))</f>
        <v/>
      </c>
      <c r="BG114" s="43" t="str">
        <f>IF(A114="","",MOD((AG114+AH114)*(W114*(1-W114)),Prime))</f>
        <v/>
      </c>
      <c r="BH114" s="43" t="str">
        <f>IF(A114="","",MOD((AG114+AH114)*(X114*(1-X114)),Prime))</f>
        <v/>
      </c>
      <c r="BI114" s="43" t="str">
        <f>IF(A114="","",MOD((AG114+AH114)*(Y114*(1-Y114)),Prime))</f>
        <v/>
      </c>
      <c r="BJ114" s="43" t="str">
        <f>IF(A114="","",MOD((AG114+AH114)*(Z114*(1-Z114)),Prime))</f>
        <v/>
      </c>
      <c r="BK114" s="43" t="str">
        <f>IF($A114="","",MOD(($AG114+$AH114)*(V114*($L114-V$4)),Prime))</f>
        <v/>
      </c>
      <c r="BL114" s="43" t="str">
        <f>IF($A114="","",MOD(($AG114+$AH114)*(W114*($L114-W$4)),Prime))</f>
        <v/>
      </c>
      <c r="BM114" s="43" t="str">
        <f>IF($A114="","",MOD(($AG114+$AH114)*(X114*($L114-X$4)),Prime))</f>
        <v/>
      </c>
      <c r="BN114" s="43" t="str">
        <f>IF($A114="","",MOD(($AG114+$AH114)*(Y114*($L114-Y$4)),Prime))</f>
        <v/>
      </c>
      <c r="BO114" s="43" t="str">
        <f>IF($A114="","",MOD(($AG114+$AH114)*(Z114*($L114-Z$4)),Prime))</f>
        <v/>
      </c>
      <c r="BP114" s="24"/>
      <c r="BQ114" s="43" t="str">
        <f>IF(A114="","",MOD((AG114+AH114)*(R114*D114+S114*E114+T114*F114+U114*G114-AA114),Prime))</f>
        <v/>
      </c>
      <c r="BR114" s="43" t="str">
        <f>IF(A114="","",MOD((AG114+AH114)*(W114*D114+X114*E114+Y114*F114+Z114*G114-AB114),Prime))</f>
        <v/>
      </c>
      <c r="BS114" s="43" t="str">
        <f>IF(A114="","",MOD((AG114+AH114)*(MOD(N114*AB114+O114*(AB114+M114)+P114*(AA114+AB114+M114),Prime)-AC114),Prime))</f>
        <v/>
      </c>
      <c r="BT114" s="43" t="str">
        <f>IF(A114="","",MOD((AG114+AH114)*MOD(H114*(AA114+R114)+(1-H114)*AC114-AD114,Prime),Prime))</f>
        <v/>
      </c>
      <c r="BU114" s="43" t="str">
        <f>IF(A114="","",MOD((AG114+AH114)*((J114*AD114+(1-J114)*AC114)-AE114),Prime))</f>
        <v/>
      </c>
      <c r="BV114" s="43" t="str">
        <f>IF(A114="","",MOD((AG114+AH114)*H114*(1-H114),Prime))</f>
        <v/>
      </c>
      <c r="BW114" s="43" t="str" cm="1">
        <f t="array" ref="BW114">IF(A114="","",MOD(AH114*MOD(MRef(AF$5,B114-Input_Output!$O$6,Input_Output!$O$22)*MRef(AC$5,B114-Input_Output!$O$6,Input_Output!$O$22)-(1-H114),Prime),Prime))</f>
        <v/>
      </c>
      <c r="BX114" s="24"/>
      <c r="BY114" s="43" t="str" cm="1">
        <f t="array" ref="BY114">IF(A114="","",MOD($AH114*((1-MRef(R$5,$B114-Input_Output!$O$6,Input_Output!$O$22))*(MOD(MRef(D$5,$B114-Input_Output!$O$6,Input_Output!$O$22)+1,Prime))+MRef(R$5,$B114-Input_Output!$O$6,Input_Output!$O$22)*MRef($AE$5,$B114-Input_Output!$O$6,Input_Output!$O$22)-D114),Prime))</f>
        <v/>
      </c>
      <c r="BZ114" s="43" t="str" cm="1">
        <f t="array" ref="BZ114">IF($A114="","",MOD($AH114*((1-MRef(S$5,$B114-Input_Output!$O$6,Input_Output!$O$22))*MRef(E$5,$B114-Input_Output!$O$6,Input_Output!$O$22)+MRef(S$5,$B114-Input_Output!$O$6,Input_Output!$O$22)*MRef($AE$5,$B114-Input_Output!$O$6,Input_Output!$O$22)-E114),Prime))</f>
        <v/>
      </c>
      <c r="CA114" s="43" t="str" cm="1">
        <f t="array" ref="CA114">IF($A114="","",MOD($AH114*((1-MRef(T$5,$B114-Input_Output!$O$6,Input_Output!$O$22))*MRef(F$5,$B114-Input_Output!$O$6,Input_Output!$O$22)+MRef(T$5,$B114-Input_Output!$O$6,Input_Output!$O$22)*MRef($AE$5,$B114-Input_Output!$O$6,Input_Output!$O$22)-F114),Prime))</f>
        <v/>
      </c>
      <c r="CB114" s="43" t="str" cm="1">
        <f t="array" ref="CB114">IF($A114="","",MOD($AH114*((1-MRef(U$5,$B114-Input_Output!$O$6,Input_Output!$O$22))*MRef(G$5,$B114-Input_Output!$O$6,Input_Output!$O$22)+MRef(U$5,$B114-Input_Output!$O$6,Input_Output!$O$22)*MRef($AE$5,$B114-Input_Output!$O$6,Input_Output!$O$22)-G114),Prime))</f>
        <v/>
      </c>
      <c r="CC114" s="43" t="str" cm="1">
        <f t="array" ref="CC114">IF(A114="","",MOD(AH114*MRef(AC$5,B114-Input_Output!$O$6,Input_Output!$O$22)*H114,Prime))</f>
        <v/>
      </c>
      <c r="CD114" s="24"/>
      <c r="CE114" s="43" t="str">
        <f>IF($A114="","",MOD(D114*$AG114,Prime))</f>
        <v/>
      </c>
      <c r="CF114" s="43" t="str">
        <f>IF($A114="","",MOD((E114-INPUT)*$AG114,Prime))</f>
        <v/>
      </c>
      <c r="CG114" s="43" t="str">
        <f>IF($A114="","",MOD(H114*$AG114,Prime))</f>
        <v/>
      </c>
      <c r="CH114" s="43" t="str">
        <f>IF($A114="","",MOD((E114-OUT)*$AI114,Prime))</f>
        <v/>
      </c>
      <c r="CI114" s="43" t="str" cm="1">
        <f t="array" ref="CI114">IF(A114="","",_xlfn.LET(_xlpm.r,B114-Input_Output!$O$6,_xlpm.l,Input_Output!$O$22,MOD(MRef(AG$5,_xlpm.r,_xlpm.l)+MRef(AH$5,_xlpm.r,_xlpm.l)-MRef(AI$5,_xlpm.r,_xlpm.l)-AH114,Prime)))</f>
        <v/>
      </c>
      <c r="CJ114" s="7"/>
    </row>
    <row r="115" spans="1:88" x14ac:dyDescent="0.25">
      <c r="A115" s="41" t="str">
        <f>IF(B115&lt;Input_Output!O$22,"disguised","")</f>
        <v/>
      </c>
      <c r="B115" s="19" t="str">
        <f>IF(B114="","",_xlfn.LET(_xlpm.next,B114+1,IF(_xlpm.next&lt;Input_Output!O$22,_xlpm.next,"")))</f>
        <v/>
      </c>
      <c r="C115" s="19"/>
      <c r="D115" s="42"/>
      <c r="E115" s="42"/>
      <c r="F115" s="42"/>
      <c r="G115" s="42"/>
      <c r="H115" s="79"/>
      <c r="I115" s="87"/>
      <c r="J115" s="42"/>
      <c r="K115" s="42"/>
      <c r="L115" s="42"/>
      <c r="M115" s="61"/>
      <c r="N115" s="80"/>
      <c r="O115" s="42"/>
      <c r="P115" s="42"/>
      <c r="Q115" s="42"/>
      <c r="R115" s="42"/>
      <c r="S115" s="42"/>
      <c r="T115" s="42"/>
      <c r="U115" s="42"/>
      <c r="V115" s="42"/>
      <c r="W115" s="42"/>
      <c r="X115" s="42"/>
      <c r="Y115" s="42"/>
      <c r="Z115" s="42"/>
      <c r="AA115" s="42"/>
      <c r="AB115" s="42"/>
      <c r="AC115" s="42"/>
      <c r="AD115" s="42"/>
      <c r="AE115" s="42"/>
      <c r="AF115" s="42"/>
      <c r="AG115" s="19"/>
      <c r="AH115" s="19"/>
      <c r="AI115" s="19"/>
      <c r="AJ115" s="7"/>
      <c r="AK115" s="43" t="str">
        <f>IF(A115="","",MOD((AG115+AH115)*(N115+O115+P115-1),Prime))</f>
        <v/>
      </c>
      <c r="AL115" s="43" t="str">
        <f>IF(A115="","",MOD((AG115+AH115)*(N115*(1-N115)),Prime))</f>
        <v/>
      </c>
      <c r="AM115" s="43" t="str">
        <f>IF(A115="","",MOD((AG115+AH115)*(O115*(1-O115)),Prime))</f>
        <v/>
      </c>
      <c r="AN115" s="43" t="str">
        <f>IF(A115="","",MOD((AG115+AH115)*(P115*(1-P115)),Prime))</f>
        <v/>
      </c>
      <c r="AO115" s="43" t="str">
        <f>IF(A115="","",MOD((AG115+AH115)*(N115*($I115-N$4)),Prime))</f>
        <v/>
      </c>
      <c r="AP115" s="43" t="str">
        <f>IF(A115="","",MOD((AG115+AH115)*(O115*($I115-O$4)),Prime))</f>
        <v/>
      </c>
      <c r="AQ115" s="43" t="str">
        <f>IF(A115="","",MOD((AG115+AH115)*(P115*($I115-P$4)),Prime))</f>
        <v/>
      </c>
      <c r="AR115" s="7"/>
      <c r="AS115" s="43" t="str">
        <f>IF(A115="","",MOD((AG115+AH115)*(Q115+R115+S115+T115+U115-1),Prime))</f>
        <v/>
      </c>
      <c r="AT115" s="43" t="str">
        <f>IF(A115="","",MOD((AG115+AH115)*(Q115*(1-Q115)),Prime))</f>
        <v/>
      </c>
      <c r="AU115" s="43" t="str">
        <f>IF(A115="","",MOD((AG115+AH115)*(R115*(1-R115)),Prime))</f>
        <v/>
      </c>
      <c r="AV115" s="43" t="str">
        <f>IF(A115="","",MOD((AG115+AH115)*(S115*(1-S115)),Prime))</f>
        <v/>
      </c>
      <c r="AW115" s="43" t="str">
        <f>IF(A115="","",MOD((AG115+AH115)*(T115*(1-T115)),Prime))</f>
        <v/>
      </c>
      <c r="AX115" s="43" t="str">
        <f>IF(A115="","",MOD((AG115+AH115)*(U115*(1-U115)),Prime))</f>
        <v/>
      </c>
      <c r="AY115" s="43" t="str">
        <f>IF($A115="","",MOD(($AG115+$AH115)*(Q115*($K115-Q$4)),Prime))</f>
        <v/>
      </c>
      <c r="AZ115" s="43" t="str">
        <f>IF($A115="","",MOD(($AG115+$AH115)*(R115*($K115-R$4)),Prime))</f>
        <v/>
      </c>
      <c r="BA115" s="43" t="str">
        <f>IF($A115="","",MOD(($AG115+$AH115)*(S115*($K115-S$4)),Prime))</f>
        <v/>
      </c>
      <c r="BB115" s="43" t="str">
        <f>IF($A115="","",MOD(($AG115+$AH115)*(T115*($K115-T$4)),Prime))</f>
        <v/>
      </c>
      <c r="BC115" s="43" t="str">
        <f>IF($A115="","",MOD(($AG115+$AH115)*(U115*($K115-U$4)),Prime))</f>
        <v/>
      </c>
      <c r="BD115" s="24"/>
      <c r="BE115" s="43" t="str">
        <f>IF(A115="","",MOD((AG115+AH115)*(V115+W115+X115+Y115+Z115-1),Prime))</f>
        <v/>
      </c>
      <c r="BF115" s="43" t="str">
        <f>IF(A115="","",MOD((AG115+AH115)*(V115*(1-V115)),Prime))</f>
        <v/>
      </c>
      <c r="BG115" s="43" t="str">
        <f>IF(A115="","",MOD((AG115+AH115)*(W115*(1-W115)),Prime))</f>
        <v/>
      </c>
      <c r="BH115" s="43" t="str">
        <f>IF(A115="","",MOD((AG115+AH115)*(X115*(1-X115)),Prime))</f>
        <v/>
      </c>
      <c r="BI115" s="43" t="str">
        <f>IF(A115="","",MOD((AG115+AH115)*(Y115*(1-Y115)),Prime))</f>
        <v/>
      </c>
      <c r="BJ115" s="43" t="str">
        <f>IF(A115="","",MOD((AG115+AH115)*(Z115*(1-Z115)),Prime))</f>
        <v/>
      </c>
      <c r="BK115" s="43" t="str">
        <f>IF($A115="","",MOD(($AG115+$AH115)*(V115*($L115-V$4)),Prime))</f>
        <v/>
      </c>
      <c r="BL115" s="43" t="str">
        <f>IF($A115="","",MOD(($AG115+$AH115)*(W115*($L115-W$4)),Prime))</f>
        <v/>
      </c>
      <c r="BM115" s="43" t="str">
        <f>IF($A115="","",MOD(($AG115+$AH115)*(X115*($L115-X$4)),Prime))</f>
        <v/>
      </c>
      <c r="BN115" s="43" t="str">
        <f>IF($A115="","",MOD(($AG115+$AH115)*(Y115*($L115-Y$4)),Prime))</f>
        <v/>
      </c>
      <c r="BO115" s="43" t="str">
        <f>IF($A115="","",MOD(($AG115+$AH115)*(Z115*($L115-Z$4)),Prime))</f>
        <v/>
      </c>
      <c r="BP115" s="24"/>
      <c r="BQ115" s="43" t="str">
        <f>IF(A115="","",MOD((AG115+AH115)*(R115*D115+S115*E115+T115*F115+U115*G115-AA115),Prime))</f>
        <v/>
      </c>
      <c r="BR115" s="43" t="str">
        <f>IF(A115="","",MOD((AG115+AH115)*(W115*D115+X115*E115+Y115*F115+Z115*G115-AB115),Prime))</f>
        <v/>
      </c>
      <c r="BS115" s="43" t="str">
        <f>IF(A115="","",MOD((AG115+AH115)*(MOD(N115*AB115+O115*(AB115+M115)+P115*(AA115+AB115+M115),Prime)-AC115),Prime))</f>
        <v/>
      </c>
      <c r="BT115" s="43" t="str">
        <f>IF(A115="","",MOD((AG115+AH115)*MOD(H115*(AA115+R115)+(1-H115)*AC115-AD115,Prime),Prime))</f>
        <v/>
      </c>
      <c r="BU115" s="43" t="str">
        <f>IF(A115="","",MOD((AG115+AH115)*((J115*AD115+(1-J115)*AC115)-AE115),Prime))</f>
        <v/>
      </c>
      <c r="BV115" s="43" t="str">
        <f>IF(A115="","",MOD((AG115+AH115)*H115*(1-H115),Prime))</f>
        <v/>
      </c>
      <c r="BW115" s="43" t="str" cm="1">
        <f t="array" ref="BW115">IF(A115="","",MOD(AH115*MOD(MRef(AF$5,B115-Input_Output!$O$6,Input_Output!$O$22)*MRef(AC$5,B115-Input_Output!$O$6,Input_Output!$O$22)-(1-H115),Prime),Prime))</f>
        <v/>
      </c>
      <c r="BX115" s="24"/>
      <c r="BY115" s="43" t="str" cm="1">
        <f t="array" ref="BY115">IF(A115="","",MOD($AH115*((1-MRef(R$5,$B115-Input_Output!$O$6,Input_Output!$O$22))*(MOD(MRef(D$5,$B115-Input_Output!$O$6,Input_Output!$O$22)+1,Prime))+MRef(R$5,$B115-Input_Output!$O$6,Input_Output!$O$22)*MRef($AE$5,$B115-Input_Output!$O$6,Input_Output!$O$22)-D115),Prime))</f>
        <v/>
      </c>
      <c r="BZ115" s="43" t="str" cm="1">
        <f t="array" ref="BZ115">IF($A115="","",MOD($AH115*((1-MRef(S$5,$B115-Input_Output!$O$6,Input_Output!$O$22))*MRef(E$5,$B115-Input_Output!$O$6,Input_Output!$O$22)+MRef(S$5,$B115-Input_Output!$O$6,Input_Output!$O$22)*MRef($AE$5,$B115-Input_Output!$O$6,Input_Output!$O$22)-E115),Prime))</f>
        <v/>
      </c>
      <c r="CA115" s="43" t="str" cm="1">
        <f t="array" ref="CA115">IF($A115="","",MOD($AH115*((1-MRef(T$5,$B115-Input_Output!$O$6,Input_Output!$O$22))*MRef(F$5,$B115-Input_Output!$O$6,Input_Output!$O$22)+MRef(T$5,$B115-Input_Output!$O$6,Input_Output!$O$22)*MRef($AE$5,$B115-Input_Output!$O$6,Input_Output!$O$22)-F115),Prime))</f>
        <v/>
      </c>
      <c r="CB115" s="43" t="str" cm="1">
        <f t="array" ref="CB115">IF($A115="","",MOD($AH115*((1-MRef(U$5,$B115-Input_Output!$O$6,Input_Output!$O$22))*MRef(G$5,$B115-Input_Output!$O$6,Input_Output!$O$22)+MRef(U$5,$B115-Input_Output!$O$6,Input_Output!$O$22)*MRef($AE$5,$B115-Input_Output!$O$6,Input_Output!$O$22)-G115),Prime))</f>
        <v/>
      </c>
      <c r="CC115" s="43" t="str" cm="1">
        <f t="array" ref="CC115">IF(A115="","",MOD(AH115*MRef(AC$5,B115-Input_Output!$O$6,Input_Output!$O$22)*H115,Prime))</f>
        <v/>
      </c>
      <c r="CD115" s="24"/>
      <c r="CE115" s="43" t="str">
        <f>IF($A115="","",MOD(D115*$AG115,Prime))</f>
        <v/>
      </c>
      <c r="CF115" s="43" t="str">
        <f>IF($A115="","",MOD((E115-INPUT)*$AG115,Prime))</f>
        <v/>
      </c>
      <c r="CG115" s="43" t="str">
        <f>IF($A115="","",MOD(H115*$AG115,Prime))</f>
        <v/>
      </c>
      <c r="CH115" s="43" t="str">
        <f>IF($A115="","",MOD((E115-OUT)*$AI115,Prime))</f>
        <v/>
      </c>
      <c r="CI115" s="43" t="str" cm="1">
        <f t="array" ref="CI115">IF(A115="","",_xlfn.LET(_xlpm.r,B115-Input_Output!$O$6,_xlpm.l,Input_Output!$O$22,MOD(MRef(AG$5,_xlpm.r,_xlpm.l)+MRef(AH$5,_xlpm.r,_xlpm.l)-MRef(AI$5,_xlpm.r,_xlpm.l)-AH115,Prime)))</f>
        <v/>
      </c>
      <c r="CJ115" s="7"/>
    </row>
    <row r="116" spans="1:88" x14ac:dyDescent="0.25">
      <c r="A116" s="41" t="str">
        <f>IF(B116&lt;Input_Output!O$22,"disguised","")</f>
        <v/>
      </c>
      <c r="B116" s="19" t="str">
        <f>IF(B115="","",_xlfn.LET(_xlpm.next,B115+1,IF(_xlpm.next&lt;Input_Output!O$22,_xlpm.next,"")))</f>
        <v/>
      </c>
      <c r="C116" s="19"/>
      <c r="D116" s="42"/>
      <c r="E116" s="42"/>
      <c r="F116" s="42"/>
      <c r="G116" s="42"/>
      <c r="H116" s="79"/>
      <c r="I116" s="87"/>
      <c r="J116" s="42"/>
      <c r="K116" s="42"/>
      <c r="L116" s="42"/>
      <c r="M116" s="61"/>
      <c r="N116" s="80"/>
      <c r="O116" s="42"/>
      <c r="P116" s="42"/>
      <c r="Q116" s="42"/>
      <c r="R116" s="42"/>
      <c r="S116" s="42"/>
      <c r="T116" s="42"/>
      <c r="U116" s="42"/>
      <c r="V116" s="42"/>
      <c r="W116" s="42"/>
      <c r="X116" s="42"/>
      <c r="Y116" s="42"/>
      <c r="Z116" s="42"/>
      <c r="AA116" s="42"/>
      <c r="AB116" s="42"/>
      <c r="AC116" s="42"/>
      <c r="AD116" s="42"/>
      <c r="AE116" s="42"/>
      <c r="AF116" s="42"/>
      <c r="AG116" s="19"/>
      <c r="AH116" s="19"/>
      <c r="AI116" s="19"/>
      <c r="AJ116" s="7"/>
      <c r="AK116" s="43" t="str">
        <f>IF(A116="","",MOD((AG116+AH116)*(N116+O116+P116-1),Prime))</f>
        <v/>
      </c>
      <c r="AL116" s="43" t="str">
        <f>IF(A116="","",MOD((AG116+AH116)*(N116*(1-N116)),Prime))</f>
        <v/>
      </c>
      <c r="AM116" s="43" t="str">
        <f>IF(A116="","",MOD((AG116+AH116)*(O116*(1-O116)),Prime))</f>
        <v/>
      </c>
      <c r="AN116" s="43" t="str">
        <f>IF(A116="","",MOD((AG116+AH116)*(P116*(1-P116)),Prime))</f>
        <v/>
      </c>
      <c r="AO116" s="43" t="str">
        <f>IF(A116="","",MOD((AG116+AH116)*(N116*($I116-N$4)),Prime))</f>
        <v/>
      </c>
      <c r="AP116" s="43" t="str">
        <f>IF(A116="","",MOD((AG116+AH116)*(O116*($I116-O$4)),Prime))</f>
        <v/>
      </c>
      <c r="AQ116" s="43" t="str">
        <f>IF(A116="","",MOD((AG116+AH116)*(P116*($I116-P$4)),Prime))</f>
        <v/>
      </c>
      <c r="AR116" s="7"/>
      <c r="AS116" s="43" t="str">
        <f>IF(A116="","",MOD((AG116+AH116)*(Q116+R116+S116+T116+U116-1),Prime))</f>
        <v/>
      </c>
      <c r="AT116" s="43" t="str">
        <f>IF(A116="","",MOD((AG116+AH116)*(Q116*(1-Q116)),Prime))</f>
        <v/>
      </c>
      <c r="AU116" s="43" t="str">
        <f>IF(A116="","",MOD((AG116+AH116)*(R116*(1-R116)),Prime))</f>
        <v/>
      </c>
      <c r="AV116" s="43" t="str">
        <f>IF(A116="","",MOD((AG116+AH116)*(S116*(1-S116)),Prime))</f>
        <v/>
      </c>
      <c r="AW116" s="43" t="str">
        <f>IF(A116="","",MOD((AG116+AH116)*(T116*(1-T116)),Prime))</f>
        <v/>
      </c>
      <c r="AX116" s="43" t="str">
        <f>IF(A116="","",MOD((AG116+AH116)*(U116*(1-U116)),Prime))</f>
        <v/>
      </c>
      <c r="AY116" s="43" t="str">
        <f>IF($A116="","",MOD(($AG116+$AH116)*(Q116*($K116-Q$4)),Prime))</f>
        <v/>
      </c>
      <c r="AZ116" s="43" t="str">
        <f>IF($A116="","",MOD(($AG116+$AH116)*(R116*($K116-R$4)),Prime))</f>
        <v/>
      </c>
      <c r="BA116" s="43" t="str">
        <f>IF($A116="","",MOD(($AG116+$AH116)*(S116*($K116-S$4)),Prime))</f>
        <v/>
      </c>
      <c r="BB116" s="43" t="str">
        <f>IF($A116="","",MOD(($AG116+$AH116)*(T116*($K116-T$4)),Prime))</f>
        <v/>
      </c>
      <c r="BC116" s="43" t="str">
        <f>IF($A116="","",MOD(($AG116+$AH116)*(U116*($K116-U$4)),Prime))</f>
        <v/>
      </c>
      <c r="BD116" s="24"/>
      <c r="BE116" s="43" t="str">
        <f>IF(A116="","",MOD((AG116+AH116)*(V116+W116+X116+Y116+Z116-1),Prime))</f>
        <v/>
      </c>
      <c r="BF116" s="43" t="str">
        <f>IF(A116="","",MOD((AG116+AH116)*(V116*(1-V116)),Prime))</f>
        <v/>
      </c>
      <c r="BG116" s="43" t="str">
        <f>IF(A116="","",MOD((AG116+AH116)*(W116*(1-W116)),Prime))</f>
        <v/>
      </c>
      <c r="BH116" s="43" t="str">
        <f>IF(A116="","",MOD((AG116+AH116)*(X116*(1-X116)),Prime))</f>
        <v/>
      </c>
      <c r="BI116" s="43" t="str">
        <f>IF(A116="","",MOD((AG116+AH116)*(Y116*(1-Y116)),Prime))</f>
        <v/>
      </c>
      <c r="BJ116" s="43" t="str">
        <f>IF(A116="","",MOD((AG116+AH116)*(Z116*(1-Z116)),Prime))</f>
        <v/>
      </c>
      <c r="BK116" s="43" t="str">
        <f>IF($A116="","",MOD(($AG116+$AH116)*(V116*($L116-V$4)),Prime))</f>
        <v/>
      </c>
      <c r="BL116" s="43" t="str">
        <f>IF($A116="","",MOD(($AG116+$AH116)*(W116*($L116-W$4)),Prime))</f>
        <v/>
      </c>
      <c r="BM116" s="43" t="str">
        <f>IF($A116="","",MOD(($AG116+$AH116)*(X116*($L116-X$4)),Prime))</f>
        <v/>
      </c>
      <c r="BN116" s="43" t="str">
        <f>IF($A116="","",MOD(($AG116+$AH116)*(Y116*($L116-Y$4)),Prime))</f>
        <v/>
      </c>
      <c r="BO116" s="43" t="str">
        <f>IF($A116="","",MOD(($AG116+$AH116)*(Z116*($L116-Z$4)),Prime))</f>
        <v/>
      </c>
      <c r="BP116" s="24"/>
      <c r="BQ116" s="43" t="str">
        <f>IF(A116="","",MOD((AG116+AH116)*(R116*D116+S116*E116+T116*F116+U116*G116-AA116),Prime))</f>
        <v/>
      </c>
      <c r="BR116" s="43" t="str">
        <f>IF(A116="","",MOD((AG116+AH116)*(W116*D116+X116*E116+Y116*F116+Z116*G116-AB116),Prime))</f>
        <v/>
      </c>
      <c r="BS116" s="43" t="str">
        <f>IF(A116="","",MOD((AG116+AH116)*(MOD(N116*AB116+O116*(AB116+M116)+P116*(AA116+AB116+M116),Prime)-AC116),Prime))</f>
        <v/>
      </c>
      <c r="BT116" s="43" t="str">
        <f>IF(A116="","",MOD((AG116+AH116)*MOD(H116*(AA116+R116)+(1-H116)*AC116-AD116,Prime),Prime))</f>
        <v/>
      </c>
      <c r="BU116" s="43" t="str">
        <f>IF(A116="","",MOD((AG116+AH116)*((J116*AD116+(1-J116)*AC116)-AE116),Prime))</f>
        <v/>
      </c>
      <c r="BV116" s="43" t="str">
        <f>IF(A116="","",MOD((AG116+AH116)*H116*(1-H116),Prime))</f>
        <v/>
      </c>
      <c r="BW116" s="43" t="str" cm="1">
        <f t="array" ref="BW116">IF(A116="","",MOD(AH116*MOD(MRef(AF$5,B116-Input_Output!$O$6,Input_Output!$O$22)*MRef(AC$5,B116-Input_Output!$O$6,Input_Output!$O$22)-(1-H116),Prime),Prime))</f>
        <v/>
      </c>
      <c r="BX116" s="24"/>
      <c r="BY116" s="43" t="str" cm="1">
        <f t="array" ref="BY116">IF(A116="","",MOD($AH116*((1-MRef(R$5,$B116-Input_Output!$O$6,Input_Output!$O$22))*(MOD(MRef(D$5,$B116-Input_Output!$O$6,Input_Output!$O$22)+1,Prime))+MRef(R$5,$B116-Input_Output!$O$6,Input_Output!$O$22)*MRef($AE$5,$B116-Input_Output!$O$6,Input_Output!$O$22)-D116),Prime))</f>
        <v/>
      </c>
      <c r="BZ116" s="43" t="str" cm="1">
        <f t="array" ref="BZ116">IF($A116="","",MOD($AH116*((1-MRef(S$5,$B116-Input_Output!$O$6,Input_Output!$O$22))*MRef(E$5,$B116-Input_Output!$O$6,Input_Output!$O$22)+MRef(S$5,$B116-Input_Output!$O$6,Input_Output!$O$22)*MRef($AE$5,$B116-Input_Output!$O$6,Input_Output!$O$22)-E116),Prime))</f>
        <v/>
      </c>
      <c r="CA116" s="43" t="str" cm="1">
        <f t="array" ref="CA116">IF($A116="","",MOD($AH116*((1-MRef(T$5,$B116-Input_Output!$O$6,Input_Output!$O$22))*MRef(F$5,$B116-Input_Output!$O$6,Input_Output!$O$22)+MRef(T$5,$B116-Input_Output!$O$6,Input_Output!$O$22)*MRef($AE$5,$B116-Input_Output!$O$6,Input_Output!$O$22)-F116),Prime))</f>
        <v/>
      </c>
      <c r="CB116" s="43" t="str" cm="1">
        <f t="array" ref="CB116">IF($A116="","",MOD($AH116*((1-MRef(U$5,$B116-Input_Output!$O$6,Input_Output!$O$22))*MRef(G$5,$B116-Input_Output!$O$6,Input_Output!$O$22)+MRef(U$5,$B116-Input_Output!$O$6,Input_Output!$O$22)*MRef($AE$5,$B116-Input_Output!$O$6,Input_Output!$O$22)-G116),Prime))</f>
        <v/>
      </c>
      <c r="CC116" s="43" t="str" cm="1">
        <f t="array" ref="CC116">IF(A116="","",MOD(AH116*MRef(AC$5,B116-Input_Output!$O$6,Input_Output!$O$22)*H116,Prime))</f>
        <v/>
      </c>
      <c r="CD116" s="24"/>
      <c r="CE116" s="43" t="str">
        <f>IF($A116="","",MOD(D116*$AG116,Prime))</f>
        <v/>
      </c>
      <c r="CF116" s="43" t="str">
        <f>IF($A116="","",MOD((E116-INPUT)*$AG116,Prime))</f>
        <v/>
      </c>
      <c r="CG116" s="43" t="str">
        <f>IF($A116="","",MOD(H116*$AG116,Prime))</f>
        <v/>
      </c>
      <c r="CH116" s="43" t="str">
        <f>IF($A116="","",MOD((E116-OUT)*$AI116,Prime))</f>
        <v/>
      </c>
      <c r="CI116" s="43" t="str" cm="1">
        <f t="array" ref="CI116">IF(A116="","",_xlfn.LET(_xlpm.r,B116-Input_Output!$O$6,_xlpm.l,Input_Output!$O$22,MOD(MRef(AG$5,_xlpm.r,_xlpm.l)+MRef(AH$5,_xlpm.r,_xlpm.l)-MRef(AI$5,_xlpm.r,_xlpm.l)-AH116,Prime)))</f>
        <v/>
      </c>
      <c r="CJ116" s="7"/>
    </row>
    <row r="117" spans="1:88" x14ac:dyDescent="0.25">
      <c r="A117" s="41" t="str">
        <f>IF(B117&lt;Input_Output!O$22,"disguised","")</f>
        <v/>
      </c>
      <c r="B117" s="19" t="str">
        <f>IF(B116="","",_xlfn.LET(_xlpm.next,B116+1,IF(_xlpm.next&lt;Input_Output!O$22,_xlpm.next,"")))</f>
        <v/>
      </c>
      <c r="C117" s="19"/>
      <c r="D117" s="42"/>
      <c r="E117" s="42"/>
      <c r="F117" s="42"/>
      <c r="G117" s="42"/>
      <c r="H117" s="79"/>
      <c r="I117" s="87"/>
      <c r="J117" s="42"/>
      <c r="K117" s="42"/>
      <c r="L117" s="42"/>
      <c r="M117" s="61"/>
      <c r="N117" s="80"/>
      <c r="O117" s="42"/>
      <c r="P117" s="42"/>
      <c r="Q117" s="42"/>
      <c r="R117" s="42"/>
      <c r="S117" s="42"/>
      <c r="T117" s="42"/>
      <c r="U117" s="42"/>
      <c r="V117" s="42"/>
      <c r="W117" s="42"/>
      <c r="X117" s="42"/>
      <c r="Y117" s="42"/>
      <c r="Z117" s="42"/>
      <c r="AA117" s="42"/>
      <c r="AB117" s="42"/>
      <c r="AC117" s="42"/>
      <c r="AD117" s="42"/>
      <c r="AE117" s="42"/>
      <c r="AF117" s="42"/>
      <c r="AG117" s="19"/>
      <c r="AH117" s="19"/>
      <c r="AI117" s="19"/>
      <c r="AJ117" s="7"/>
      <c r="AK117" s="43" t="str">
        <f>IF(A117="","",MOD((AG117+AH117)*(N117+O117+P117-1),Prime))</f>
        <v/>
      </c>
      <c r="AL117" s="43" t="str">
        <f>IF(A117="","",MOD((AG117+AH117)*(N117*(1-N117)),Prime))</f>
        <v/>
      </c>
      <c r="AM117" s="43" t="str">
        <f>IF(A117="","",MOD((AG117+AH117)*(O117*(1-O117)),Prime))</f>
        <v/>
      </c>
      <c r="AN117" s="43" t="str">
        <f>IF(A117="","",MOD((AG117+AH117)*(P117*(1-P117)),Prime))</f>
        <v/>
      </c>
      <c r="AO117" s="43" t="str">
        <f>IF(A117="","",MOD((AG117+AH117)*(N117*($I117-N$4)),Prime))</f>
        <v/>
      </c>
      <c r="AP117" s="43" t="str">
        <f>IF(A117="","",MOD((AG117+AH117)*(O117*($I117-O$4)),Prime))</f>
        <v/>
      </c>
      <c r="AQ117" s="43" t="str">
        <f>IF(A117="","",MOD((AG117+AH117)*(P117*($I117-P$4)),Prime))</f>
        <v/>
      </c>
      <c r="AR117" s="7"/>
      <c r="AS117" s="43" t="str">
        <f>IF(A117="","",MOD((AG117+AH117)*(Q117+R117+S117+T117+U117-1),Prime))</f>
        <v/>
      </c>
      <c r="AT117" s="43" t="str">
        <f>IF(A117="","",MOD((AG117+AH117)*(Q117*(1-Q117)),Prime))</f>
        <v/>
      </c>
      <c r="AU117" s="43" t="str">
        <f>IF(A117="","",MOD((AG117+AH117)*(R117*(1-R117)),Prime))</f>
        <v/>
      </c>
      <c r="AV117" s="43" t="str">
        <f>IF(A117="","",MOD((AG117+AH117)*(S117*(1-S117)),Prime))</f>
        <v/>
      </c>
      <c r="AW117" s="43" t="str">
        <f>IF(A117="","",MOD((AG117+AH117)*(T117*(1-T117)),Prime))</f>
        <v/>
      </c>
      <c r="AX117" s="43" t="str">
        <f>IF(A117="","",MOD((AG117+AH117)*(U117*(1-U117)),Prime))</f>
        <v/>
      </c>
      <c r="AY117" s="43" t="str">
        <f>IF($A117="","",MOD(($AG117+$AH117)*(Q117*($K117-Q$4)),Prime))</f>
        <v/>
      </c>
      <c r="AZ117" s="43" t="str">
        <f>IF($A117="","",MOD(($AG117+$AH117)*(R117*($K117-R$4)),Prime))</f>
        <v/>
      </c>
      <c r="BA117" s="43" t="str">
        <f>IF($A117="","",MOD(($AG117+$AH117)*(S117*($K117-S$4)),Prime))</f>
        <v/>
      </c>
      <c r="BB117" s="43" t="str">
        <f>IF($A117="","",MOD(($AG117+$AH117)*(T117*($K117-T$4)),Prime))</f>
        <v/>
      </c>
      <c r="BC117" s="43" t="str">
        <f>IF($A117="","",MOD(($AG117+$AH117)*(U117*($K117-U$4)),Prime))</f>
        <v/>
      </c>
      <c r="BD117" s="24"/>
      <c r="BE117" s="43" t="str">
        <f>IF(A117="","",MOD((AG117+AH117)*(V117+W117+X117+Y117+Z117-1),Prime))</f>
        <v/>
      </c>
      <c r="BF117" s="43" t="str">
        <f>IF(A117="","",MOD((AG117+AH117)*(V117*(1-V117)),Prime))</f>
        <v/>
      </c>
      <c r="BG117" s="43" t="str">
        <f>IF(A117="","",MOD((AG117+AH117)*(W117*(1-W117)),Prime))</f>
        <v/>
      </c>
      <c r="BH117" s="43" t="str">
        <f>IF(A117="","",MOD((AG117+AH117)*(X117*(1-X117)),Prime))</f>
        <v/>
      </c>
      <c r="BI117" s="43" t="str">
        <f>IF(A117="","",MOD((AG117+AH117)*(Y117*(1-Y117)),Prime))</f>
        <v/>
      </c>
      <c r="BJ117" s="43" t="str">
        <f>IF(A117="","",MOD((AG117+AH117)*(Z117*(1-Z117)),Prime))</f>
        <v/>
      </c>
      <c r="BK117" s="43" t="str">
        <f>IF($A117="","",MOD(($AG117+$AH117)*(V117*($L117-V$4)),Prime))</f>
        <v/>
      </c>
      <c r="BL117" s="43" t="str">
        <f>IF($A117="","",MOD(($AG117+$AH117)*(W117*($L117-W$4)),Prime))</f>
        <v/>
      </c>
      <c r="BM117" s="43" t="str">
        <f>IF($A117="","",MOD(($AG117+$AH117)*(X117*($L117-X$4)),Prime))</f>
        <v/>
      </c>
      <c r="BN117" s="43" t="str">
        <f>IF($A117="","",MOD(($AG117+$AH117)*(Y117*($L117-Y$4)),Prime))</f>
        <v/>
      </c>
      <c r="BO117" s="43" t="str">
        <f>IF($A117="","",MOD(($AG117+$AH117)*(Z117*($L117-Z$4)),Prime))</f>
        <v/>
      </c>
      <c r="BP117" s="24"/>
      <c r="BQ117" s="43" t="str">
        <f>IF(A117="","",MOD((AG117+AH117)*(R117*D117+S117*E117+T117*F117+U117*G117-AA117),Prime))</f>
        <v/>
      </c>
      <c r="BR117" s="43" t="str">
        <f>IF(A117="","",MOD((AG117+AH117)*(W117*D117+X117*E117+Y117*F117+Z117*G117-AB117),Prime))</f>
        <v/>
      </c>
      <c r="BS117" s="43" t="str">
        <f>IF(A117="","",MOD((AG117+AH117)*(MOD(N117*AB117+O117*(AB117+M117)+P117*(AA117+AB117+M117),Prime)-AC117),Prime))</f>
        <v/>
      </c>
      <c r="BT117" s="43" t="str">
        <f>IF(A117="","",MOD((AG117+AH117)*MOD(H117*(AA117+R117)+(1-H117)*AC117-AD117,Prime),Prime))</f>
        <v/>
      </c>
      <c r="BU117" s="43" t="str">
        <f>IF(A117="","",MOD((AG117+AH117)*((J117*AD117+(1-J117)*AC117)-AE117),Prime))</f>
        <v/>
      </c>
      <c r="BV117" s="43" t="str">
        <f>IF(A117="","",MOD((AG117+AH117)*H117*(1-H117),Prime))</f>
        <v/>
      </c>
      <c r="BW117" s="43" t="str" cm="1">
        <f t="array" ref="BW117">IF(A117="","",MOD(AH117*MOD(MRef(AF$5,B117-Input_Output!$O$6,Input_Output!$O$22)*MRef(AC$5,B117-Input_Output!$O$6,Input_Output!$O$22)-(1-H117),Prime),Prime))</f>
        <v/>
      </c>
      <c r="BX117" s="24"/>
      <c r="BY117" s="43" t="str" cm="1">
        <f t="array" ref="BY117">IF(A117="","",MOD($AH117*((1-MRef(R$5,$B117-Input_Output!$O$6,Input_Output!$O$22))*(MOD(MRef(D$5,$B117-Input_Output!$O$6,Input_Output!$O$22)+1,Prime))+MRef(R$5,$B117-Input_Output!$O$6,Input_Output!$O$22)*MRef($AE$5,$B117-Input_Output!$O$6,Input_Output!$O$22)-D117),Prime))</f>
        <v/>
      </c>
      <c r="BZ117" s="43" t="str" cm="1">
        <f t="array" ref="BZ117">IF($A117="","",MOD($AH117*((1-MRef(S$5,$B117-Input_Output!$O$6,Input_Output!$O$22))*MRef(E$5,$B117-Input_Output!$O$6,Input_Output!$O$22)+MRef(S$5,$B117-Input_Output!$O$6,Input_Output!$O$22)*MRef($AE$5,$B117-Input_Output!$O$6,Input_Output!$O$22)-E117),Prime))</f>
        <v/>
      </c>
      <c r="CA117" s="43" t="str" cm="1">
        <f t="array" ref="CA117">IF($A117="","",MOD($AH117*((1-MRef(T$5,$B117-Input_Output!$O$6,Input_Output!$O$22))*MRef(F$5,$B117-Input_Output!$O$6,Input_Output!$O$22)+MRef(T$5,$B117-Input_Output!$O$6,Input_Output!$O$22)*MRef($AE$5,$B117-Input_Output!$O$6,Input_Output!$O$22)-F117),Prime))</f>
        <v/>
      </c>
      <c r="CB117" s="43" t="str" cm="1">
        <f t="array" ref="CB117">IF($A117="","",MOD($AH117*((1-MRef(U$5,$B117-Input_Output!$O$6,Input_Output!$O$22))*MRef(G$5,$B117-Input_Output!$O$6,Input_Output!$O$22)+MRef(U$5,$B117-Input_Output!$O$6,Input_Output!$O$22)*MRef($AE$5,$B117-Input_Output!$O$6,Input_Output!$O$22)-G117),Prime))</f>
        <v/>
      </c>
      <c r="CC117" s="43" t="str" cm="1">
        <f t="array" ref="CC117">IF(A117="","",MOD(AH117*MRef(AC$5,B117-Input_Output!$O$6,Input_Output!$O$22)*H117,Prime))</f>
        <v/>
      </c>
      <c r="CD117" s="24"/>
      <c r="CE117" s="43" t="str">
        <f>IF($A117="","",MOD(D117*$AG117,Prime))</f>
        <v/>
      </c>
      <c r="CF117" s="43" t="str">
        <f>IF($A117="","",MOD((E117-INPUT)*$AG117,Prime))</f>
        <v/>
      </c>
      <c r="CG117" s="43" t="str">
        <f>IF($A117="","",MOD(H117*$AG117,Prime))</f>
        <v/>
      </c>
      <c r="CH117" s="43" t="str">
        <f>IF($A117="","",MOD((E117-OUT)*$AI117,Prime))</f>
        <v/>
      </c>
      <c r="CI117" s="43" t="str" cm="1">
        <f t="array" ref="CI117">IF(A117="","",_xlfn.LET(_xlpm.r,B117-Input_Output!$O$6,_xlpm.l,Input_Output!$O$22,MOD(MRef(AG$5,_xlpm.r,_xlpm.l)+MRef(AH$5,_xlpm.r,_xlpm.l)-MRef(AI$5,_xlpm.r,_xlpm.l)-AH117,Prime)))</f>
        <v/>
      </c>
      <c r="CJ117" s="7"/>
    </row>
    <row r="118" spans="1:88" x14ac:dyDescent="0.25">
      <c r="A118" s="41" t="str">
        <f>IF(B118&lt;Input_Output!O$22,"disguised","")</f>
        <v/>
      </c>
      <c r="B118" s="19" t="str">
        <f>IF(B117="","",_xlfn.LET(_xlpm.next,B117+1,IF(_xlpm.next&lt;Input_Output!O$22,_xlpm.next,"")))</f>
        <v/>
      </c>
      <c r="C118" s="19"/>
      <c r="D118" s="42"/>
      <c r="E118" s="42"/>
      <c r="F118" s="42"/>
      <c r="G118" s="42"/>
      <c r="H118" s="79"/>
      <c r="I118" s="87"/>
      <c r="J118" s="42"/>
      <c r="K118" s="42"/>
      <c r="L118" s="42"/>
      <c r="M118" s="61"/>
      <c r="N118" s="80"/>
      <c r="O118" s="42"/>
      <c r="P118" s="42"/>
      <c r="Q118" s="42"/>
      <c r="R118" s="42"/>
      <c r="S118" s="42"/>
      <c r="T118" s="42"/>
      <c r="U118" s="42"/>
      <c r="V118" s="42"/>
      <c r="W118" s="42"/>
      <c r="X118" s="42"/>
      <c r="Y118" s="42"/>
      <c r="Z118" s="42"/>
      <c r="AA118" s="42"/>
      <c r="AB118" s="42"/>
      <c r="AC118" s="42"/>
      <c r="AD118" s="42"/>
      <c r="AE118" s="42"/>
      <c r="AF118" s="42"/>
      <c r="AG118" s="19"/>
      <c r="AH118" s="19"/>
      <c r="AI118" s="19"/>
      <c r="AJ118" s="7"/>
      <c r="AK118" s="43" t="str">
        <f>IF(A118="","",MOD((AG118+AH118)*(N118+O118+P118-1),Prime))</f>
        <v/>
      </c>
      <c r="AL118" s="43" t="str">
        <f>IF(A118="","",MOD((AG118+AH118)*(N118*(1-N118)),Prime))</f>
        <v/>
      </c>
      <c r="AM118" s="43" t="str">
        <f>IF(A118="","",MOD((AG118+AH118)*(O118*(1-O118)),Prime))</f>
        <v/>
      </c>
      <c r="AN118" s="43" t="str">
        <f>IF(A118="","",MOD((AG118+AH118)*(P118*(1-P118)),Prime))</f>
        <v/>
      </c>
      <c r="AO118" s="43" t="str">
        <f>IF(A118="","",MOD((AG118+AH118)*(N118*($I118-N$4)),Prime))</f>
        <v/>
      </c>
      <c r="AP118" s="43" t="str">
        <f>IF(A118="","",MOD((AG118+AH118)*(O118*($I118-O$4)),Prime))</f>
        <v/>
      </c>
      <c r="AQ118" s="43" t="str">
        <f>IF(A118="","",MOD((AG118+AH118)*(P118*($I118-P$4)),Prime))</f>
        <v/>
      </c>
      <c r="AR118" s="7"/>
      <c r="AS118" s="43" t="str">
        <f>IF(A118="","",MOD((AG118+AH118)*(Q118+R118+S118+T118+U118-1),Prime))</f>
        <v/>
      </c>
      <c r="AT118" s="43" t="str">
        <f>IF(A118="","",MOD((AG118+AH118)*(Q118*(1-Q118)),Prime))</f>
        <v/>
      </c>
      <c r="AU118" s="43" t="str">
        <f>IF(A118="","",MOD((AG118+AH118)*(R118*(1-R118)),Prime))</f>
        <v/>
      </c>
      <c r="AV118" s="43" t="str">
        <f>IF(A118="","",MOD((AG118+AH118)*(S118*(1-S118)),Prime))</f>
        <v/>
      </c>
      <c r="AW118" s="43" t="str">
        <f>IF(A118="","",MOD((AG118+AH118)*(T118*(1-T118)),Prime))</f>
        <v/>
      </c>
      <c r="AX118" s="43" t="str">
        <f>IF(A118="","",MOD((AG118+AH118)*(U118*(1-U118)),Prime))</f>
        <v/>
      </c>
      <c r="AY118" s="43" t="str">
        <f>IF($A118="","",MOD(($AG118+$AH118)*(Q118*($K118-Q$4)),Prime))</f>
        <v/>
      </c>
      <c r="AZ118" s="43" t="str">
        <f>IF($A118="","",MOD(($AG118+$AH118)*(R118*($K118-R$4)),Prime))</f>
        <v/>
      </c>
      <c r="BA118" s="43" t="str">
        <f>IF($A118="","",MOD(($AG118+$AH118)*(S118*($K118-S$4)),Prime))</f>
        <v/>
      </c>
      <c r="BB118" s="43" t="str">
        <f>IF($A118="","",MOD(($AG118+$AH118)*(T118*($K118-T$4)),Prime))</f>
        <v/>
      </c>
      <c r="BC118" s="43" t="str">
        <f>IF($A118="","",MOD(($AG118+$AH118)*(U118*($K118-U$4)),Prime))</f>
        <v/>
      </c>
      <c r="BD118" s="24"/>
      <c r="BE118" s="43" t="str">
        <f>IF(A118="","",MOD((AG118+AH118)*(V118+W118+X118+Y118+Z118-1),Prime))</f>
        <v/>
      </c>
      <c r="BF118" s="43" t="str">
        <f>IF(A118="","",MOD((AG118+AH118)*(V118*(1-V118)),Prime))</f>
        <v/>
      </c>
      <c r="BG118" s="43" t="str">
        <f>IF(A118="","",MOD((AG118+AH118)*(W118*(1-W118)),Prime))</f>
        <v/>
      </c>
      <c r="BH118" s="43" t="str">
        <f>IF(A118="","",MOD((AG118+AH118)*(X118*(1-X118)),Prime))</f>
        <v/>
      </c>
      <c r="BI118" s="43" t="str">
        <f>IF(A118="","",MOD((AG118+AH118)*(Y118*(1-Y118)),Prime))</f>
        <v/>
      </c>
      <c r="BJ118" s="43" t="str">
        <f>IF(A118="","",MOD((AG118+AH118)*(Z118*(1-Z118)),Prime))</f>
        <v/>
      </c>
      <c r="BK118" s="43" t="str">
        <f>IF($A118="","",MOD(($AG118+$AH118)*(V118*($L118-V$4)),Prime))</f>
        <v/>
      </c>
      <c r="BL118" s="43" t="str">
        <f>IF($A118="","",MOD(($AG118+$AH118)*(W118*($L118-W$4)),Prime))</f>
        <v/>
      </c>
      <c r="BM118" s="43" t="str">
        <f>IF($A118="","",MOD(($AG118+$AH118)*(X118*($L118-X$4)),Prime))</f>
        <v/>
      </c>
      <c r="BN118" s="43" t="str">
        <f>IF($A118="","",MOD(($AG118+$AH118)*(Y118*($L118-Y$4)),Prime))</f>
        <v/>
      </c>
      <c r="BO118" s="43" t="str">
        <f>IF($A118="","",MOD(($AG118+$AH118)*(Z118*($L118-Z$4)),Prime))</f>
        <v/>
      </c>
      <c r="BP118" s="24"/>
      <c r="BQ118" s="43" t="str">
        <f>IF(A118="","",MOD((AG118+AH118)*(R118*D118+S118*E118+T118*F118+U118*G118-AA118),Prime))</f>
        <v/>
      </c>
      <c r="BR118" s="43" t="str">
        <f>IF(A118="","",MOD((AG118+AH118)*(W118*D118+X118*E118+Y118*F118+Z118*G118-AB118),Prime))</f>
        <v/>
      </c>
      <c r="BS118" s="43" t="str">
        <f>IF(A118="","",MOD((AG118+AH118)*(MOD(N118*AB118+O118*(AB118+M118)+P118*(AA118+AB118+M118),Prime)-AC118),Prime))</f>
        <v/>
      </c>
      <c r="BT118" s="43" t="str">
        <f>IF(A118="","",MOD((AG118+AH118)*MOD(H118*(AA118+R118)+(1-H118)*AC118-AD118,Prime),Prime))</f>
        <v/>
      </c>
      <c r="BU118" s="43" t="str">
        <f>IF(A118="","",MOD((AG118+AH118)*((J118*AD118+(1-J118)*AC118)-AE118),Prime))</f>
        <v/>
      </c>
      <c r="BV118" s="43" t="str">
        <f>IF(A118="","",MOD((AG118+AH118)*H118*(1-H118),Prime))</f>
        <v/>
      </c>
      <c r="BW118" s="43" t="str" cm="1">
        <f t="array" ref="BW118">IF(A118="","",MOD(AH118*MOD(MRef(AF$5,B118-Input_Output!$O$6,Input_Output!$O$22)*MRef(AC$5,B118-Input_Output!$O$6,Input_Output!$O$22)-(1-H118),Prime),Prime))</f>
        <v/>
      </c>
      <c r="BX118" s="24"/>
      <c r="BY118" s="43" t="str" cm="1">
        <f t="array" ref="BY118">IF(A118="","",MOD($AH118*((1-MRef(R$5,$B118-Input_Output!$O$6,Input_Output!$O$22))*(MOD(MRef(D$5,$B118-Input_Output!$O$6,Input_Output!$O$22)+1,Prime))+MRef(R$5,$B118-Input_Output!$O$6,Input_Output!$O$22)*MRef($AE$5,$B118-Input_Output!$O$6,Input_Output!$O$22)-D118),Prime))</f>
        <v/>
      </c>
      <c r="BZ118" s="43" t="str" cm="1">
        <f t="array" ref="BZ118">IF($A118="","",MOD($AH118*((1-MRef(S$5,$B118-Input_Output!$O$6,Input_Output!$O$22))*MRef(E$5,$B118-Input_Output!$O$6,Input_Output!$O$22)+MRef(S$5,$B118-Input_Output!$O$6,Input_Output!$O$22)*MRef($AE$5,$B118-Input_Output!$O$6,Input_Output!$O$22)-E118),Prime))</f>
        <v/>
      </c>
      <c r="CA118" s="43" t="str" cm="1">
        <f t="array" ref="CA118">IF($A118="","",MOD($AH118*((1-MRef(T$5,$B118-Input_Output!$O$6,Input_Output!$O$22))*MRef(F$5,$B118-Input_Output!$O$6,Input_Output!$O$22)+MRef(T$5,$B118-Input_Output!$O$6,Input_Output!$O$22)*MRef($AE$5,$B118-Input_Output!$O$6,Input_Output!$O$22)-F118),Prime))</f>
        <v/>
      </c>
      <c r="CB118" s="43" t="str" cm="1">
        <f t="array" ref="CB118">IF($A118="","",MOD($AH118*((1-MRef(U$5,$B118-Input_Output!$O$6,Input_Output!$O$22))*MRef(G$5,$B118-Input_Output!$O$6,Input_Output!$O$22)+MRef(U$5,$B118-Input_Output!$O$6,Input_Output!$O$22)*MRef($AE$5,$B118-Input_Output!$O$6,Input_Output!$O$22)-G118),Prime))</f>
        <v/>
      </c>
      <c r="CC118" s="43" t="str" cm="1">
        <f t="array" ref="CC118">IF(A118="","",MOD(AH118*MRef(AC$5,B118-Input_Output!$O$6,Input_Output!$O$22)*H118,Prime))</f>
        <v/>
      </c>
      <c r="CD118" s="24"/>
      <c r="CE118" s="43" t="str">
        <f>IF($A118="","",MOD(D118*$AG118,Prime))</f>
        <v/>
      </c>
      <c r="CF118" s="43" t="str">
        <f>IF($A118="","",MOD((E118-INPUT)*$AG118,Prime))</f>
        <v/>
      </c>
      <c r="CG118" s="43" t="str">
        <f>IF($A118="","",MOD(H118*$AG118,Prime))</f>
        <v/>
      </c>
      <c r="CH118" s="43" t="str">
        <f>IF($A118="","",MOD((E118-OUT)*$AI118,Prime))</f>
        <v/>
      </c>
      <c r="CI118" s="43" t="str" cm="1">
        <f t="array" ref="CI118">IF(A118="","",_xlfn.LET(_xlpm.r,B118-Input_Output!$O$6,_xlpm.l,Input_Output!$O$22,MOD(MRef(AG$5,_xlpm.r,_xlpm.l)+MRef(AH$5,_xlpm.r,_xlpm.l)-MRef(AI$5,_xlpm.r,_xlpm.l)-AH118,Prime)))</f>
        <v/>
      </c>
      <c r="CJ118" s="7"/>
    </row>
    <row r="119" spans="1:88" x14ac:dyDescent="0.25">
      <c r="A119" s="41" t="str">
        <f>IF(B119&lt;Input_Output!O$22,"disguised","")</f>
        <v/>
      </c>
      <c r="B119" s="19" t="str">
        <f>IF(B118="","",_xlfn.LET(_xlpm.next,B118+1,IF(_xlpm.next&lt;Input_Output!O$22,_xlpm.next,"")))</f>
        <v/>
      </c>
      <c r="C119" s="19"/>
      <c r="D119" s="42"/>
      <c r="E119" s="42"/>
      <c r="F119" s="42"/>
      <c r="G119" s="42"/>
      <c r="H119" s="79"/>
      <c r="I119" s="87"/>
      <c r="J119" s="42"/>
      <c r="K119" s="42"/>
      <c r="L119" s="42"/>
      <c r="M119" s="61"/>
      <c r="N119" s="80"/>
      <c r="O119" s="42"/>
      <c r="P119" s="42"/>
      <c r="Q119" s="42"/>
      <c r="R119" s="42"/>
      <c r="S119" s="42"/>
      <c r="T119" s="42"/>
      <c r="U119" s="42"/>
      <c r="V119" s="42"/>
      <c r="W119" s="42"/>
      <c r="X119" s="42"/>
      <c r="Y119" s="42"/>
      <c r="Z119" s="42"/>
      <c r="AA119" s="42"/>
      <c r="AB119" s="42"/>
      <c r="AC119" s="42"/>
      <c r="AD119" s="42"/>
      <c r="AE119" s="42"/>
      <c r="AF119" s="42"/>
      <c r="AG119" s="19"/>
      <c r="AH119" s="19"/>
      <c r="AI119" s="19"/>
      <c r="AJ119" s="7"/>
      <c r="AK119" s="43" t="str">
        <f>IF(A119="","",MOD((AG119+AH119)*(N119+O119+P119-1),Prime))</f>
        <v/>
      </c>
      <c r="AL119" s="43" t="str">
        <f>IF(A119="","",MOD((AG119+AH119)*(N119*(1-N119)),Prime))</f>
        <v/>
      </c>
      <c r="AM119" s="43" t="str">
        <f>IF(A119="","",MOD((AG119+AH119)*(O119*(1-O119)),Prime))</f>
        <v/>
      </c>
      <c r="AN119" s="43" t="str">
        <f>IF(A119="","",MOD((AG119+AH119)*(P119*(1-P119)),Prime))</f>
        <v/>
      </c>
      <c r="AO119" s="43" t="str">
        <f>IF(A119="","",MOD((AG119+AH119)*(N119*($I119-N$4)),Prime))</f>
        <v/>
      </c>
      <c r="AP119" s="43" t="str">
        <f>IF(A119="","",MOD((AG119+AH119)*(O119*($I119-O$4)),Prime))</f>
        <v/>
      </c>
      <c r="AQ119" s="43" t="str">
        <f>IF(A119="","",MOD((AG119+AH119)*(P119*($I119-P$4)),Prime))</f>
        <v/>
      </c>
      <c r="AR119" s="7"/>
      <c r="AS119" s="43" t="str">
        <f>IF(A119="","",MOD((AG119+AH119)*(Q119+R119+S119+T119+U119-1),Prime))</f>
        <v/>
      </c>
      <c r="AT119" s="43" t="str">
        <f>IF(A119="","",MOD((AG119+AH119)*(Q119*(1-Q119)),Prime))</f>
        <v/>
      </c>
      <c r="AU119" s="43" t="str">
        <f>IF(A119="","",MOD((AG119+AH119)*(R119*(1-R119)),Prime))</f>
        <v/>
      </c>
      <c r="AV119" s="43" t="str">
        <f>IF(A119="","",MOD((AG119+AH119)*(S119*(1-S119)),Prime))</f>
        <v/>
      </c>
      <c r="AW119" s="43" t="str">
        <f>IF(A119="","",MOD((AG119+AH119)*(T119*(1-T119)),Prime))</f>
        <v/>
      </c>
      <c r="AX119" s="43" t="str">
        <f>IF(A119="","",MOD((AG119+AH119)*(U119*(1-U119)),Prime))</f>
        <v/>
      </c>
      <c r="AY119" s="43" t="str">
        <f>IF($A119="","",MOD(($AG119+$AH119)*(Q119*($K119-Q$4)),Prime))</f>
        <v/>
      </c>
      <c r="AZ119" s="43" t="str">
        <f>IF($A119="","",MOD(($AG119+$AH119)*(R119*($K119-R$4)),Prime))</f>
        <v/>
      </c>
      <c r="BA119" s="43" t="str">
        <f>IF($A119="","",MOD(($AG119+$AH119)*(S119*($K119-S$4)),Prime))</f>
        <v/>
      </c>
      <c r="BB119" s="43" t="str">
        <f>IF($A119="","",MOD(($AG119+$AH119)*(T119*($K119-T$4)),Prime))</f>
        <v/>
      </c>
      <c r="BC119" s="43" t="str">
        <f>IF($A119="","",MOD(($AG119+$AH119)*(U119*($K119-U$4)),Prime))</f>
        <v/>
      </c>
      <c r="BD119" s="24"/>
      <c r="BE119" s="43" t="str">
        <f>IF(A119="","",MOD((AG119+AH119)*(V119+W119+X119+Y119+Z119-1),Prime))</f>
        <v/>
      </c>
      <c r="BF119" s="43" t="str">
        <f>IF(A119="","",MOD((AG119+AH119)*(V119*(1-V119)),Prime))</f>
        <v/>
      </c>
      <c r="BG119" s="43" t="str">
        <f>IF(A119="","",MOD((AG119+AH119)*(W119*(1-W119)),Prime))</f>
        <v/>
      </c>
      <c r="BH119" s="43" t="str">
        <f>IF(A119="","",MOD((AG119+AH119)*(X119*(1-X119)),Prime))</f>
        <v/>
      </c>
      <c r="BI119" s="43" t="str">
        <f>IF(A119="","",MOD((AG119+AH119)*(Y119*(1-Y119)),Prime))</f>
        <v/>
      </c>
      <c r="BJ119" s="43" t="str">
        <f>IF(A119="","",MOD((AG119+AH119)*(Z119*(1-Z119)),Prime))</f>
        <v/>
      </c>
      <c r="BK119" s="43" t="str">
        <f>IF($A119="","",MOD(($AG119+$AH119)*(V119*($L119-V$4)),Prime))</f>
        <v/>
      </c>
      <c r="BL119" s="43" t="str">
        <f>IF($A119="","",MOD(($AG119+$AH119)*(W119*($L119-W$4)),Prime))</f>
        <v/>
      </c>
      <c r="BM119" s="43" t="str">
        <f>IF($A119="","",MOD(($AG119+$AH119)*(X119*($L119-X$4)),Prime))</f>
        <v/>
      </c>
      <c r="BN119" s="43" t="str">
        <f>IF($A119="","",MOD(($AG119+$AH119)*(Y119*($L119-Y$4)),Prime))</f>
        <v/>
      </c>
      <c r="BO119" s="43" t="str">
        <f>IF($A119="","",MOD(($AG119+$AH119)*(Z119*($L119-Z$4)),Prime))</f>
        <v/>
      </c>
      <c r="BP119" s="24"/>
      <c r="BQ119" s="43" t="str">
        <f>IF(A119="","",MOD((AG119+AH119)*(R119*D119+S119*E119+T119*F119+U119*G119-AA119),Prime))</f>
        <v/>
      </c>
      <c r="BR119" s="43" t="str">
        <f>IF(A119="","",MOD((AG119+AH119)*(W119*D119+X119*E119+Y119*F119+Z119*G119-AB119),Prime))</f>
        <v/>
      </c>
      <c r="BS119" s="43" t="str">
        <f>IF(A119="","",MOD((AG119+AH119)*(MOD(N119*AB119+O119*(AB119+M119)+P119*(AA119+AB119+M119),Prime)-AC119),Prime))</f>
        <v/>
      </c>
      <c r="BT119" s="43" t="str">
        <f>IF(A119="","",MOD((AG119+AH119)*MOD(H119*(AA119+R119)+(1-H119)*AC119-AD119,Prime),Prime))</f>
        <v/>
      </c>
      <c r="BU119" s="43" t="str">
        <f>IF(A119="","",MOD((AG119+AH119)*((J119*AD119+(1-J119)*AC119)-AE119),Prime))</f>
        <v/>
      </c>
      <c r="BV119" s="43" t="str">
        <f>IF(A119="","",MOD((AG119+AH119)*H119*(1-H119),Prime))</f>
        <v/>
      </c>
      <c r="BW119" s="43" t="str" cm="1">
        <f t="array" ref="BW119">IF(A119="","",MOD(AH119*MOD(MRef(AF$5,B119-Input_Output!$O$6,Input_Output!$O$22)*MRef(AC$5,B119-Input_Output!$O$6,Input_Output!$O$22)-(1-H119),Prime),Prime))</f>
        <v/>
      </c>
      <c r="BX119" s="24"/>
      <c r="BY119" s="43" t="str" cm="1">
        <f t="array" ref="BY119">IF(A119="","",MOD($AH119*((1-MRef(R$5,$B119-Input_Output!$O$6,Input_Output!$O$22))*(MOD(MRef(D$5,$B119-Input_Output!$O$6,Input_Output!$O$22)+1,Prime))+MRef(R$5,$B119-Input_Output!$O$6,Input_Output!$O$22)*MRef($AE$5,$B119-Input_Output!$O$6,Input_Output!$O$22)-D119),Prime))</f>
        <v/>
      </c>
      <c r="BZ119" s="43" t="str" cm="1">
        <f t="array" ref="BZ119">IF($A119="","",MOD($AH119*((1-MRef(S$5,$B119-Input_Output!$O$6,Input_Output!$O$22))*MRef(E$5,$B119-Input_Output!$O$6,Input_Output!$O$22)+MRef(S$5,$B119-Input_Output!$O$6,Input_Output!$O$22)*MRef($AE$5,$B119-Input_Output!$O$6,Input_Output!$O$22)-E119),Prime))</f>
        <v/>
      </c>
      <c r="CA119" s="43" t="str" cm="1">
        <f t="array" ref="CA119">IF($A119="","",MOD($AH119*((1-MRef(T$5,$B119-Input_Output!$O$6,Input_Output!$O$22))*MRef(F$5,$B119-Input_Output!$O$6,Input_Output!$O$22)+MRef(T$5,$B119-Input_Output!$O$6,Input_Output!$O$22)*MRef($AE$5,$B119-Input_Output!$O$6,Input_Output!$O$22)-F119),Prime))</f>
        <v/>
      </c>
      <c r="CB119" s="43" t="str" cm="1">
        <f t="array" ref="CB119">IF($A119="","",MOD($AH119*((1-MRef(U$5,$B119-Input_Output!$O$6,Input_Output!$O$22))*MRef(G$5,$B119-Input_Output!$O$6,Input_Output!$O$22)+MRef(U$5,$B119-Input_Output!$O$6,Input_Output!$O$22)*MRef($AE$5,$B119-Input_Output!$O$6,Input_Output!$O$22)-G119),Prime))</f>
        <v/>
      </c>
      <c r="CC119" s="43" t="str" cm="1">
        <f t="array" ref="CC119">IF(A119="","",MOD(AH119*MRef(AC$5,B119-Input_Output!$O$6,Input_Output!$O$22)*H119,Prime))</f>
        <v/>
      </c>
      <c r="CD119" s="24"/>
      <c r="CE119" s="43" t="str">
        <f>IF($A119="","",MOD(D119*$AG119,Prime))</f>
        <v/>
      </c>
      <c r="CF119" s="43" t="str">
        <f>IF($A119="","",MOD((E119-INPUT)*$AG119,Prime))</f>
        <v/>
      </c>
      <c r="CG119" s="43" t="str">
        <f>IF($A119="","",MOD(H119*$AG119,Prime))</f>
        <v/>
      </c>
      <c r="CH119" s="43" t="str">
        <f>IF($A119="","",MOD((E119-OUT)*$AI119,Prime))</f>
        <v/>
      </c>
      <c r="CI119" s="43" t="str" cm="1">
        <f t="array" ref="CI119">IF(A119="","",_xlfn.LET(_xlpm.r,B119-Input_Output!$O$6,_xlpm.l,Input_Output!$O$22,MOD(MRef(AG$5,_xlpm.r,_xlpm.l)+MRef(AH$5,_xlpm.r,_xlpm.l)-MRef(AI$5,_xlpm.r,_xlpm.l)-AH119,Prime)))</f>
        <v/>
      </c>
      <c r="CJ119" s="7"/>
    </row>
    <row r="120" spans="1:88" x14ac:dyDescent="0.25">
      <c r="A120" s="41" t="str">
        <f>IF(B120&lt;Input_Output!O$22,"disguised","")</f>
        <v/>
      </c>
      <c r="B120" s="19" t="str">
        <f>IF(B119="","",_xlfn.LET(_xlpm.next,B119+1,IF(_xlpm.next&lt;Input_Output!O$22,_xlpm.next,"")))</f>
        <v/>
      </c>
      <c r="C120" s="19"/>
      <c r="D120" s="42"/>
      <c r="E120" s="42"/>
      <c r="F120" s="42"/>
      <c r="G120" s="42"/>
      <c r="H120" s="79"/>
      <c r="I120" s="87"/>
      <c r="J120" s="42"/>
      <c r="K120" s="42"/>
      <c r="L120" s="42"/>
      <c r="M120" s="61"/>
      <c r="N120" s="80"/>
      <c r="O120" s="42"/>
      <c r="P120" s="42"/>
      <c r="Q120" s="42"/>
      <c r="R120" s="42"/>
      <c r="S120" s="42"/>
      <c r="T120" s="42"/>
      <c r="U120" s="42"/>
      <c r="V120" s="42"/>
      <c r="W120" s="42"/>
      <c r="X120" s="42"/>
      <c r="Y120" s="42"/>
      <c r="Z120" s="42"/>
      <c r="AA120" s="42"/>
      <c r="AB120" s="42"/>
      <c r="AC120" s="42"/>
      <c r="AD120" s="42"/>
      <c r="AE120" s="42"/>
      <c r="AF120" s="42"/>
      <c r="AG120" s="19"/>
      <c r="AH120" s="19"/>
      <c r="AI120" s="19"/>
      <c r="AJ120" s="7"/>
      <c r="AK120" s="43" t="str">
        <f>IF(A120="","",MOD((AG120+AH120)*(N120+O120+P120-1),Prime))</f>
        <v/>
      </c>
      <c r="AL120" s="43" t="str">
        <f>IF(A120="","",MOD((AG120+AH120)*(N120*(1-N120)),Prime))</f>
        <v/>
      </c>
      <c r="AM120" s="43" t="str">
        <f>IF(A120="","",MOD((AG120+AH120)*(O120*(1-O120)),Prime))</f>
        <v/>
      </c>
      <c r="AN120" s="43" t="str">
        <f>IF(A120="","",MOD((AG120+AH120)*(P120*(1-P120)),Prime))</f>
        <v/>
      </c>
      <c r="AO120" s="43" t="str">
        <f>IF(A120="","",MOD((AG120+AH120)*(N120*($I120-N$4)),Prime))</f>
        <v/>
      </c>
      <c r="AP120" s="43" t="str">
        <f>IF(A120="","",MOD((AG120+AH120)*(O120*($I120-O$4)),Prime))</f>
        <v/>
      </c>
      <c r="AQ120" s="43" t="str">
        <f>IF(A120="","",MOD((AG120+AH120)*(P120*($I120-P$4)),Prime))</f>
        <v/>
      </c>
      <c r="AR120" s="7"/>
      <c r="AS120" s="43" t="str">
        <f>IF(A120="","",MOD((AG120+AH120)*(Q120+R120+S120+T120+U120-1),Prime))</f>
        <v/>
      </c>
      <c r="AT120" s="43" t="str">
        <f>IF(A120="","",MOD((AG120+AH120)*(Q120*(1-Q120)),Prime))</f>
        <v/>
      </c>
      <c r="AU120" s="43" t="str">
        <f>IF(A120="","",MOD((AG120+AH120)*(R120*(1-R120)),Prime))</f>
        <v/>
      </c>
      <c r="AV120" s="43" t="str">
        <f>IF(A120="","",MOD((AG120+AH120)*(S120*(1-S120)),Prime))</f>
        <v/>
      </c>
      <c r="AW120" s="43" t="str">
        <f>IF(A120="","",MOD((AG120+AH120)*(T120*(1-T120)),Prime))</f>
        <v/>
      </c>
      <c r="AX120" s="43" t="str">
        <f>IF(A120="","",MOD((AG120+AH120)*(U120*(1-U120)),Prime))</f>
        <v/>
      </c>
      <c r="AY120" s="43" t="str">
        <f>IF($A120="","",MOD(($AG120+$AH120)*(Q120*($K120-Q$4)),Prime))</f>
        <v/>
      </c>
      <c r="AZ120" s="43" t="str">
        <f>IF($A120="","",MOD(($AG120+$AH120)*(R120*($K120-R$4)),Prime))</f>
        <v/>
      </c>
      <c r="BA120" s="43" t="str">
        <f>IF($A120="","",MOD(($AG120+$AH120)*(S120*($K120-S$4)),Prime))</f>
        <v/>
      </c>
      <c r="BB120" s="43" t="str">
        <f>IF($A120="","",MOD(($AG120+$AH120)*(T120*($K120-T$4)),Prime))</f>
        <v/>
      </c>
      <c r="BC120" s="43" t="str">
        <f>IF($A120="","",MOD(($AG120+$AH120)*(U120*($K120-U$4)),Prime))</f>
        <v/>
      </c>
      <c r="BD120" s="24"/>
      <c r="BE120" s="43" t="str">
        <f>IF(A120="","",MOD((AG120+AH120)*(V120+W120+X120+Y120+Z120-1),Prime))</f>
        <v/>
      </c>
      <c r="BF120" s="43" t="str">
        <f>IF(A120="","",MOD((AG120+AH120)*(V120*(1-V120)),Prime))</f>
        <v/>
      </c>
      <c r="BG120" s="43" t="str">
        <f>IF(A120="","",MOD((AG120+AH120)*(W120*(1-W120)),Prime))</f>
        <v/>
      </c>
      <c r="BH120" s="43" t="str">
        <f>IF(A120="","",MOD((AG120+AH120)*(X120*(1-X120)),Prime))</f>
        <v/>
      </c>
      <c r="BI120" s="43" t="str">
        <f>IF(A120="","",MOD((AG120+AH120)*(Y120*(1-Y120)),Prime))</f>
        <v/>
      </c>
      <c r="BJ120" s="43" t="str">
        <f>IF(A120="","",MOD((AG120+AH120)*(Z120*(1-Z120)),Prime))</f>
        <v/>
      </c>
      <c r="BK120" s="43" t="str">
        <f>IF($A120="","",MOD(($AG120+$AH120)*(V120*($L120-V$4)),Prime))</f>
        <v/>
      </c>
      <c r="BL120" s="43" t="str">
        <f>IF($A120="","",MOD(($AG120+$AH120)*(W120*($L120-W$4)),Prime))</f>
        <v/>
      </c>
      <c r="BM120" s="43" t="str">
        <f>IF($A120="","",MOD(($AG120+$AH120)*(X120*($L120-X$4)),Prime))</f>
        <v/>
      </c>
      <c r="BN120" s="43" t="str">
        <f>IF($A120="","",MOD(($AG120+$AH120)*(Y120*($L120-Y$4)),Prime))</f>
        <v/>
      </c>
      <c r="BO120" s="43" t="str">
        <f>IF($A120="","",MOD(($AG120+$AH120)*(Z120*($L120-Z$4)),Prime))</f>
        <v/>
      </c>
      <c r="BP120" s="24"/>
      <c r="BQ120" s="43" t="str">
        <f>IF(A120="","",MOD((AG120+AH120)*(R120*D120+S120*E120+T120*F120+U120*G120-AA120),Prime))</f>
        <v/>
      </c>
      <c r="BR120" s="43" t="str">
        <f>IF(A120="","",MOD((AG120+AH120)*(W120*D120+X120*E120+Y120*F120+Z120*G120-AB120),Prime))</f>
        <v/>
      </c>
      <c r="BS120" s="43" t="str">
        <f>IF(A120="","",MOD((AG120+AH120)*(MOD(N120*AB120+O120*(AB120+M120)+P120*(AA120+AB120+M120),Prime)-AC120),Prime))</f>
        <v/>
      </c>
      <c r="BT120" s="43" t="str">
        <f>IF(A120="","",MOD((AG120+AH120)*MOD(H120*(AA120+R120)+(1-H120)*AC120-AD120,Prime),Prime))</f>
        <v/>
      </c>
      <c r="BU120" s="43" t="str">
        <f>IF(A120="","",MOD((AG120+AH120)*((J120*AD120+(1-J120)*AC120)-AE120),Prime))</f>
        <v/>
      </c>
      <c r="BV120" s="43" t="str">
        <f>IF(A120="","",MOD((AG120+AH120)*H120*(1-H120),Prime))</f>
        <v/>
      </c>
      <c r="BW120" s="43" t="str" cm="1">
        <f t="array" ref="BW120">IF(A120="","",MOD(AH120*MOD(MRef(AF$5,B120-Input_Output!$O$6,Input_Output!$O$22)*MRef(AC$5,B120-Input_Output!$O$6,Input_Output!$O$22)-(1-H120),Prime),Prime))</f>
        <v/>
      </c>
      <c r="BX120" s="24"/>
      <c r="BY120" s="43" t="str" cm="1">
        <f t="array" ref="BY120">IF(A120="","",MOD($AH120*((1-MRef(R$5,$B120-Input_Output!$O$6,Input_Output!$O$22))*(MOD(MRef(D$5,$B120-Input_Output!$O$6,Input_Output!$O$22)+1,Prime))+MRef(R$5,$B120-Input_Output!$O$6,Input_Output!$O$22)*MRef($AE$5,$B120-Input_Output!$O$6,Input_Output!$O$22)-D120),Prime))</f>
        <v/>
      </c>
      <c r="BZ120" s="43" t="str" cm="1">
        <f t="array" ref="BZ120">IF($A120="","",MOD($AH120*((1-MRef(S$5,$B120-Input_Output!$O$6,Input_Output!$O$22))*MRef(E$5,$B120-Input_Output!$O$6,Input_Output!$O$22)+MRef(S$5,$B120-Input_Output!$O$6,Input_Output!$O$22)*MRef($AE$5,$B120-Input_Output!$O$6,Input_Output!$O$22)-E120),Prime))</f>
        <v/>
      </c>
      <c r="CA120" s="43" t="str" cm="1">
        <f t="array" ref="CA120">IF($A120="","",MOD($AH120*((1-MRef(T$5,$B120-Input_Output!$O$6,Input_Output!$O$22))*MRef(F$5,$B120-Input_Output!$O$6,Input_Output!$O$22)+MRef(T$5,$B120-Input_Output!$O$6,Input_Output!$O$22)*MRef($AE$5,$B120-Input_Output!$O$6,Input_Output!$O$22)-F120),Prime))</f>
        <v/>
      </c>
      <c r="CB120" s="43" t="str" cm="1">
        <f t="array" ref="CB120">IF($A120="","",MOD($AH120*((1-MRef(U$5,$B120-Input_Output!$O$6,Input_Output!$O$22))*MRef(G$5,$B120-Input_Output!$O$6,Input_Output!$O$22)+MRef(U$5,$B120-Input_Output!$O$6,Input_Output!$O$22)*MRef($AE$5,$B120-Input_Output!$O$6,Input_Output!$O$22)-G120),Prime))</f>
        <v/>
      </c>
      <c r="CC120" s="43" t="str" cm="1">
        <f t="array" ref="CC120">IF(A120="","",MOD(AH120*MRef(AC$5,B120-Input_Output!$O$6,Input_Output!$O$22)*H120,Prime))</f>
        <v/>
      </c>
      <c r="CD120" s="24"/>
      <c r="CE120" s="43" t="str">
        <f>IF($A120="","",MOD(D120*$AG120,Prime))</f>
        <v/>
      </c>
      <c r="CF120" s="43" t="str">
        <f>IF($A120="","",MOD((E120-INPUT)*$AG120,Prime))</f>
        <v/>
      </c>
      <c r="CG120" s="43" t="str">
        <f>IF($A120="","",MOD(H120*$AG120,Prime))</f>
        <v/>
      </c>
      <c r="CH120" s="43" t="str">
        <f>IF($A120="","",MOD((E120-OUT)*$AI120,Prime))</f>
        <v/>
      </c>
      <c r="CI120" s="43" t="str" cm="1">
        <f t="array" ref="CI120">IF(A120="","",_xlfn.LET(_xlpm.r,B120-Input_Output!$O$6,_xlpm.l,Input_Output!$O$22,MOD(MRef(AG$5,_xlpm.r,_xlpm.l)+MRef(AH$5,_xlpm.r,_xlpm.l)-MRef(AI$5,_xlpm.r,_xlpm.l)-AH120,Prime)))</f>
        <v/>
      </c>
      <c r="CJ120" s="7"/>
    </row>
    <row r="121" spans="1:88" x14ac:dyDescent="0.25">
      <c r="A121" s="41" t="str">
        <f>IF(B121&lt;Input_Output!O$22,"disguised","")</f>
        <v/>
      </c>
      <c r="B121" s="19" t="str">
        <f>IF(B120="","",_xlfn.LET(_xlpm.next,B120+1,IF(_xlpm.next&lt;Input_Output!O$22,_xlpm.next,"")))</f>
        <v/>
      </c>
      <c r="C121" s="19"/>
      <c r="D121" s="42"/>
      <c r="E121" s="42"/>
      <c r="F121" s="42"/>
      <c r="G121" s="42"/>
      <c r="H121" s="79"/>
      <c r="I121" s="87"/>
      <c r="J121" s="42"/>
      <c r="K121" s="42"/>
      <c r="L121" s="42"/>
      <c r="M121" s="61"/>
      <c r="N121" s="80"/>
      <c r="O121" s="42"/>
      <c r="P121" s="42"/>
      <c r="Q121" s="42"/>
      <c r="R121" s="42"/>
      <c r="S121" s="42"/>
      <c r="T121" s="42"/>
      <c r="U121" s="42"/>
      <c r="V121" s="42"/>
      <c r="W121" s="42"/>
      <c r="X121" s="42"/>
      <c r="Y121" s="42"/>
      <c r="Z121" s="42"/>
      <c r="AA121" s="42"/>
      <c r="AB121" s="42"/>
      <c r="AC121" s="42"/>
      <c r="AD121" s="42"/>
      <c r="AE121" s="42"/>
      <c r="AF121" s="42"/>
      <c r="AG121" s="19"/>
      <c r="AH121" s="19"/>
      <c r="AI121" s="19"/>
      <c r="AJ121" s="7"/>
      <c r="AK121" s="43" t="str">
        <f>IF(A121="","",MOD((AG121+AH121)*(N121+O121+P121-1),Prime))</f>
        <v/>
      </c>
      <c r="AL121" s="43" t="str">
        <f>IF(A121="","",MOD((AG121+AH121)*(N121*(1-N121)),Prime))</f>
        <v/>
      </c>
      <c r="AM121" s="43" t="str">
        <f>IF(A121="","",MOD((AG121+AH121)*(O121*(1-O121)),Prime))</f>
        <v/>
      </c>
      <c r="AN121" s="43" t="str">
        <f>IF(A121="","",MOD((AG121+AH121)*(P121*(1-P121)),Prime))</f>
        <v/>
      </c>
      <c r="AO121" s="43" t="str">
        <f>IF(A121="","",MOD((AG121+AH121)*(N121*($I121-N$4)),Prime))</f>
        <v/>
      </c>
      <c r="AP121" s="43" t="str">
        <f>IF(A121="","",MOD((AG121+AH121)*(O121*($I121-O$4)),Prime))</f>
        <v/>
      </c>
      <c r="AQ121" s="43" t="str">
        <f>IF(A121="","",MOD((AG121+AH121)*(P121*($I121-P$4)),Prime))</f>
        <v/>
      </c>
      <c r="AR121" s="7"/>
      <c r="AS121" s="43" t="str">
        <f>IF(A121="","",MOD((AG121+AH121)*(Q121+R121+S121+T121+U121-1),Prime))</f>
        <v/>
      </c>
      <c r="AT121" s="43" t="str">
        <f>IF(A121="","",MOD((AG121+AH121)*(Q121*(1-Q121)),Prime))</f>
        <v/>
      </c>
      <c r="AU121" s="43" t="str">
        <f>IF(A121="","",MOD((AG121+AH121)*(R121*(1-R121)),Prime))</f>
        <v/>
      </c>
      <c r="AV121" s="43" t="str">
        <f>IF(A121="","",MOD((AG121+AH121)*(S121*(1-S121)),Prime))</f>
        <v/>
      </c>
      <c r="AW121" s="43" t="str">
        <f>IF(A121="","",MOD((AG121+AH121)*(T121*(1-T121)),Prime))</f>
        <v/>
      </c>
      <c r="AX121" s="43" t="str">
        <f>IF(A121="","",MOD((AG121+AH121)*(U121*(1-U121)),Prime))</f>
        <v/>
      </c>
      <c r="AY121" s="43" t="str">
        <f>IF($A121="","",MOD(($AG121+$AH121)*(Q121*($K121-Q$4)),Prime))</f>
        <v/>
      </c>
      <c r="AZ121" s="43" t="str">
        <f>IF($A121="","",MOD(($AG121+$AH121)*(R121*($K121-R$4)),Prime))</f>
        <v/>
      </c>
      <c r="BA121" s="43" t="str">
        <f>IF($A121="","",MOD(($AG121+$AH121)*(S121*($K121-S$4)),Prime))</f>
        <v/>
      </c>
      <c r="BB121" s="43" t="str">
        <f>IF($A121="","",MOD(($AG121+$AH121)*(T121*($K121-T$4)),Prime))</f>
        <v/>
      </c>
      <c r="BC121" s="43" t="str">
        <f>IF($A121="","",MOD(($AG121+$AH121)*(U121*($K121-U$4)),Prime))</f>
        <v/>
      </c>
      <c r="BD121" s="24"/>
      <c r="BE121" s="43" t="str">
        <f>IF(A121="","",MOD((AG121+AH121)*(V121+W121+X121+Y121+Z121-1),Prime))</f>
        <v/>
      </c>
      <c r="BF121" s="43" t="str">
        <f>IF(A121="","",MOD((AG121+AH121)*(V121*(1-V121)),Prime))</f>
        <v/>
      </c>
      <c r="BG121" s="43" t="str">
        <f>IF(A121="","",MOD((AG121+AH121)*(W121*(1-W121)),Prime))</f>
        <v/>
      </c>
      <c r="BH121" s="43" t="str">
        <f>IF(A121="","",MOD((AG121+AH121)*(X121*(1-X121)),Prime))</f>
        <v/>
      </c>
      <c r="BI121" s="43" t="str">
        <f>IF(A121="","",MOD((AG121+AH121)*(Y121*(1-Y121)),Prime))</f>
        <v/>
      </c>
      <c r="BJ121" s="43" t="str">
        <f>IF(A121="","",MOD((AG121+AH121)*(Z121*(1-Z121)),Prime))</f>
        <v/>
      </c>
      <c r="BK121" s="43" t="str">
        <f>IF($A121="","",MOD(($AG121+$AH121)*(V121*($L121-V$4)),Prime))</f>
        <v/>
      </c>
      <c r="BL121" s="43" t="str">
        <f>IF($A121="","",MOD(($AG121+$AH121)*(W121*($L121-W$4)),Prime))</f>
        <v/>
      </c>
      <c r="BM121" s="43" t="str">
        <f>IF($A121="","",MOD(($AG121+$AH121)*(X121*($L121-X$4)),Prime))</f>
        <v/>
      </c>
      <c r="BN121" s="43" t="str">
        <f>IF($A121="","",MOD(($AG121+$AH121)*(Y121*($L121-Y$4)),Prime))</f>
        <v/>
      </c>
      <c r="BO121" s="43" t="str">
        <f>IF($A121="","",MOD(($AG121+$AH121)*(Z121*($L121-Z$4)),Prime))</f>
        <v/>
      </c>
      <c r="BP121" s="24"/>
      <c r="BQ121" s="43" t="str">
        <f>IF(A121="","",MOD((AG121+AH121)*(R121*D121+S121*E121+T121*F121+U121*G121-AA121),Prime))</f>
        <v/>
      </c>
      <c r="BR121" s="43" t="str">
        <f>IF(A121="","",MOD((AG121+AH121)*(W121*D121+X121*E121+Y121*F121+Z121*G121-AB121),Prime))</f>
        <v/>
      </c>
      <c r="BS121" s="43" t="str">
        <f>IF(A121="","",MOD((AG121+AH121)*(MOD(N121*AB121+O121*(AB121+M121)+P121*(AA121+AB121+M121),Prime)-AC121),Prime))</f>
        <v/>
      </c>
      <c r="BT121" s="43" t="str">
        <f>IF(A121="","",MOD((AG121+AH121)*MOD(H121*(AA121+R121)+(1-H121)*AC121-AD121,Prime),Prime))</f>
        <v/>
      </c>
      <c r="BU121" s="43" t="str">
        <f>IF(A121="","",MOD((AG121+AH121)*((J121*AD121+(1-J121)*AC121)-AE121),Prime))</f>
        <v/>
      </c>
      <c r="BV121" s="43" t="str">
        <f>IF(A121="","",MOD((AG121+AH121)*H121*(1-H121),Prime))</f>
        <v/>
      </c>
      <c r="BW121" s="43" t="str" cm="1">
        <f t="array" ref="BW121">IF(A121="","",MOD(AH121*MOD(MRef(AF$5,B121-Input_Output!$O$6,Input_Output!$O$22)*MRef(AC$5,B121-Input_Output!$O$6,Input_Output!$O$22)-(1-H121),Prime),Prime))</f>
        <v/>
      </c>
      <c r="BX121" s="24"/>
      <c r="BY121" s="43" t="str" cm="1">
        <f t="array" ref="BY121">IF(A121="","",MOD($AH121*((1-MRef(R$5,$B121-Input_Output!$O$6,Input_Output!$O$22))*(MOD(MRef(D$5,$B121-Input_Output!$O$6,Input_Output!$O$22)+1,Prime))+MRef(R$5,$B121-Input_Output!$O$6,Input_Output!$O$22)*MRef($AE$5,$B121-Input_Output!$O$6,Input_Output!$O$22)-D121),Prime))</f>
        <v/>
      </c>
      <c r="BZ121" s="43" t="str" cm="1">
        <f t="array" ref="BZ121">IF($A121="","",MOD($AH121*((1-MRef(S$5,$B121-Input_Output!$O$6,Input_Output!$O$22))*MRef(E$5,$B121-Input_Output!$O$6,Input_Output!$O$22)+MRef(S$5,$B121-Input_Output!$O$6,Input_Output!$O$22)*MRef($AE$5,$B121-Input_Output!$O$6,Input_Output!$O$22)-E121),Prime))</f>
        <v/>
      </c>
      <c r="CA121" s="43" t="str" cm="1">
        <f t="array" ref="CA121">IF($A121="","",MOD($AH121*((1-MRef(T$5,$B121-Input_Output!$O$6,Input_Output!$O$22))*MRef(F$5,$B121-Input_Output!$O$6,Input_Output!$O$22)+MRef(T$5,$B121-Input_Output!$O$6,Input_Output!$O$22)*MRef($AE$5,$B121-Input_Output!$O$6,Input_Output!$O$22)-F121),Prime))</f>
        <v/>
      </c>
      <c r="CB121" s="43" t="str" cm="1">
        <f t="array" ref="CB121">IF($A121="","",MOD($AH121*((1-MRef(U$5,$B121-Input_Output!$O$6,Input_Output!$O$22))*MRef(G$5,$B121-Input_Output!$O$6,Input_Output!$O$22)+MRef(U$5,$B121-Input_Output!$O$6,Input_Output!$O$22)*MRef($AE$5,$B121-Input_Output!$O$6,Input_Output!$O$22)-G121),Prime))</f>
        <v/>
      </c>
      <c r="CC121" s="43" t="str" cm="1">
        <f t="array" ref="CC121">IF(A121="","",MOD(AH121*MRef(AC$5,B121-Input_Output!$O$6,Input_Output!$O$22)*H121,Prime))</f>
        <v/>
      </c>
      <c r="CD121" s="24"/>
      <c r="CE121" s="43" t="str">
        <f>IF($A121="","",MOD(D121*$AG121,Prime))</f>
        <v/>
      </c>
      <c r="CF121" s="43" t="str">
        <f>IF($A121="","",MOD((E121-INPUT)*$AG121,Prime))</f>
        <v/>
      </c>
      <c r="CG121" s="43" t="str">
        <f>IF($A121="","",MOD(H121*$AG121,Prime))</f>
        <v/>
      </c>
      <c r="CH121" s="43" t="str">
        <f>IF($A121="","",MOD((E121-OUT)*$AI121,Prime))</f>
        <v/>
      </c>
      <c r="CI121" s="43" t="str" cm="1">
        <f t="array" ref="CI121">IF(A121="","",_xlfn.LET(_xlpm.r,B121-Input_Output!$O$6,_xlpm.l,Input_Output!$O$22,MOD(MRef(AG$5,_xlpm.r,_xlpm.l)+MRef(AH$5,_xlpm.r,_xlpm.l)-MRef(AI$5,_xlpm.r,_xlpm.l)-AH121,Prime)))</f>
        <v/>
      </c>
      <c r="CJ121" s="7"/>
    </row>
    <row r="122" spans="1:88" x14ac:dyDescent="0.25">
      <c r="A122" s="41" t="str">
        <f>IF(B122&lt;Input_Output!O$22,"disguised","")</f>
        <v/>
      </c>
      <c r="B122" s="19" t="str">
        <f>IF(B121="","",_xlfn.LET(_xlpm.next,B121+1,IF(_xlpm.next&lt;Input_Output!O$22,_xlpm.next,"")))</f>
        <v/>
      </c>
      <c r="C122" s="19"/>
      <c r="D122" s="42"/>
      <c r="E122" s="42"/>
      <c r="F122" s="42"/>
      <c r="G122" s="42"/>
      <c r="H122" s="79"/>
      <c r="I122" s="87"/>
      <c r="J122" s="42"/>
      <c r="K122" s="42"/>
      <c r="L122" s="42"/>
      <c r="M122" s="61"/>
      <c r="N122" s="80"/>
      <c r="O122" s="42"/>
      <c r="P122" s="42"/>
      <c r="Q122" s="42"/>
      <c r="R122" s="42"/>
      <c r="S122" s="42"/>
      <c r="T122" s="42"/>
      <c r="U122" s="42"/>
      <c r="V122" s="42"/>
      <c r="W122" s="42"/>
      <c r="X122" s="42"/>
      <c r="Y122" s="42"/>
      <c r="Z122" s="42"/>
      <c r="AA122" s="42"/>
      <c r="AB122" s="42"/>
      <c r="AC122" s="42"/>
      <c r="AD122" s="42"/>
      <c r="AE122" s="42"/>
      <c r="AF122" s="42"/>
      <c r="AG122" s="19"/>
      <c r="AH122" s="19"/>
      <c r="AI122" s="19"/>
      <c r="AJ122" s="7"/>
      <c r="AK122" s="43" t="str">
        <f>IF(A122="","",MOD((AG122+AH122)*(N122+O122+P122-1),Prime))</f>
        <v/>
      </c>
      <c r="AL122" s="43" t="str">
        <f>IF(A122="","",MOD((AG122+AH122)*(N122*(1-N122)),Prime))</f>
        <v/>
      </c>
      <c r="AM122" s="43" t="str">
        <f>IF(A122="","",MOD((AG122+AH122)*(O122*(1-O122)),Prime))</f>
        <v/>
      </c>
      <c r="AN122" s="43" t="str">
        <f>IF(A122="","",MOD((AG122+AH122)*(P122*(1-P122)),Prime))</f>
        <v/>
      </c>
      <c r="AO122" s="43" t="str">
        <f>IF(A122="","",MOD((AG122+AH122)*(N122*($I122-N$4)),Prime))</f>
        <v/>
      </c>
      <c r="AP122" s="43" t="str">
        <f>IF(A122="","",MOD((AG122+AH122)*(O122*($I122-O$4)),Prime))</f>
        <v/>
      </c>
      <c r="AQ122" s="43" t="str">
        <f>IF(A122="","",MOD((AG122+AH122)*(P122*($I122-P$4)),Prime))</f>
        <v/>
      </c>
      <c r="AR122" s="7"/>
      <c r="AS122" s="43" t="str">
        <f>IF(A122="","",MOD((AG122+AH122)*(Q122+R122+S122+T122+U122-1),Prime))</f>
        <v/>
      </c>
      <c r="AT122" s="43" t="str">
        <f>IF(A122="","",MOD((AG122+AH122)*(Q122*(1-Q122)),Prime))</f>
        <v/>
      </c>
      <c r="AU122" s="43" t="str">
        <f>IF(A122="","",MOD((AG122+AH122)*(R122*(1-R122)),Prime))</f>
        <v/>
      </c>
      <c r="AV122" s="43" t="str">
        <f>IF(A122="","",MOD((AG122+AH122)*(S122*(1-S122)),Prime))</f>
        <v/>
      </c>
      <c r="AW122" s="43" t="str">
        <f>IF(A122="","",MOD((AG122+AH122)*(T122*(1-T122)),Prime))</f>
        <v/>
      </c>
      <c r="AX122" s="43" t="str">
        <f>IF(A122="","",MOD((AG122+AH122)*(U122*(1-U122)),Prime))</f>
        <v/>
      </c>
      <c r="AY122" s="43" t="str">
        <f>IF($A122="","",MOD(($AG122+$AH122)*(Q122*($K122-Q$4)),Prime))</f>
        <v/>
      </c>
      <c r="AZ122" s="43" t="str">
        <f>IF($A122="","",MOD(($AG122+$AH122)*(R122*($K122-R$4)),Prime))</f>
        <v/>
      </c>
      <c r="BA122" s="43" t="str">
        <f>IF($A122="","",MOD(($AG122+$AH122)*(S122*($K122-S$4)),Prime))</f>
        <v/>
      </c>
      <c r="BB122" s="43" t="str">
        <f>IF($A122="","",MOD(($AG122+$AH122)*(T122*($K122-T$4)),Prime))</f>
        <v/>
      </c>
      <c r="BC122" s="43" t="str">
        <f>IF($A122="","",MOD(($AG122+$AH122)*(U122*($K122-U$4)),Prime))</f>
        <v/>
      </c>
      <c r="BD122" s="24"/>
      <c r="BE122" s="43" t="str">
        <f>IF(A122="","",MOD((AG122+AH122)*(V122+W122+X122+Y122+Z122-1),Prime))</f>
        <v/>
      </c>
      <c r="BF122" s="43" t="str">
        <f>IF(A122="","",MOD((AG122+AH122)*(V122*(1-V122)),Prime))</f>
        <v/>
      </c>
      <c r="BG122" s="43" t="str">
        <f>IF(A122="","",MOD((AG122+AH122)*(W122*(1-W122)),Prime))</f>
        <v/>
      </c>
      <c r="BH122" s="43" t="str">
        <f>IF(A122="","",MOD((AG122+AH122)*(X122*(1-X122)),Prime))</f>
        <v/>
      </c>
      <c r="BI122" s="43" t="str">
        <f>IF(A122="","",MOD((AG122+AH122)*(Y122*(1-Y122)),Prime))</f>
        <v/>
      </c>
      <c r="BJ122" s="43" t="str">
        <f>IF(A122="","",MOD((AG122+AH122)*(Z122*(1-Z122)),Prime))</f>
        <v/>
      </c>
      <c r="BK122" s="43" t="str">
        <f>IF($A122="","",MOD(($AG122+$AH122)*(V122*($L122-V$4)),Prime))</f>
        <v/>
      </c>
      <c r="BL122" s="43" t="str">
        <f>IF($A122="","",MOD(($AG122+$AH122)*(W122*($L122-W$4)),Prime))</f>
        <v/>
      </c>
      <c r="BM122" s="43" t="str">
        <f>IF($A122="","",MOD(($AG122+$AH122)*(X122*($L122-X$4)),Prime))</f>
        <v/>
      </c>
      <c r="BN122" s="43" t="str">
        <f>IF($A122="","",MOD(($AG122+$AH122)*(Y122*($L122-Y$4)),Prime))</f>
        <v/>
      </c>
      <c r="BO122" s="43" t="str">
        <f>IF($A122="","",MOD(($AG122+$AH122)*(Z122*($L122-Z$4)),Prime))</f>
        <v/>
      </c>
      <c r="BP122" s="24"/>
      <c r="BQ122" s="43" t="str">
        <f>IF(A122="","",MOD((AG122+AH122)*(R122*D122+S122*E122+T122*F122+U122*G122-AA122),Prime))</f>
        <v/>
      </c>
      <c r="BR122" s="43" t="str">
        <f>IF(A122="","",MOD((AG122+AH122)*(W122*D122+X122*E122+Y122*F122+Z122*G122-AB122),Prime))</f>
        <v/>
      </c>
      <c r="BS122" s="43" t="str">
        <f>IF(A122="","",MOD((AG122+AH122)*(MOD(N122*AB122+O122*(AB122+M122)+P122*(AA122+AB122+M122),Prime)-AC122),Prime))</f>
        <v/>
      </c>
      <c r="BT122" s="43" t="str">
        <f>IF(A122="","",MOD((AG122+AH122)*MOD(H122*(AA122+R122)+(1-H122)*AC122-AD122,Prime),Prime))</f>
        <v/>
      </c>
      <c r="BU122" s="43" t="str">
        <f>IF(A122="","",MOD((AG122+AH122)*((J122*AD122+(1-J122)*AC122)-AE122),Prime))</f>
        <v/>
      </c>
      <c r="BV122" s="43" t="str">
        <f>IF(A122="","",MOD((AG122+AH122)*H122*(1-H122),Prime))</f>
        <v/>
      </c>
      <c r="BW122" s="43" t="str" cm="1">
        <f t="array" ref="BW122">IF(A122="","",MOD(AH122*MOD(MRef(AF$5,B122-Input_Output!$O$6,Input_Output!$O$22)*MRef(AC$5,B122-Input_Output!$O$6,Input_Output!$O$22)-(1-H122),Prime),Prime))</f>
        <v/>
      </c>
      <c r="BX122" s="24"/>
      <c r="BY122" s="43" t="str" cm="1">
        <f t="array" ref="BY122">IF(A122="","",MOD($AH122*((1-MRef(R$5,$B122-Input_Output!$O$6,Input_Output!$O$22))*(MOD(MRef(D$5,$B122-Input_Output!$O$6,Input_Output!$O$22)+1,Prime))+MRef(R$5,$B122-Input_Output!$O$6,Input_Output!$O$22)*MRef($AE$5,$B122-Input_Output!$O$6,Input_Output!$O$22)-D122),Prime))</f>
        <v/>
      </c>
      <c r="BZ122" s="43" t="str" cm="1">
        <f t="array" ref="BZ122">IF($A122="","",MOD($AH122*((1-MRef(S$5,$B122-Input_Output!$O$6,Input_Output!$O$22))*MRef(E$5,$B122-Input_Output!$O$6,Input_Output!$O$22)+MRef(S$5,$B122-Input_Output!$O$6,Input_Output!$O$22)*MRef($AE$5,$B122-Input_Output!$O$6,Input_Output!$O$22)-E122),Prime))</f>
        <v/>
      </c>
      <c r="CA122" s="43" t="str" cm="1">
        <f t="array" ref="CA122">IF($A122="","",MOD($AH122*((1-MRef(T$5,$B122-Input_Output!$O$6,Input_Output!$O$22))*MRef(F$5,$B122-Input_Output!$O$6,Input_Output!$O$22)+MRef(T$5,$B122-Input_Output!$O$6,Input_Output!$O$22)*MRef($AE$5,$B122-Input_Output!$O$6,Input_Output!$O$22)-F122),Prime))</f>
        <v/>
      </c>
      <c r="CB122" s="43" t="str" cm="1">
        <f t="array" ref="CB122">IF($A122="","",MOD($AH122*((1-MRef(U$5,$B122-Input_Output!$O$6,Input_Output!$O$22))*MRef(G$5,$B122-Input_Output!$O$6,Input_Output!$O$22)+MRef(U$5,$B122-Input_Output!$O$6,Input_Output!$O$22)*MRef($AE$5,$B122-Input_Output!$O$6,Input_Output!$O$22)-G122),Prime))</f>
        <v/>
      </c>
      <c r="CC122" s="43" t="str" cm="1">
        <f t="array" ref="CC122">IF(A122="","",MOD(AH122*MRef(AC$5,B122-Input_Output!$O$6,Input_Output!$O$22)*H122,Prime))</f>
        <v/>
      </c>
      <c r="CD122" s="24"/>
      <c r="CE122" s="43" t="str">
        <f>IF($A122="","",MOD(D122*$AG122,Prime))</f>
        <v/>
      </c>
      <c r="CF122" s="43" t="str">
        <f>IF($A122="","",MOD((E122-INPUT)*$AG122,Prime))</f>
        <v/>
      </c>
      <c r="CG122" s="43" t="str">
        <f>IF($A122="","",MOD(H122*$AG122,Prime))</f>
        <v/>
      </c>
      <c r="CH122" s="43" t="str">
        <f>IF($A122="","",MOD((E122-OUT)*$AI122,Prime))</f>
        <v/>
      </c>
      <c r="CI122" s="43" t="str" cm="1">
        <f t="array" ref="CI122">IF(A122="","",_xlfn.LET(_xlpm.r,B122-Input_Output!$O$6,_xlpm.l,Input_Output!$O$22,MOD(MRef(AG$5,_xlpm.r,_xlpm.l)+MRef(AH$5,_xlpm.r,_xlpm.l)-MRef(AI$5,_xlpm.r,_xlpm.l)-AH122,Prime)))</f>
        <v/>
      </c>
      <c r="CJ122" s="7"/>
    </row>
    <row r="123" spans="1:88" x14ac:dyDescent="0.25">
      <c r="A123" s="41" t="str">
        <f>IF(B123&lt;Input_Output!O$22,"disguised","")</f>
        <v/>
      </c>
      <c r="B123" s="19" t="str">
        <f>IF(B122="","",_xlfn.LET(_xlpm.next,B122+1,IF(_xlpm.next&lt;Input_Output!O$22,_xlpm.next,"")))</f>
        <v/>
      </c>
      <c r="C123" s="19"/>
      <c r="D123" s="42"/>
      <c r="E123" s="42"/>
      <c r="F123" s="42"/>
      <c r="G123" s="42"/>
      <c r="H123" s="79"/>
      <c r="I123" s="87"/>
      <c r="J123" s="42"/>
      <c r="K123" s="42"/>
      <c r="L123" s="42"/>
      <c r="M123" s="61"/>
      <c r="N123" s="80"/>
      <c r="O123" s="42"/>
      <c r="P123" s="42"/>
      <c r="Q123" s="42"/>
      <c r="R123" s="42"/>
      <c r="S123" s="42"/>
      <c r="T123" s="42"/>
      <c r="U123" s="42"/>
      <c r="V123" s="42"/>
      <c r="W123" s="42"/>
      <c r="X123" s="42"/>
      <c r="Y123" s="42"/>
      <c r="Z123" s="42"/>
      <c r="AA123" s="42"/>
      <c r="AB123" s="42"/>
      <c r="AC123" s="42"/>
      <c r="AD123" s="42"/>
      <c r="AE123" s="42"/>
      <c r="AF123" s="42"/>
      <c r="AG123" s="19"/>
      <c r="AH123" s="19"/>
      <c r="AI123" s="19"/>
      <c r="AJ123" s="7"/>
      <c r="AK123" s="43" t="str">
        <f>IF(A123="","",MOD((AG123+AH123)*(N123+O123+P123-1),Prime))</f>
        <v/>
      </c>
      <c r="AL123" s="43" t="str">
        <f>IF(A123="","",MOD((AG123+AH123)*(N123*(1-N123)),Prime))</f>
        <v/>
      </c>
      <c r="AM123" s="43" t="str">
        <f>IF(A123="","",MOD((AG123+AH123)*(O123*(1-O123)),Prime))</f>
        <v/>
      </c>
      <c r="AN123" s="43" t="str">
        <f>IF(A123="","",MOD((AG123+AH123)*(P123*(1-P123)),Prime))</f>
        <v/>
      </c>
      <c r="AO123" s="43" t="str">
        <f>IF(A123="","",MOD((AG123+AH123)*(N123*($I123-N$4)),Prime))</f>
        <v/>
      </c>
      <c r="AP123" s="43" t="str">
        <f>IF(A123="","",MOD((AG123+AH123)*(O123*($I123-O$4)),Prime))</f>
        <v/>
      </c>
      <c r="AQ123" s="43" t="str">
        <f>IF(A123="","",MOD((AG123+AH123)*(P123*($I123-P$4)),Prime))</f>
        <v/>
      </c>
      <c r="AR123" s="7"/>
      <c r="AS123" s="43" t="str">
        <f>IF(A123="","",MOD((AG123+AH123)*(Q123+R123+S123+T123+U123-1),Prime))</f>
        <v/>
      </c>
      <c r="AT123" s="43" t="str">
        <f>IF(A123="","",MOD((AG123+AH123)*(Q123*(1-Q123)),Prime))</f>
        <v/>
      </c>
      <c r="AU123" s="43" t="str">
        <f>IF(A123="","",MOD((AG123+AH123)*(R123*(1-R123)),Prime))</f>
        <v/>
      </c>
      <c r="AV123" s="43" t="str">
        <f>IF(A123="","",MOD((AG123+AH123)*(S123*(1-S123)),Prime))</f>
        <v/>
      </c>
      <c r="AW123" s="43" t="str">
        <f>IF(A123="","",MOD((AG123+AH123)*(T123*(1-T123)),Prime))</f>
        <v/>
      </c>
      <c r="AX123" s="43" t="str">
        <f>IF(A123="","",MOD((AG123+AH123)*(U123*(1-U123)),Prime))</f>
        <v/>
      </c>
      <c r="AY123" s="43" t="str">
        <f>IF($A123="","",MOD(($AG123+$AH123)*(Q123*($K123-Q$4)),Prime))</f>
        <v/>
      </c>
      <c r="AZ123" s="43" t="str">
        <f>IF($A123="","",MOD(($AG123+$AH123)*(R123*($K123-R$4)),Prime))</f>
        <v/>
      </c>
      <c r="BA123" s="43" t="str">
        <f>IF($A123="","",MOD(($AG123+$AH123)*(S123*($K123-S$4)),Prime))</f>
        <v/>
      </c>
      <c r="BB123" s="43" t="str">
        <f>IF($A123="","",MOD(($AG123+$AH123)*(T123*($K123-T$4)),Prime))</f>
        <v/>
      </c>
      <c r="BC123" s="43" t="str">
        <f>IF($A123="","",MOD(($AG123+$AH123)*(U123*($K123-U$4)),Prime))</f>
        <v/>
      </c>
      <c r="BD123" s="24"/>
      <c r="BE123" s="43" t="str">
        <f>IF(A123="","",MOD((AG123+AH123)*(V123+W123+X123+Y123+Z123-1),Prime))</f>
        <v/>
      </c>
      <c r="BF123" s="43" t="str">
        <f>IF(A123="","",MOD((AG123+AH123)*(V123*(1-V123)),Prime))</f>
        <v/>
      </c>
      <c r="BG123" s="43" t="str">
        <f>IF(A123="","",MOD((AG123+AH123)*(W123*(1-W123)),Prime))</f>
        <v/>
      </c>
      <c r="BH123" s="43" t="str">
        <f>IF(A123="","",MOD((AG123+AH123)*(X123*(1-X123)),Prime))</f>
        <v/>
      </c>
      <c r="BI123" s="43" t="str">
        <f>IF(A123="","",MOD((AG123+AH123)*(Y123*(1-Y123)),Prime))</f>
        <v/>
      </c>
      <c r="BJ123" s="43" t="str">
        <f>IF(A123="","",MOD((AG123+AH123)*(Z123*(1-Z123)),Prime))</f>
        <v/>
      </c>
      <c r="BK123" s="43" t="str">
        <f>IF($A123="","",MOD(($AG123+$AH123)*(V123*($L123-V$4)),Prime))</f>
        <v/>
      </c>
      <c r="BL123" s="43" t="str">
        <f>IF($A123="","",MOD(($AG123+$AH123)*(W123*($L123-W$4)),Prime))</f>
        <v/>
      </c>
      <c r="BM123" s="43" t="str">
        <f>IF($A123="","",MOD(($AG123+$AH123)*(X123*($L123-X$4)),Prime))</f>
        <v/>
      </c>
      <c r="BN123" s="43" t="str">
        <f>IF($A123="","",MOD(($AG123+$AH123)*(Y123*($L123-Y$4)),Prime))</f>
        <v/>
      </c>
      <c r="BO123" s="43" t="str">
        <f>IF($A123="","",MOD(($AG123+$AH123)*(Z123*($L123-Z$4)),Prime))</f>
        <v/>
      </c>
      <c r="BP123" s="24"/>
      <c r="BQ123" s="43" t="str">
        <f>IF(A123="","",MOD((AG123+AH123)*(R123*D123+S123*E123+T123*F123+U123*G123-AA123),Prime))</f>
        <v/>
      </c>
      <c r="BR123" s="43" t="str">
        <f>IF(A123="","",MOD((AG123+AH123)*(W123*D123+X123*E123+Y123*F123+Z123*G123-AB123),Prime))</f>
        <v/>
      </c>
      <c r="BS123" s="43" t="str">
        <f>IF(A123="","",MOD((AG123+AH123)*(MOD(N123*AB123+O123*(AB123+M123)+P123*(AA123+AB123+M123),Prime)-AC123),Prime))</f>
        <v/>
      </c>
      <c r="BT123" s="43" t="str">
        <f>IF(A123="","",MOD((AG123+AH123)*MOD(H123*(AA123+R123)+(1-H123)*AC123-AD123,Prime),Prime))</f>
        <v/>
      </c>
      <c r="BU123" s="43" t="str">
        <f>IF(A123="","",MOD((AG123+AH123)*((J123*AD123+(1-J123)*AC123)-AE123),Prime))</f>
        <v/>
      </c>
      <c r="BV123" s="43" t="str">
        <f>IF(A123="","",MOD((AG123+AH123)*H123*(1-H123),Prime))</f>
        <v/>
      </c>
      <c r="BW123" s="43" t="str" cm="1">
        <f t="array" ref="BW123">IF(A123="","",MOD(AH123*MOD(MRef(AF$5,B123-Input_Output!$O$6,Input_Output!$O$22)*MRef(AC$5,B123-Input_Output!$O$6,Input_Output!$O$22)-(1-H123),Prime),Prime))</f>
        <v/>
      </c>
      <c r="BX123" s="24"/>
      <c r="BY123" s="43" t="str" cm="1">
        <f t="array" ref="BY123">IF(A123="","",MOD($AH123*((1-MRef(R$5,$B123-Input_Output!$O$6,Input_Output!$O$22))*(MOD(MRef(D$5,$B123-Input_Output!$O$6,Input_Output!$O$22)+1,Prime))+MRef(R$5,$B123-Input_Output!$O$6,Input_Output!$O$22)*MRef($AE$5,$B123-Input_Output!$O$6,Input_Output!$O$22)-D123),Prime))</f>
        <v/>
      </c>
      <c r="BZ123" s="43" t="str" cm="1">
        <f t="array" ref="BZ123">IF($A123="","",MOD($AH123*((1-MRef(S$5,$B123-Input_Output!$O$6,Input_Output!$O$22))*MRef(E$5,$B123-Input_Output!$O$6,Input_Output!$O$22)+MRef(S$5,$B123-Input_Output!$O$6,Input_Output!$O$22)*MRef($AE$5,$B123-Input_Output!$O$6,Input_Output!$O$22)-E123),Prime))</f>
        <v/>
      </c>
      <c r="CA123" s="43" t="str" cm="1">
        <f t="array" ref="CA123">IF($A123="","",MOD($AH123*((1-MRef(T$5,$B123-Input_Output!$O$6,Input_Output!$O$22))*MRef(F$5,$B123-Input_Output!$O$6,Input_Output!$O$22)+MRef(T$5,$B123-Input_Output!$O$6,Input_Output!$O$22)*MRef($AE$5,$B123-Input_Output!$O$6,Input_Output!$O$22)-F123),Prime))</f>
        <v/>
      </c>
      <c r="CB123" s="43" t="str" cm="1">
        <f t="array" ref="CB123">IF($A123="","",MOD($AH123*((1-MRef(U$5,$B123-Input_Output!$O$6,Input_Output!$O$22))*MRef(G$5,$B123-Input_Output!$O$6,Input_Output!$O$22)+MRef(U$5,$B123-Input_Output!$O$6,Input_Output!$O$22)*MRef($AE$5,$B123-Input_Output!$O$6,Input_Output!$O$22)-G123),Prime))</f>
        <v/>
      </c>
      <c r="CC123" s="43" t="str" cm="1">
        <f t="array" ref="CC123">IF(A123="","",MOD(AH123*MRef(AC$5,B123-Input_Output!$O$6,Input_Output!$O$22)*H123,Prime))</f>
        <v/>
      </c>
      <c r="CD123" s="24"/>
      <c r="CE123" s="43" t="str">
        <f>IF($A123="","",MOD(D123*$AG123,Prime))</f>
        <v/>
      </c>
      <c r="CF123" s="43" t="str">
        <f>IF($A123="","",MOD((E123-INPUT)*$AG123,Prime))</f>
        <v/>
      </c>
      <c r="CG123" s="43" t="str">
        <f>IF($A123="","",MOD(H123*$AG123,Prime))</f>
        <v/>
      </c>
      <c r="CH123" s="43" t="str">
        <f>IF($A123="","",MOD((E123-OUT)*$AI123,Prime))</f>
        <v/>
      </c>
      <c r="CI123" s="43" t="str" cm="1">
        <f t="array" ref="CI123">IF(A123="","",_xlfn.LET(_xlpm.r,B123-Input_Output!$O$6,_xlpm.l,Input_Output!$O$22,MOD(MRef(AG$5,_xlpm.r,_xlpm.l)+MRef(AH$5,_xlpm.r,_xlpm.l)-MRef(AI$5,_xlpm.r,_xlpm.l)-AH123,Prime)))</f>
        <v/>
      </c>
      <c r="CJ123" s="7"/>
    </row>
    <row r="124" spans="1:88" x14ac:dyDescent="0.25">
      <c r="A124" s="41" t="str">
        <f>IF(B124&lt;Input_Output!O$22,"disguised","")</f>
        <v/>
      </c>
      <c r="B124" s="19" t="str">
        <f>IF(B123="","",_xlfn.LET(_xlpm.next,B123+1,IF(_xlpm.next&lt;Input_Output!O$22,_xlpm.next,"")))</f>
        <v/>
      </c>
      <c r="C124" s="19"/>
      <c r="D124" s="42"/>
      <c r="E124" s="42"/>
      <c r="F124" s="42"/>
      <c r="G124" s="42"/>
      <c r="H124" s="79"/>
      <c r="I124" s="87"/>
      <c r="J124" s="42"/>
      <c r="K124" s="42"/>
      <c r="L124" s="42"/>
      <c r="M124" s="61"/>
      <c r="N124" s="80"/>
      <c r="O124" s="42"/>
      <c r="P124" s="42"/>
      <c r="Q124" s="42"/>
      <c r="R124" s="42"/>
      <c r="S124" s="42"/>
      <c r="T124" s="42"/>
      <c r="U124" s="42"/>
      <c r="V124" s="42"/>
      <c r="W124" s="42"/>
      <c r="X124" s="42"/>
      <c r="Y124" s="42"/>
      <c r="Z124" s="42"/>
      <c r="AA124" s="42"/>
      <c r="AB124" s="42"/>
      <c r="AC124" s="42"/>
      <c r="AD124" s="42"/>
      <c r="AE124" s="42"/>
      <c r="AF124" s="42"/>
      <c r="AG124" s="19"/>
      <c r="AH124" s="19"/>
      <c r="AI124" s="19"/>
      <c r="AJ124" s="7"/>
      <c r="AK124" s="43" t="str">
        <f>IF(A124="","",MOD((AG124+AH124)*(N124+O124+P124-1),Prime))</f>
        <v/>
      </c>
      <c r="AL124" s="43" t="str">
        <f>IF(A124="","",MOD((AG124+AH124)*(N124*(1-N124)),Prime))</f>
        <v/>
      </c>
      <c r="AM124" s="43" t="str">
        <f>IF(A124="","",MOD((AG124+AH124)*(O124*(1-O124)),Prime))</f>
        <v/>
      </c>
      <c r="AN124" s="43" t="str">
        <f>IF(A124="","",MOD((AG124+AH124)*(P124*(1-P124)),Prime))</f>
        <v/>
      </c>
      <c r="AO124" s="43" t="str">
        <f>IF(A124="","",MOD((AG124+AH124)*(N124*($I124-N$4)),Prime))</f>
        <v/>
      </c>
      <c r="AP124" s="43" t="str">
        <f>IF(A124="","",MOD((AG124+AH124)*(O124*($I124-O$4)),Prime))</f>
        <v/>
      </c>
      <c r="AQ124" s="43" t="str">
        <f>IF(A124="","",MOD((AG124+AH124)*(P124*($I124-P$4)),Prime))</f>
        <v/>
      </c>
      <c r="AR124" s="7"/>
      <c r="AS124" s="43" t="str">
        <f>IF(A124="","",MOD((AG124+AH124)*(Q124+R124+S124+T124+U124-1),Prime))</f>
        <v/>
      </c>
      <c r="AT124" s="43" t="str">
        <f>IF(A124="","",MOD((AG124+AH124)*(Q124*(1-Q124)),Prime))</f>
        <v/>
      </c>
      <c r="AU124" s="43" t="str">
        <f>IF(A124="","",MOD((AG124+AH124)*(R124*(1-R124)),Prime))</f>
        <v/>
      </c>
      <c r="AV124" s="43" t="str">
        <f>IF(A124="","",MOD((AG124+AH124)*(S124*(1-S124)),Prime))</f>
        <v/>
      </c>
      <c r="AW124" s="43" t="str">
        <f>IF(A124="","",MOD((AG124+AH124)*(T124*(1-T124)),Prime))</f>
        <v/>
      </c>
      <c r="AX124" s="43" t="str">
        <f>IF(A124="","",MOD((AG124+AH124)*(U124*(1-U124)),Prime))</f>
        <v/>
      </c>
      <c r="AY124" s="43" t="str">
        <f>IF($A124="","",MOD(($AG124+$AH124)*(Q124*($K124-Q$4)),Prime))</f>
        <v/>
      </c>
      <c r="AZ124" s="43" t="str">
        <f>IF($A124="","",MOD(($AG124+$AH124)*(R124*($K124-R$4)),Prime))</f>
        <v/>
      </c>
      <c r="BA124" s="43" t="str">
        <f>IF($A124="","",MOD(($AG124+$AH124)*(S124*($K124-S$4)),Prime))</f>
        <v/>
      </c>
      <c r="BB124" s="43" t="str">
        <f>IF($A124="","",MOD(($AG124+$AH124)*(T124*($K124-T$4)),Prime))</f>
        <v/>
      </c>
      <c r="BC124" s="43" t="str">
        <f>IF($A124="","",MOD(($AG124+$AH124)*(U124*($K124-U$4)),Prime))</f>
        <v/>
      </c>
      <c r="BD124" s="24"/>
      <c r="BE124" s="43" t="str">
        <f>IF(A124="","",MOD((AG124+AH124)*(V124+W124+X124+Y124+Z124-1),Prime))</f>
        <v/>
      </c>
      <c r="BF124" s="43" t="str">
        <f>IF(A124="","",MOD((AG124+AH124)*(V124*(1-V124)),Prime))</f>
        <v/>
      </c>
      <c r="BG124" s="43" t="str">
        <f>IF(A124="","",MOD((AG124+AH124)*(W124*(1-W124)),Prime))</f>
        <v/>
      </c>
      <c r="BH124" s="43" t="str">
        <f>IF(A124="","",MOD((AG124+AH124)*(X124*(1-X124)),Prime))</f>
        <v/>
      </c>
      <c r="BI124" s="43" t="str">
        <f>IF(A124="","",MOD((AG124+AH124)*(Y124*(1-Y124)),Prime))</f>
        <v/>
      </c>
      <c r="BJ124" s="43" t="str">
        <f>IF(A124="","",MOD((AG124+AH124)*(Z124*(1-Z124)),Prime))</f>
        <v/>
      </c>
      <c r="BK124" s="43" t="str">
        <f>IF($A124="","",MOD(($AG124+$AH124)*(V124*($L124-V$4)),Prime))</f>
        <v/>
      </c>
      <c r="BL124" s="43" t="str">
        <f>IF($A124="","",MOD(($AG124+$AH124)*(W124*($L124-W$4)),Prime))</f>
        <v/>
      </c>
      <c r="BM124" s="43" t="str">
        <f>IF($A124="","",MOD(($AG124+$AH124)*(X124*($L124-X$4)),Prime))</f>
        <v/>
      </c>
      <c r="BN124" s="43" t="str">
        <f>IF($A124="","",MOD(($AG124+$AH124)*(Y124*($L124-Y$4)),Prime))</f>
        <v/>
      </c>
      <c r="BO124" s="43" t="str">
        <f>IF($A124="","",MOD(($AG124+$AH124)*(Z124*($L124-Z$4)),Prime))</f>
        <v/>
      </c>
      <c r="BP124" s="24"/>
      <c r="BQ124" s="43" t="str">
        <f>IF(A124="","",MOD((AG124+AH124)*(R124*D124+S124*E124+T124*F124+U124*G124-AA124),Prime))</f>
        <v/>
      </c>
      <c r="BR124" s="43" t="str">
        <f>IF(A124="","",MOD((AG124+AH124)*(W124*D124+X124*E124+Y124*F124+Z124*G124-AB124),Prime))</f>
        <v/>
      </c>
      <c r="BS124" s="43" t="str">
        <f>IF(A124="","",MOD((AG124+AH124)*(MOD(N124*AB124+O124*(AB124+M124)+P124*(AA124+AB124+M124),Prime)-AC124),Prime))</f>
        <v/>
      </c>
      <c r="BT124" s="43" t="str">
        <f>IF(A124="","",MOD((AG124+AH124)*MOD(H124*(AA124+R124)+(1-H124)*AC124-AD124,Prime),Prime))</f>
        <v/>
      </c>
      <c r="BU124" s="43" t="str">
        <f>IF(A124="","",MOD((AG124+AH124)*((J124*AD124+(1-J124)*AC124)-AE124),Prime))</f>
        <v/>
      </c>
      <c r="BV124" s="43" t="str">
        <f>IF(A124="","",MOD((AG124+AH124)*H124*(1-H124),Prime))</f>
        <v/>
      </c>
      <c r="BW124" s="43" t="str" cm="1">
        <f t="array" ref="BW124">IF(A124="","",MOD(AH124*MOD(MRef(AF$5,B124-Input_Output!$O$6,Input_Output!$O$22)*MRef(AC$5,B124-Input_Output!$O$6,Input_Output!$O$22)-(1-H124),Prime),Prime))</f>
        <v/>
      </c>
      <c r="BX124" s="24"/>
      <c r="BY124" s="43" t="str" cm="1">
        <f t="array" ref="BY124">IF(A124="","",MOD($AH124*((1-MRef(R$5,$B124-Input_Output!$O$6,Input_Output!$O$22))*(MOD(MRef(D$5,$B124-Input_Output!$O$6,Input_Output!$O$22)+1,Prime))+MRef(R$5,$B124-Input_Output!$O$6,Input_Output!$O$22)*MRef($AE$5,$B124-Input_Output!$O$6,Input_Output!$O$22)-D124),Prime))</f>
        <v/>
      </c>
      <c r="BZ124" s="43" t="str" cm="1">
        <f t="array" ref="BZ124">IF($A124="","",MOD($AH124*((1-MRef(S$5,$B124-Input_Output!$O$6,Input_Output!$O$22))*MRef(E$5,$B124-Input_Output!$O$6,Input_Output!$O$22)+MRef(S$5,$B124-Input_Output!$O$6,Input_Output!$O$22)*MRef($AE$5,$B124-Input_Output!$O$6,Input_Output!$O$22)-E124),Prime))</f>
        <v/>
      </c>
      <c r="CA124" s="43" t="str" cm="1">
        <f t="array" ref="CA124">IF($A124="","",MOD($AH124*((1-MRef(T$5,$B124-Input_Output!$O$6,Input_Output!$O$22))*MRef(F$5,$B124-Input_Output!$O$6,Input_Output!$O$22)+MRef(T$5,$B124-Input_Output!$O$6,Input_Output!$O$22)*MRef($AE$5,$B124-Input_Output!$O$6,Input_Output!$O$22)-F124),Prime))</f>
        <v/>
      </c>
      <c r="CB124" s="43" t="str" cm="1">
        <f t="array" ref="CB124">IF($A124="","",MOD($AH124*((1-MRef(U$5,$B124-Input_Output!$O$6,Input_Output!$O$22))*MRef(G$5,$B124-Input_Output!$O$6,Input_Output!$O$22)+MRef(U$5,$B124-Input_Output!$O$6,Input_Output!$O$22)*MRef($AE$5,$B124-Input_Output!$O$6,Input_Output!$O$22)-G124),Prime))</f>
        <v/>
      </c>
      <c r="CC124" s="43" t="str" cm="1">
        <f t="array" ref="CC124">IF(A124="","",MOD(AH124*MRef(AC$5,B124-Input_Output!$O$6,Input_Output!$O$22)*H124,Prime))</f>
        <v/>
      </c>
      <c r="CD124" s="24"/>
      <c r="CE124" s="43" t="str">
        <f>IF($A124="","",MOD(D124*$AG124,Prime))</f>
        <v/>
      </c>
      <c r="CF124" s="43" t="str">
        <f>IF($A124="","",MOD((E124-INPUT)*$AG124,Prime))</f>
        <v/>
      </c>
      <c r="CG124" s="43" t="str">
        <f>IF($A124="","",MOD(H124*$AG124,Prime))</f>
        <v/>
      </c>
      <c r="CH124" s="43" t="str">
        <f>IF($A124="","",MOD((E124-OUT)*$AI124,Prime))</f>
        <v/>
      </c>
      <c r="CI124" s="43" t="str" cm="1">
        <f t="array" ref="CI124">IF(A124="","",_xlfn.LET(_xlpm.r,B124-Input_Output!$O$6,_xlpm.l,Input_Output!$O$22,MOD(MRef(AG$5,_xlpm.r,_xlpm.l)+MRef(AH$5,_xlpm.r,_xlpm.l)-MRef(AI$5,_xlpm.r,_xlpm.l)-AH124,Prime)))</f>
        <v/>
      </c>
      <c r="CJ124" s="7"/>
    </row>
    <row r="125" spans="1:88" x14ac:dyDescent="0.25">
      <c r="A125" s="41" t="str">
        <f>IF(B125&lt;Input_Output!O$22,"disguised","")</f>
        <v/>
      </c>
      <c r="B125" s="19" t="str">
        <f>IF(B124="","",_xlfn.LET(_xlpm.next,B124+1,IF(_xlpm.next&lt;Input_Output!O$22,_xlpm.next,"")))</f>
        <v/>
      </c>
      <c r="C125" s="19"/>
      <c r="D125" s="42"/>
      <c r="E125" s="42"/>
      <c r="F125" s="42"/>
      <c r="G125" s="42"/>
      <c r="H125" s="79"/>
      <c r="I125" s="87"/>
      <c r="J125" s="42"/>
      <c r="K125" s="42"/>
      <c r="L125" s="42"/>
      <c r="M125" s="61"/>
      <c r="N125" s="80"/>
      <c r="O125" s="42"/>
      <c r="P125" s="42"/>
      <c r="Q125" s="42"/>
      <c r="R125" s="42"/>
      <c r="S125" s="42"/>
      <c r="T125" s="42"/>
      <c r="U125" s="42"/>
      <c r="V125" s="42"/>
      <c r="W125" s="42"/>
      <c r="X125" s="42"/>
      <c r="Y125" s="42"/>
      <c r="Z125" s="42"/>
      <c r="AA125" s="42"/>
      <c r="AB125" s="42"/>
      <c r="AC125" s="42"/>
      <c r="AD125" s="42"/>
      <c r="AE125" s="42"/>
      <c r="AF125" s="42"/>
      <c r="AG125" s="19"/>
      <c r="AH125" s="19"/>
      <c r="AI125" s="19"/>
      <c r="AJ125" s="7"/>
      <c r="AK125" s="43" t="str">
        <f>IF(A125="","",MOD((AG125+AH125)*(N125+O125+P125-1),Prime))</f>
        <v/>
      </c>
      <c r="AL125" s="43" t="str">
        <f>IF(A125="","",MOD((AG125+AH125)*(N125*(1-N125)),Prime))</f>
        <v/>
      </c>
      <c r="AM125" s="43" t="str">
        <f>IF(A125="","",MOD((AG125+AH125)*(O125*(1-O125)),Prime))</f>
        <v/>
      </c>
      <c r="AN125" s="43" t="str">
        <f>IF(A125="","",MOD((AG125+AH125)*(P125*(1-P125)),Prime))</f>
        <v/>
      </c>
      <c r="AO125" s="43" t="str">
        <f>IF(A125="","",MOD((AG125+AH125)*(N125*($I125-N$4)),Prime))</f>
        <v/>
      </c>
      <c r="AP125" s="43" t="str">
        <f>IF(A125="","",MOD((AG125+AH125)*(O125*($I125-O$4)),Prime))</f>
        <v/>
      </c>
      <c r="AQ125" s="43" t="str">
        <f>IF(A125="","",MOD((AG125+AH125)*(P125*($I125-P$4)),Prime))</f>
        <v/>
      </c>
      <c r="AR125" s="7"/>
      <c r="AS125" s="43" t="str">
        <f>IF(A125="","",MOD((AG125+AH125)*(Q125+R125+S125+T125+U125-1),Prime))</f>
        <v/>
      </c>
      <c r="AT125" s="43" t="str">
        <f>IF(A125="","",MOD((AG125+AH125)*(Q125*(1-Q125)),Prime))</f>
        <v/>
      </c>
      <c r="AU125" s="43" t="str">
        <f>IF(A125="","",MOD((AG125+AH125)*(R125*(1-R125)),Prime))</f>
        <v/>
      </c>
      <c r="AV125" s="43" t="str">
        <f>IF(A125="","",MOD((AG125+AH125)*(S125*(1-S125)),Prime))</f>
        <v/>
      </c>
      <c r="AW125" s="43" t="str">
        <f>IF(A125="","",MOD((AG125+AH125)*(T125*(1-T125)),Prime))</f>
        <v/>
      </c>
      <c r="AX125" s="43" t="str">
        <f>IF(A125="","",MOD((AG125+AH125)*(U125*(1-U125)),Prime))</f>
        <v/>
      </c>
      <c r="AY125" s="43" t="str">
        <f>IF($A125="","",MOD(($AG125+$AH125)*(Q125*($K125-Q$4)),Prime))</f>
        <v/>
      </c>
      <c r="AZ125" s="43" t="str">
        <f>IF($A125="","",MOD(($AG125+$AH125)*(R125*($K125-R$4)),Prime))</f>
        <v/>
      </c>
      <c r="BA125" s="43" t="str">
        <f>IF($A125="","",MOD(($AG125+$AH125)*(S125*($K125-S$4)),Prime))</f>
        <v/>
      </c>
      <c r="BB125" s="43" t="str">
        <f>IF($A125="","",MOD(($AG125+$AH125)*(T125*($K125-T$4)),Prime))</f>
        <v/>
      </c>
      <c r="BC125" s="43" t="str">
        <f>IF($A125="","",MOD(($AG125+$AH125)*(U125*($K125-U$4)),Prime))</f>
        <v/>
      </c>
      <c r="BD125" s="24"/>
      <c r="BE125" s="43" t="str">
        <f>IF(A125="","",MOD((AG125+AH125)*(V125+W125+X125+Y125+Z125-1),Prime))</f>
        <v/>
      </c>
      <c r="BF125" s="43" t="str">
        <f>IF(A125="","",MOD((AG125+AH125)*(V125*(1-V125)),Prime))</f>
        <v/>
      </c>
      <c r="BG125" s="43" t="str">
        <f>IF(A125="","",MOD((AG125+AH125)*(W125*(1-W125)),Prime))</f>
        <v/>
      </c>
      <c r="BH125" s="43" t="str">
        <f>IF(A125="","",MOD((AG125+AH125)*(X125*(1-X125)),Prime))</f>
        <v/>
      </c>
      <c r="BI125" s="43" t="str">
        <f>IF(A125="","",MOD((AG125+AH125)*(Y125*(1-Y125)),Prime))</f>
        <v/>
      </c>
      <c r="BJ125" s="43" t="str">
        <f>IF(A125="","",MOD((AG125+AH125)*(Z125*(1-Z125)),Prime))</f>
        <v/>
      </c>
      <c r="BK125" s="43" t="str">
        <f>IF($A125="","",MOD(($AG125+$AH125)*(V125*($L125-V$4)),Prime))</f>
        <v/>
      </c>
      <c r="BL125" s="43" t="str">
        <f>IF($A125="","",MOD(($AG125+$AH125)*(W125*($L125-W$4)),Prime))</f>
        <v/>
      </c>
      <c r="BM125" s="43" t="str">
        <f>IF($A125="","",MOD(($AG125+$AH125)*(X125*($L125-X$4)),Prime))</f>
        <v/>
      </c>
      <c r="BN125" s="43" t="str">
        <f>IF($A125="","",MOD(($AG125+$AH125)*(Y125*($L125-Y$4)),Prime))</f>
        <v/>
      </c>
      <c r="BO125" s="43" t="str">
        <f>IF($A125="","",MOD(($AG125+$AH125)*(Z125*($L125-Z$4)),Prime))</f>
        <v/>
      </c>
      <c r="BP125" s="24"/>
      <c r="BQ125" s="43" t="str">
        <f>IF(A125="","",MOD((AG125+AH125)*(R125*D125+S125*E125+T125*F125+U125*G125-AA125),Prime))</f>
        <v/>
      </c>
      <c r="BR125" s="43" t="str">
        <f>IF(A125="","",MOD((AG125+AH125)*(W125*D125+X125*E125+Y125*F125+Z125*G125-AB125),Prime))</f>
        <v/>
      </c>
      <c r="BS125" s="43" t="str">
        <f>IF(A125="","",MOD((AG125+AH125)*(MOD(N125*AB125+O125*(AB125+M125)+P125*(AA125+AB125+M125),Prime)-AC125),Prime))</f>
        <v/>
      </c>
      <c r="BT125" s="43" t="str">
        <f>IF(A125="","",MOD((AG125+AH125)*MOD(H125*(AA125+R125)+(1-H125)*AC125-AD125,Prime),Prime))</f>
        <v/>
      </c>
      <c r="BU125" s="43" t="str">
        <f>IF(A125="","",MOD((AG125+AH125)*((J125*AD125+(1-J125)*AC125)-AE125),Prime))</f>
        <v/>
      </c>
      <c r="BV125" s="43" t="str">
        <f>IF(A125="","",MOD((AG125+AH125)*H125*(1-H125),Prime))</f>
        <v/>
      </c>
      <c r="BW125" s="43" t="str" cm="1">
        <f t="array" ref="BW125">IF(A125="","",MOD(AH125*MOD(MRef(AF$5,B125-Input_Output!$O$6,Input_Output!$O$22)*MRef(AC$5,B125-Input_Output!$O$6,Input_Output!$O$22)-(1-H125),Prime),Prime))</f>
        <v/>
      </c>
      <c r="BX125" s="24"/>
      <c r="BY125" s="43" t="str" cm="1">
        <f t="array" ref="BY125">IF(A125="","",MOD($AH125*((1-MRef(R$5,$B125-Input_Output!$O$6,Input_Output!$O$22))*(MOD(MRef(D$5,$B125-Input_Output!$O$6,Input_Output!$O$22)+1,Prime))+MRef(R$5,$B125-Input_Output!$O$6,Input_Output!$O$22)*MRef($AE$5,$B125-Input_Output!$O$6,Input_Output!$O$22)-D125),Prime))</f>
        <v/>
      </c>
      <c r="BZ125" s="43" t="str" cm="1">
        <f t="array" ref="BZ125">IF($A125="","",MOD($AH125*((1-MRef(S$5,$B125-Input_Output!$O$6,Input_Output!$O$22))*MRef(E$5,$B125-Input_Output!$O$6,Input_Output!$O$22)+MRef(S$5,$B125-Input_Output!$O$6,Input_Output!$O$22)*MRef($AE$5,$B125-Input_Output!$O$6,Input_Output!$O$22)-E125),Prime))</f>
        <v/>
      </c>
      <c r="CA125" s="43" t="str" cm="1">
        <f t="array" ref="CA125">IF($A125="","",MOD($AH125*((1-MRef(T$5,$B125-Input_Output!$O$6,Input_Output!$O$22))*MRef(F$5,$B125-Input_Output!$O$6,Input_Output!$O$22)+MRef(T$5,$B125-Input_Output!$O$6,Input_Output!$O$22)*MRef($AE$5,$B125-Input_Output!$O$6,Input_Output!$O$22)-F125),Prime))</f>
        <v/>
      </c>
      <c r="CB125" s="43" t="str" cm="1">
        <f t="array" ref="CB125">IF($A125="","",MOD($AH125*((1-MRef(U$5,$B125-Input_Output!$O$6,Input_Output!$O$22))*MRef(G$5,$B125-Input_Output!$O$6,Input_Output!$O$22)+MRef(U$5,$B125-Input_Output!$O$6,Input_Output!$O$22)*MRef($AE$5,$B125-Input_Output!$O$6,Input_Output!$O$22)-G125),Prime))</f>
        <v/>
      </c>
      <c r="CC125" s="43" t="str" cm="1">
        <f t="array" ref="CC125">IF(A125="","",MOD(AH125*MRef(AC$5,B125-Input_Output!$O$6,Input_Output!$O$22)*H125,Prime))</f>
        <v/>
      </c>
      <c r="CD125" s="24"/>
      <c r="CE125" s="43" t="str">
        <f>IF($A125="","",MOD(D125*$AG125,Prime))</f>
        <v/>
      </c>
      <c r="CF125" s="43" t="str">
        <f>IF($A125="","",MOD((E125-INPUT)*$AG125,Prime))</f>
        <v/>
      </c>
      <c r="CG125" s="43" t="str">
        <f>IF($A125="","",MOD(H125*$AG125,Prime))</f>
        <v/>
      </c>
      <c r="CH125" s="43" t="str">
        <f>IF($A125="","",MOD((E125-OUT)*$AI125,Prime))</f>
        <v/>
      </c>
      <c r="CI125" s="43" t="str" cm="1">
        <f t="array" ref="CI125">IF(A125="","",_xlfn.LET(_xlpm.r,B125-Input_Output!$O$6,_xlpm.l,Input_Output!$O$22,MOD(MRef(AG$5,_xlpm.r,_xlpm.l)+MRef(AH$5,_xlpm.r,_xlpm.l)-MRef(AI$5,_xlpm.r,_xlpm.l)-AH125,Prime)))</f>
        <v/>
      </c>
      <c r="CJ125" s="7"/>
    </row>
    <row r="126" spans="1:88" x14ac:dyDescent="0.25">
      <c r="A126" s="41" t="str">
        <f>IF(B126&lt;Input_Output!O$22,"disguised","")</f>
        <v/>
      </c>
      <c r="B126" s="19" t="str">
        <f>IF(B125="","",_xlfn.LET(_xlpm.next,B125+1,IF(_xlpm.next&lt;Input_Output!O$22,_xlpm.next,"")))</f>
        <v/>
      </c>
      <c r="C126" s="19"/>
      <c r="D126" s="42"/>
      <c r="E126" s="42"/>
      <c r="F126" s="42"/>
      <c r="G126" s="42"/>
      <c r="H126" s="79"/>
      <c r="I126" s="87"/>
      <c r="J126" s="42"/>
      <c r="K126" s="42"/>
      <c r="L126" s="42"/>
      <c r="M126" s="61"/>
      <c r="N126" s="80"/>
      <c r="O126" s="42"/>
      <c r="P126" s="42"/>
      <c r="Q126" s="42"/>
      <c r="R126" s="42"/>
      <c r="S126" s="42"/>
      <c r="T126" s="42"/>
      <c r="U126" s="42"/>
      <c r="V126" s="42"/>
      <c r="W126" s="42"/>
      <c r="X126" s="42"/>
      <c r="Y126" s="42"/>
      <c r="Z126" s="42"/>
      <c r="AA126" s="42"/>
      <c r="AB126" s="42"/>
      <c r="AC126" s="42"/>
      <c r="AD126" s="42"/>
      <c r="AE126" s="42"/>
      <c r="AF126" s="42"/>
      <c r="AG126" s="19"/>
      <c r="AH126" s="19"/>
      <c r="AI126" s="19"/>
      <c r="AJ126" s="7"/>
      <c r="AK126" s="43" t="str">
        <f>IF(A126="","",MOD((AG126+AH126)*(N126+O126+P126-1),Prime))</f>
        <v/>
      </c>
      <c r="AL126" s="43" t="str">
        <f>IF(A126="","",MOD((AG126+AH126)*(N126*(1-N126)),Prime))</f>
        <v/>
      </c>
      <c r="AM126" s="43" t="str">
        <f>IF(A126="","",MOD((AG126+AH126)*(O126*(1-O126)),Prime))</f>
        <v/>
      </c>
      <c r="AN126" s="43" t="str">
        <f>IF(A126="","",MOD((AG126+AH126)*(P126*(1-P126)),Prime))</f>
        <v/>
      </c>
      <c r="AO126" s="43" t="str">
        <f>IF(A126="","",MOD((AG126+AH126)*(N126*($I126-N$4)),Prime))</f>
        <v/>
      </c>
      <c r="AP126" s="43" t="str">
        <f>IF(A126="","",MOD((AG126+AH126)*(O126*($I126-O$4)),Prime))</f>
        <v/>
      </c>
      <c r="AQ126" s="43" t="str">
        <f>IF(A126="","",MOD((AG126+AH126)*(P126*($I126-P$4)),Prime))</f>
        <v/>
      </c>
      <c r="AR126" s="7"/>
      <c r="AS126" s="43" t="str">
        <f>IF(A126="","",MOD((AG126+AH126)*(Q126+R126+S126+T126+U126-1),Prime))</f>
        <v/>
      </c>
      <c r="AT126" s="43" t="str">
        <f>IF(A126="","",MOD((AG126+AH126)*(Q126*(1-Q126)),Prime))</f>
        <v/>
      </c>
      <c r="AU126" s="43" t="str">
        <f>IF(A126="","",MOD((AG126+AH126)*(R126*(1-R126)),Prime))</f>
        <v/>
      </c>
      <c r="AV126" s="43" t="str">
        <f>IF(A126="","",MOD((AG126+AH126)*(S126*(1-S126)),Prime))</f>
        <v/>
      </c>
      <c r="AW126" s="43" t="str">
        <f>IF(A126="","",MOD((AG126+AH126)*(T126*(1-T126)),Prime))</f>
        <v/>
      </c>
      <c r="AX126" s="43" t="str">
        <f>IF(A126="","",MOD((AG126+AH126)*(U126*(1-U126)),Prime))</f>
        <v/>
      </c>
      <c r="AY126" s="43" t="str">
        <f>IF($A126="","",MOD(($AG126+$AH126)*(Q126*($K126-Q$4)),Prime))</f>
        <v/>
      </c>
      <c r="AZ126" s="43" t="str">
        <f>IF($A126="","",MOD(($AG126+$AH126)*(R126*($K126-R$4)),Prime))</f>
        <v/>
      </c>
      <c r="BA126" s="43" t="str">
        <f>IF($A126="","",MOD(($AG126+$AH126)*(S126*($K126-S$4)),Prime))</f>
        <v/>
      </c>
      <c r="BB126" s="43" t="str">
        <f>IF($A126="","",MOD(($AG126+$AH126)*(T126*($K126-T$4)),Prime))</f>
        <v/>
      </c>
      <c r="BC126" s="43" t="str">
        <f>IF($A126="","",MOD(($AG126+$AH126)*(U126*($K126-U$4)),Prime))</f>
        <v/>
      </c>
      <c r="BD126" s="24"/>
      <c r="BE126" s="43" t="str">
        <f>IF(A126="","",MOD((AG126+AH126)*(V126+W126+X126+Y126+Z126-1),Prime))</f>
        <v/>
      </c>
      <c r="BF126" s="43" t="str">
        <f>IF(A126="","",MOD((AG126+AH126)*(V126*(1-V126)),Prime))</f>
        <v/>
      </c>
      <c r="BG126" s="43" t="str">
        <f>IF(A126="","",MOD((AG126+AH126)*(W126*(1-W126)),Prime))</f>
        <v/>
      </c>
      <c r="BH126" s="43" t="str">
        <f>IF(A126="","",MOD((AG126+AH126)*(X126*(1-X126)),Prime))</f>
        <v/>
      </c>
      <c r="BI126" s="43" t="str">
        <f>IF(A126="","",MOD((AG126+AH126)*(Y126*(1-Y126)),Prime))</f>
        <v/>
      </c>
      <c r="BJ126" s="43" t="str">
        <f>IF(A126="","",MOD((AG126+AH126)*(Z126*(1-Z126)),Prime))</f>
        <v/>
      </c>
      <c r="BK126" s="43" t="str">
        <f>IF($A126="","",MOD(($AG126+$AH126)*(V126*($L126-V$4)),Prime))</f>
        <v/>
      </c>
      <c r="BL126" s="43" t="str">
        <f>IF($A126="","",MOD(($AG126+$AH126)*(W126*($L126-W$4)),Prime))</f>
        <v/>
      </c>
      <c r="BM126" s="43" t="str">
        <f>IF($A126="","",MOD(($AG126+$AH126)*(X126*($L126-X$4)),Prime))</f>
        <v/>
      </c>
      <c r="BN126" s="43" t="str">
        <f>IF($A126="","",MOD(($AG126+$AH126)*(Y126*($L126-Y$4)),Prime))</f>
        <v/>
      </c>
      <c r="BO126" s="43" t="str">
        <f>IF($A126="","",MOD(($AG126+$AH126)*(Z126*($L126-Z$4)),Prime))</f>
        <v/>
      </c>
      <c r="BP126" s="24"/>
      <c r="BQ126" s="43" t="str">
        <f>IF(A126="","",MOD((AG126+AH126)*(R126*D126+S126*E126+T126*F126+U126*G126-AA126),Prime))</f>
        <v/>
      </c>
      <c r="BR126" s="43" t="str">
        <f>IF(A126="","",MOD((AG126+AH126)*(W126*D126+X126*E126+Y126*F126+Z126*G126-AB126),Prime))</f>
        <v/>
      </c>
      <c r="BS126" s="43" t="str">
        <f>IF(A126="","",MOD((AG126+AH126)*(MOD(N126*AB126+O126*(AB126+M126)+P126*(AA126+AB126+M126),Prime)-AC126),Prime))</f>
        <v/>
      </c>
      <c r="BT126" s="43" t="str">
        <f>IF(A126="","",MOD((AG126+AH126)*MOD(H126*(AA126+R126)+(1-H126)*AC126-AD126,Prime),Prime))</f>
        <v/>
      </c>
      <c r="BU126" s="43" t="str">
        <f>IF(A126="","",MOD((AG126+AH126)*((J126*AD126+(1-J126)*AC126)-AE126),Prime))</f>
        <v/>
      </c>
      <c r="BV126" s="43" t="str">
        <f>IF(A126="","",MOD((AG126+AH126)*H126*(1-H126),Prime))</f>
        <v/>
      </c>
      <c r="BW126" s="43" t="str" cm="1">
        <f t="array" ref="BW126">IF(A126="","",MOD(AH126*MOD(MRef(AF$5,B126-Input_Output!$O$6,Input_Output!$O$22)*MRef(AC$5,B126-Input_Output!$O$6,Input_Output!$O$22)-(1-H126),Prime),Prime))</f>
        <v/>
      </c>
      <c r="BX126" s="24"/>
      <c r="BY126" s="43" t="str" cm="1">
        <f t="array" ref="BY126">IF(A126="","",MOD($AH126*((1-MRef(R$5,$B126-Input_Output!$O$6,Input_Output!$O$22))*(MOD(MRef(D$5,$B126-Input_Output!$O$6,Input_Output!$O$22)+1,Prime))+MRef(R$5,$B126-Input_Output!$O$6,Input_Output!$O$22)*MRef($AE$5,$B126-Input_Output!$O$6,Input_Output!$O$22)-D126),Prime))</f>
        <v/>
      </c>
      <c r="BZ126" s="43" t="str" cm="1">
        <f t="array" ref="BZ126">IF($A126="","",MOD($AH126*((1-MRef(S$5,$B126-Input_Output!$O$6,Input_Output!$O$22))*MRef(E$5,$B126-Input_Output!$O$6,Input_Output!$O$22)+MRef(S$5,$B126-Input_Output!$O$6,Input_Output!$O$22)*MRef($AE$5,$B126-Input_Output!$O$6,Input_Output!$O$22)-E126),Prime))</f>
        <v/>
      </c>
      <c r="CA126" s="43" t="str" cm="1">
        <f t="array" ref="CA126">IF($A126="","",MOD($AH126*((1-MRef(T$5,$B126-Input_Output!$O$6,Input_Output!$O$22))*MRef(F$5,$B126-Input_Output!$O$6,Input_Output!$O$22)+MRef(T$5,$B126-Input_Output!$O$6,Input_Output!$O$22)*MRef($AE$5,$B126-Input_Output!$O$6,Input_Output!$O$22)-F126),Prime))</f>
        <v/>
      </c>
      <c r="CB126" s="43" t="str" cm="1">
        <f t="array" ref="CB126">IF($A126="","",MOD($AH126*((1-MRef(U$5,$B126-Input_Output!$O$6,Input_Output!$O$22))*MRef(G$5,$B126-Input_Output!$O$6,Input_Output!$O$22)+MRef(U$5,$B126-Input_Output!$O$6,Input_Output!$O$22)*MRef($AE$5,$B126-Input_Output!$O$6,Input_Output!$O$22)-G126),Prime))</f>
        <v/>
      </c>
      <c r="CC126" s="43" t="str" cm="1">
        <f t="array" ref="CC126">IF(A126="","",MOD(AH126*MRef(AC$5,B126-Input_Output!$O$6,Input_Output!$O$22)*H126,Prime))</f>
        <v/>
      </c>
      <c r="CD126" s="24"/>
      <c r="CE126" s="43" t="str">
        <f>IF($A126="","",MOD(D126*$AG126,Prime))</f>
        <v/>
      </c>
      <c r="CF126" s="43" t="str">
        <f>IF($A126="","",MOD((E126-INPUT)*$AG126,Prime))</f>
        <v/>
      </c>
      <c r="CG126" s="43" t="str">
        <f>IF($A126="","",MOD(H126*$AG126,Prime))</f>
        <v/>
      </c>
      <c r="CH126" s="43" t="str">
        <f>IF($A126="","",MOD((E126-OUT)*$AI126,Prime))</f>
        <v/>
      </c>
      <c r="CI126" s="43" t="str" cm="1">
        <f t="array" ref="CI126">IF(A126="","",_xlfn.LET(_xlpm.r,B126-Input_Output!$O$6,_xlpm.l,Input_Output!$O$22,MOD(MRef(AG$5,_xlpm.r,_xlpm.l)+MRef(AH$5,_xlpm.r,_xlpm.l)-MRef(AI$5,_xlpm.r,_xlpm.l)-AH126,Prime)))</f>
        <v/>
      </c>
      <c r="CJ126" s="7"/>
    </row>
    <row r="127" spans="1:88" x14ac:dyDescent="0.25">
      <c r="A127" s="41" t="str">
        <f>IF(B127&lt;Input_Output!O$22,"disguised","")</f>
        <v/>
      </c>
      <c r="B127" s="19" t="str">
        <f>IF(B126="","",_xlfn.LET(_xlpm.next,B126+1,IF(_xlpm.next&lt;Input_Output!O$22,_xlpm.next,"")))</f>
        <v/>
      </c>
      <c r="C127" s="19"/>
      <c r="D127" s="42"/>
      <c r="E127" s="42"/>
      <c r="F127" s="42"/>
      <c r="G127" s="42"/>
      <c r="H127" s="79"/>
      <c r="I127" s="87"/>
      <c r="J127" s="42"/>
      <c r="K127" s="42"/>
      <c r="L127" s="42"/>
      <c r="M127" s="61"/>
      <c r="N127" s="80"/>
      <c r="O127" s="42"/>
      <c r="P127" s="42"/>
      <c r="Q127" s="42"/>
      <c r="R127" s="42"/>
      <c r="S127" s="42"/>
      <c r="T127" s="42"/>
      <c r="U127" s="42"/>
      <c r="V127" s="42"/>
      <c r="W127" s="42"/>
      <c r="X127" s="42"/>
      <c r="Y127" s="42"/>
      <c r="Z127" s="42"/>
      <c r="AA127" s="42"/>
      <c r="AB127" s="42"/>
      <c r="AC127" s="42"/>
      <c r="AD127" s="42"/>
      <c r="AE127" s="42"/>
      <c r="AF127" s="42"/>
      <c r="AG127" s="19"/>
      <c r="AH127" s="19"/>
      <c r="AI127" s="19"/>
      <c r="AJ127" s="7"/>
      <c r="AK127" s="43" t="str">
        <f>IF(A127="","",MOD((AG127+AH127)*(N127+O127+P127-1),Prime))</f>
        <v/>
      </c>
      <c r="AL127" s="43" t="str">
        <f>IF(A127="","",MOD((AG127+AH127)*(N127*(1-N127)),Prime))</f>
        <v/>
      </c>
      <c r="AM127" s="43" t="str">
        <f>IF(A127="","",MOD((AG127+AH127)*(O127*(1-O127)),Prime))</f>
        <v/>
      </c>
      <c r="AN127" s="43" t="str">
        <f>IF(A127="","",MOD((AG127+AH127)*(P127*(1-P127)),Prime))</f>
        <v/>
      </c>
      <c r="AO127" s="43" t="str">
        <f>IF(A127="","",MOD((AG127+AH127)*(N127*($I127-N$4)),Prime))</f>
        <v/>
      </c>
      <c r="AP127" s="43" t="str">
        <f>IF(A127="","",MOD((AG127+AH127)*(O127*($I127-O$4)),Prime))</f>
        <v/>
      </c>
      <c r="AQ127" s="43" t="str">
        <f>IF(A127="","",MOD((AG127+AH127)*(P127*($I127-P$4)),Prime))</f>
        <v/>
      </c>
      <c r="AR127" s="7"/>
      <c r="AS127" s="43" t="str">
        <f>IF(A127="","",MOD((AG127+AH127)*(Q127+R127+S127+T127+U127-1),Prime))</f>
        <v/>
      </c>
      <c r="AT127" s="43" t="str">
        <f>IF(A127="","",MOD((AG127+AH127)*(Q127*(1-Q127)),Prime))</f>
        <v/>
      </c>
      <c r="AU127" s="43" t="str">
        <f>IF(A127="","",MOD((AG127+AH127)*(R127*(1-R127)),Prime))</f>
        <v/>
      </c>
      <c r="AV127" s="43" t="str">
        <f>IF(A127="","",MOD((AG127+AH127)*(S127*(1-S127)),Prime))</f>
        <v/>
      </c>
      <c r="AW127" s="43" t="str">
        <f>IF(A127="","",MOD((AG127+AH127)*(T127*(1-T127)),Prime))</f>
        <v/>
      </c>
      <c r="AX127" s="43" t="str">
        <f>IF(A127="","",MOD((AG127+AH127)*(U127*(1-U127)),Prime))</f>
        <v/>
      </c>
      <c r="AY127" s="43" t="str">
        <f>IF($A127="","",MOD(($AG127+$AH127)*(Q127*($K127-Q$4)),Prime))</f>
        <v/>
      </c>
      <c r="AZ127" s="43" t="str">
        <f>IF($A127="","",MOD(($AG127+$AH127)*(R127*($K127-R$4)),Prime))</f>
        <v/>
      </c>
      <c r="BA127" s="43" t="str">
        <f>IF($A127="","",MOD(($AG127+$AH127)*(S127*($K127-S$4)),Prime))</f>
        <v/>
      </c>
      <c r="BB127" s="43" t="str">
        <f>IF($A127="","",MOD(($AG127+$AH127)*(T127*($K127-T$4)),Prime))</f>
        <v/>
      </c>
      <c r="BC127" s="43" t="str">
        <f>IF($A127="","",MOD(($AG127+$AH127)*(U127*($K127-U$4)),Prime))</f>
        <v/>
      </c>
      <c r="BD127" s="24"/>
      <c r="BE127" s="43" t="str">
        <f>IF(A127="","",MOD((AG127+AH127)*(V127+W127+X127+Y127+Z127-1),Prime))</f>
        <v/>
      </c>
      <c r="BF127" s="43" t="str">
        <f>IF(A127="","",MOD((AG127+AH127)*(V127*(1-V127)),Prime))</f>
        <v/>
      </c>
      <c r="BG127" s="43" t="str">
        <f>IF(A127="","",MOD((AG127+AH127)*(W127*(1-W127)),Prime))</f>
        <v/>
      </c>
      <c r="BH127" s="43" t="str">
        <f>IF(A127="","",MOD((AG127+AH127)*(X127*(1-X127)),Prime))</f>
        <v/>
      </c>
      <c r="BI127" s="43" t="str">
        <f>IF(A127="","",MOD((AG127+AH127)*(Y127*(1-Y127)),Prime))</f>
        <v/>
      </c>
      <c r="BJ127" s="43" t="str">
        <f>IF(A127="","",MOD((AG127+AH127)*(Z127*(1-Z127)),Prime))</f>
        <v/>
      </c>
      <c r="BK127" s="43" t="str">
        <f>IF($A127="","",MOD(($AG127+$AH127)*(V127*($L127-V$4)),Prime))</f>
        <v/>
      </c>
      <c r="BL127" s="43" t="str">
        <f>IF($A127="","",MOD(($AG127+$AH127)*(W127*($L127-W$4)),Prime))</f>
        <v/>
      </c>
      <c r="BM127" s="43" t="str">
        <f>IF($A127="","",MOD(($AG127+$AH127)*(X127*($L127-X$4)),Prime))</f>
        <v/>
      </c>
      <c r="BN127" s="43" t="str">
        <f>IF($A127="","",MOD(($AG127+$AH127)*(Y127*($L127-Y$4)),Prime))</f>
        <v/>
      </c>
      <c r="BO127" s="43" t="str">
        <f>IF($A127="","",MOD(($AG127+$AH127)*(Z127*($L127-Z$4)),Prime))</f>
        <v/>
      </c>
      <c r="BP127" s="24"/>
      <c r="BQ127" s="43" t="str">
        <f>IF(A127="","",MOD((AG127+AH127)*(R127*D127+S127*E127+T127*F127+U127*G127-AA127),Prime))</f>
        <v/>
      </c>
      <c r="BR127" s="43" t="str">
        <f>IF(A127="","",MOD((AG127+AH127)*(W127*D127+X127*E127+Y127*F127+Z127*G127-AB127),Prime))</f>
        <v/>
      </c>
      <c r="BS127" s="43" t="str">
        <f>IF(A127="","",MOD((AG127+AH127)*(MOD(N127*AB127+O127*(AB127+M127)+P127*(AA127+AB127+M127),Prime)-AC127),Prime))</f>
        <v/>
      </c>
      <c r="BT127" s="43" t="str">
        <f>IF(A127="","",MOD((AG127+AH127)*MOD(H127*(AA127+R127)+(1-H127)*AC127-AD127,Prime),Prime))</f>
        <v/>
      </c>
      <c r="BU127" s="43" t="str">
        <f>IF(A127="","",MOD((AG127+AH127)*((J127*AD127+(1-J127)*AC127)-AE127),Prime))</f>
        <v/>
      </c>
      <c r="BV127" s="43" t="str">
        <f>IF(A127="","",MOD((AG127+AH127)*H127*(1-H127),Prime))</f>
        <v/>
      </c>
      <c r="BW127" s="43" t="str" cm="1">
        <f t="array" ref="BW127">IF(A127="","",MOD(AH127*MOD(MRef(AF$5,B127-Input_Output!$O$6,Input_Output!$O$22)*MRef(AC$5,B127-Input_Output!$O$6,Input_Output!$O$22)-(1-H127),Prime),Prime))</f>
        <v/>
      </c>
      <c r="BX127" s="24"/>
      <c r="BY127" s="43" t="str" cm="1">
        <f t="array" ref="BY127">IF(A127="","",MOD($AH127*((1-MRef(R$5,$B127-Input_Output!$O$6,Input_Output!$O$22))*(MOD(MRef(D$5,$B127-Input_Output!$O$6,Input_Output!$O$22)+1,Prime))+MRef(R$5,$B127-Input_Output!$O$6,Input_Output!$O$22)*MRef($AE$5,$B127-Input_Output!$O$6,Input_Output!$O$22)-D127),Prime))</f>
        <v/>
      </c>
      <c r="BZ127" s="43" t="str" cm="1">
        <f t="array" ref="BZ127">IF($A127="","",MOD($AH127*((1-MRef(S$5,$B127-Input_Output!$O$6,Input_Output!$O$22))*MRef(E$5,$B127-Input_Output!$O$6,Input_Output!$O$22)+MRef(S$5,$B127-Input_Output!$O$6,Input_Output!$O$22)*MRef($AE$5,$B127-Input_Output!$O$6,Input_Output!$O$22)-E127),Prime))</f>
        <v/>
      </c>
      <c r="CA127" s="43" t="str" cm="1">
        <f t="array" ref="CA127">IF($A127="","",MOD($AH127*((1-MRef(T$5,$B127-Input_Output!$O$6,Input_Output!$O$22))*MRef(F$5,$B127-Input_Output!$O$6,Input_Output!$O$22)+MRef(T$5,$B127-Input_Output!$O$6,Input_Output!$O$22)*MRef($AE$5,$B127-Input_Output!$O$6,Input_Output!$O$22)-F127),Prime))</f>
        <v/>
      </c>
      <c r="CB127" s="43" t="str" cm="1">
        <f t="array" ref="CB127">IF($A127="","",MOD($AH127*((1-MRef(U$5,$B127-Input_Output!$O$6,Input_Output!$O$22))*MRef(G$5,$B127-Input_Output!$O$6,Input_Output!$O$22)+MRef(U$5,$B127-Input_Output!$O$6,Input_Output!$O$22)*MRef($AE$5,$B127-Input_Output!$O$6,Input_Output!$O$22)-G127),Prime))</f>
        <v/>
      </c>
      <c r="CC127" s="43" t="str" cm="1">
        <f t="array" ref="CC127">IF(A127="","",MOD(AH127*MRef(AC$5,B127-Input_Output!$O$6,Input_Output!$O$22)*H127,Prime))</f>
        <v/>
      </c>
      <c r="CD127" s="24"/>
      <c r="CE127" s="43" t="str">
        <f>IF($A127="","",MOD(D127*$AG127,Prime))</f>
        <v/>
      </c>
      <c r="CF127" s="43" t="str">
        <f>IF($A127="","",MOD((E127-INPUT)*$AG127,Prime))</f>
        <v/>
      </c>
      <c r="CG127" s="43" t="str">
        <f>IF($A127="","",MOD(H127*$AG127,Prime))</f>
        <v/>
      </c>
      <c r="CH127" s="43" t="str">
        <f>IF($A127="","",MOD((E127-OUT)*$AI127,Prime))</f>
        <v/>
      </c>
      <c r="CI127" s="43" t="str" cm="1">
        <f t="array" ref="CI127">IF(A127="","",_xlfn.LET(_xlpm.r,B127-Input_Output!$O$6,_xlpm.l,Input_Output!$O$22,MOD(MRef(AG$5,_xlpm.r,_xlpm.l)+MRef(AH$5,_xlpm.r,_xlpm.l)-MRef(AI$5,_xlpm.r,_xlpm.l)-AH127,Prime)))</f>
        <v/>
      </c>
      <c r="CJ127" s="7"/>
    </row>
    <row r="128" spans="1:88" x14ac:dyDescent="0.25">
      <c r="A128" s="41" t="str">
        <f>IF(B128&lt;Input_Output!O$22,"disguised","")</f>
        <v/>
      </c>
      <c r="B128" s="19" t="str">
        <f>IF(B127="","",_xlfn.LET(_xlpm.next,B127+1,IF(_xlpm.next&lt;Input_Output!O$22,_xlpm.next,"")))</f>
        <v/>
      </c>
      <c r="C128" s="19"/>
      <c r="D128" s="42"/>
      <c r="E128" s="42"/>
      <c r="F128" s="42"/>
      <c r="G128" s="42"/>
      <c r="H128" s="79"/>
      <c r="I128" s="87"/>
      <c r="J128" s="42"/>
      <c r="K128" s="42"/>
      <c r="L128" s="42"/>
      <c r="M128" s="61"/>
      <c r="N128" s="80"/>
      <c r="O128" s="42"/>
      <c r="P128" s="42"/>
      <c r="Q128" s="42"/>
      <c r="R128" s="42"/>
      <c r="S128" s="42"/>
      <c r="T128" s="42"/>
      <c r="U128" s="42"/>
      <c r="V128" s="42"/>
      <c r="W128" s="42"/>
      <c r="X128" s="42"/>
      <c r="Y128" s="42"/>
      <c r="Z128" s="42"/>
      <c r="AA128" s="42"/>
      <c r="AB128" s="42"/>
      <c r="AC128" s="42"/>
      <c r="AD128" s="42"/>
      <c r="AE128" s="42"/>
      <c r="AF128" s="42"/>
      <c r="AG128" s="19"/>
      <c r="AH128" s="19"/>
      <c r="AI128" s="19"/>
      <c r="AJ128" s="7"/>
      <c r="AK128" s="43" t="str">
        <f>IF(A128="","",MOD((AG128+AH128)*(N128+O128+P128-1),Prime))</f>
        <v/>
      </c>
      <c r="AL128" s="43" t="str">
        <f>IF(A128="","",MOD((AG128+AH128)*(N128*(1-N128)),Prime))</f>
        <v/>
      </c>
      <c r="AM128" s="43" t="str">
        <f>IF(A128="","",MOD((AG128+AH128)*(O128*(1-O128)),Prime))</f>
        <v/>
      </c>
      <c r="AN128" s="43" t="str">
        <f>IF(A128="","",MOD((AG128+AH128)*(P128*(1-P128)),Prime))</f>
        <v/>
      </c>
      <c r="AO128" s="43" t="str">
        <f>IF(A128="","",MOD((AG128+AH128)*(N128*($I128-N$4)),Prime))</f>
        <v/>
      </c>
      <c r="AP128" s="43" t="str">
        <f>IF(A128="","",MOD((AG128+AH128)*(O128*($I128-O$4)),Prime))</f>
        <v/>
      </c>
      <c r="AQ128" s="43" t="str">
        <f>IF(A128="","",MOD((AG128+AH128)*(P128*($I128-P$4)),Prime))</f>
        <v/>
      </c>
      <c r="AR128" s="7"/>
      <c r="AS128" s="43" t="str">
        <f>IF(A128="","",MOD((AG128+AH128)*(Q128+R128+S128+T128+U128-1),Prime))</f>
        <v/>
      </c>
      <c r="AT128" s="43" t="str">
        <f>IF(A128="","",MOD((AG128+AH128)*(Q128*(1-Q128)),Prime))</f>
        <v/>
      </c>
      <c r="AU128" s="43" t="str">
        <f>IF(A128="","",MOD((AG128+AH128)*(R128*(1-R128)),Prime))</f>
        <v/>
      </c>
      <c r="AV128" s="43" t="str">
        <f>IF(A128="","",MOD((AG128+AH128)*(S128*(1-S128)),Prime))</f>
        <v/>
      </c>
      <c r="AW128" s="43" t="str">
        <f>IF(A128="","",MOD((AG128+AH128)*(T128*(1-T128)),Prime))</f>
        <v/>
      </c>
      <c r="AX128" s="43" t="str">
        <f>IF(A128="","",MOD((AG128+AH128)*(U128*(1-U128)),Prime))</f>
        <v/>
      </c>
      <c r="AY128" s="43" t="str">
        <f>IF($A128="","",MOD(($AG128+$AH128)*(Q128*($K128-Q$4)),Prime))</f>
        <v/>
      </c>
      <c r="AZ128" s="43" t="str">
        <f>IF($A128="","",MOD(($AG128+$AH128)*(R128*($K128-R$4)),Prime))</f>
        <v/>
      </c>
      <c r="BA128" s="43" t="str">
        <f>IF($A128="","",MOD(($AG128+$AH128)*(S128*($K128-S$4)),Prime))</f>
        <v/>
      </c>
      <c r="BB128" s="43" t="str">
        <f>IF($A128="","",MOD(($AG128+$AH128)*(T128*($K128-T$4)),Prime))</f>
        <v/>
      </c>
      <c r="BC128" s="43" t="str">
        <f>IF($A128="","",MOD(($AG128+$AH128)*(U128*($K128-U$4)),Prime))</f>
        <v/>
      </c>
      <c r="BD128" s="24"/>
      <c r="BE128" s="43" t="str">
        <f>IF(A128="","",MOD((AG128+AH128)*(V128+W128+X128+Y128+Z128-1),Prime))</f>
        <v/>
      </c>
      <c r="BF128" s="43" t="str">
        <f>IF(A128="","",MOD((AG128+AH128)*(V128*(1-V128)),Prime))</f>
        <v/>
      </c>
      <c r="BG128" s="43" t="str">
        <f>IF(A128="","",MOD((AG128+AH128)*(W128*(1-W128)),Prime))</f>
        <v/>
      </c>
      <c r="BH128" s="43" t="str">
        <f>IF(A128="","",MOD((AG128+AH128)*(X128*(1-X128)),Prime))</f>
        <v/>
      </c>
      <c r="BI128" s="43" t="str">
        <f>IF(A128="","",MOD((AG128+AH128)*(Y128*(1-Y128)),Prime))</f>
        <v/>
      </c>
      <c r="BJ128" s="43" t="str">
        <f>IF(A128="","",MOD((AG128+AH128)*(Z128*(1-Z128)),Prime))</f>
        <v/>
      </c>
      <c r="BK128" s="43" t="str">
        <f>IF($A128="","",MOD(($AG128+$AH128)*(V128*($L128-V$4)),Prime))</f>
        <v/>
      </c>
      <c r="BL128" s="43" t="str">
        <f>IF($A128="","",MOD(($AG128+$AH128)*(W128*($L128-W$4)),Prime))</f>
        <v/>
      </c>
      <c r="BM128" s="43" t="str">
        <f>IF($A128="","",MOD(($AG128+$AH128)*(X128*($L128-X$4)),Prime))</f>
        <v/>
      </c>
      <c r="BN128" s="43" t="str">
        <f>IF($A128="","",MOD(($AG128+$AH128)*(Y128*($L128-Y$4)),Prime))</f>
        <v/>
      </c>
      <c r="BO128" s="43" t="str">
        <f>IF($A128="","",MOD(($AG128+$AH128)*(Z128*($L128-Z$4)),Prime))</f>
        <v/>
      </c>
      <c r="BP128" s="24"/>
      <c r="BQ128" s="43" t="str">
        <f>IF(A128="","",MOD((AG128+AH128)*(R128*D128+S128*E128+T128*F128+U128*G128-AA128),Prime))</f>
        <v/>
      </c>
      <c r="BR128" s="43" t="str">
        <f>IF(A128="","",MOD((AG128+AH128)*(W128*D128+X128*E128+Y128*F128+Z128*G128-AB128),Prime))</f>
        <v/>
      </c>
      <c r="BS128" s="43" t="str">
        <f>IF(A128="","",MOD((AG128+AH128)*(MOD(N128*AB128+O128*(AB128+M128)+P128*(AA128+AB128+M128),Prime)-AC128),Prime))</f>
        <v/>
      </c>
      <c r="BT128" s="43" t="str">
        <f>IF(A128="","",MOD((AG128+AH128)*MOD(H128*(AA128+R128)+(1-H128)*AC128-AD128,Prime),Prime))</f>
        <v/>
      </c>
      <c r="BU128" s="43" t="str">
        <f>IF(A128="","",MOD((AG128+AH128)*((J128*AD128+(1-J128)*AC128)-AE128),Prime))</f>
        <v/>
      </c>
      <c r="BV128" s="43" t="str">
        <f>IF(A128="","",MOD((AG128+AH128)*H128*(1-H128),Prime))</f>
        <v/>
      </c>
      <c r="BW128" s="43" t="str" cm="1">
        <f t="array" ref="BW128">IF(A128="","",MOD(AH128*MOD(MRef(AF$5,B128-Input_Output!$O$6,Input_Output!$O$22)*MRef(AC$5,B128-Input_Output!$O$6,Input_Output!$O$22)-(1-H128),Prime),Prime))</f>
        <v/>
      </c>
      <c r="BX128" s="24"/>
      <c r="BY128" s="43" t="str" cm="1">
        <f t="array" ref="BY128">IF(A128="","",MOD($AH128*((1-MRef(R$5,$B128-Input_Output!$O$6,Input_Output!$O$22))*(MOD(MRef(D$5,$B128-Input_Output!$O$6,Input_Output!$O$22)+1,Prime))+MRef(R$5,$B128-Input_Output!$O$6,Input_Output!$O$22)*MRef($AE$5,$B128-Input_Output!$O$6,Input_Output!$O$22)-D128),Prime))</f>
        <v/>
      </c>
      <c r="BZ128" s="43" t="str" cm="1">
        <f t="array" ref="BZ128">IF($A128="","",MOD($AH128*((1-MRef(S$5,$B128-Input_Output!$O$6,Input_Output!$O$22))*MRef(E$5,$B128-Input_Output!$O$6,Input_Output!$O$22)+MRef(S$5,$B128-Input_Output!$O$6,Input_Output!$O$22)*MRef($AE$5,$B128-Input_Output!$O$6,Input_Output!$O$22)-E128),Prime))</f>
        <v/>
      </c>
      <c r="CA128" s="43" t="str" cm="1">
        <f t="array" ref="CA128">IF($A128="","",MOD($AH128*((1-MRef(T$5,$B128-Input_Output!$O$6,Input_Output!$O$22))*MRef(F$5,$B128-Input_Output!$O$6,Input_Output!$O$22)+MRef(T$5,$B128-Input_Output!$O$6,Input_Output!$O$22)*MRef($AE$5,$B128-Input_Output!$O$6,Input_Output!$O$22)-F128),Prime))</f>
        <v/>
      </c>
      <c r="CB128" s="43" t="str" cm="1">
        <f t="array" ref="CB128">IF($A128="","",MOD($AH128*((1-MRef(U$5,$B128-Input_Output!$O$6,Input_Output!$O$22))*MRef(G$5,$B128-Input_Output!$O$6,Input_Output!$O$22)+MRef(U$5,$B128-Input_Output!$O$6,Input_Output!$O$22)*MRef($AE$5,$B128-Input_Output!$O$6,Input_Output!$O$22)-G128),Prime))</f>
        <v/>
      </c>
      <c r="CC128" s="43" t="str" cm="1">
        <f t="array" ref="CC128">IF(A128="","",MOD(AH128*MRef(AC$5,B128-Input_Output!$O$6,Input_Output!$O$22)*H128,Prime))</f>
        <v/>
      </c>
      <c r="CD128" s="24"/>
      <c r="CE128" s="43" t="str">
        <f>IF($A128="","",MOD(D128*$AG128,Prime))</f>
        <v/>
      </c>
      <c r="CF128" s="43" t="str">
        <f>IF($A128="","",MOD((E128-INPUT)*$AG128,Prime))</f>
        <v/>
      </c>
      <c r="CG128" s="43" t="str">
        <f>IF($A128="","",MOD(H128*$AG128,Prime))</f>
        <v/>
      </c>
      <c r="CH128" s="43" t="str">
        <f>IF($A128="","",MOD((E128-OUT)*$AI128,Prime))</f>
        <v/>
      </c>
      <c r="CI128" s="43" t="str" cm="1">
        <f t="array" ref="CI128">IF(A128="","",_xlfn.LET(_xlpm.r,B128-Input_Output!$O$6,_xlpm.l,Input_Output!$O$22,MOD(MRef(AG$5,_xlpm.r,_xlpm.l)+MRef(AH$5,_xlpm.r,_xlpm.l)-MRef(AI$5,_xlpm.r,_xlpm.l)-AH128,Prime)))</f>
        <v/>
      </c>
      <c r="CJ128" s="7"/>
    </row>
    <row r="129" spans="1:88" x14ac:dyDescent="0.25">
      <c r="A129" s="41" t="str">
        <f>IF(B129&lt;Input_Output!O$22,"disguised","")</f>
        <v/>
      </c>
      <c r="B129" s="19" t="str">
        <f>IF(B128="","",_xlfn.LET(_xlpm.next,B128+1,IF(_xlpm.next&lt;Input_Output!O$22,_xlpm.next,"")))</f>
        <v/>
      </c>
      <c r="C129" s="19"/>
      <c r="D129" s="42"/>
      <c r="E129" s="42"/>
      <c r="F129" s="42"/>
      <c r="G129" s="42"/>
      <c r="H129" s="79"/>
      <c r="I129" s="87"/>
      <c r="J129" s="42"/>
      <c r="K129" s="42"/>
      <c r="L129" s="42"/>
      <c r="M129" s="61"/>
      <c r="N129" s="80"/>
      <c r="O129" s="42"/>
      <c r="P129" s="42"/>
      <c r="Q129" s="42"/>
      <c r="R129" s="42"/>
      <c r="S129" s="42"/>
      <c r="T129" s="42"/>
      <c r="U129" s="42"/>
      <c r="V129" s="42"/>
      <c r="W129" s="42"/>
      <c r="X129" s="42"/>
      <c r="Y129" s="42"/>
      <c r="Z129" s="42"/>
      <c r="AA129" s="42"/>
      <c r="AB129" s="42"/>
      <c r="AC129" s="42"/>
      <c r="AD129" s="42"/>
      <c r="AE129" s="42"/>
      <c r="AF129" s="42"/>
      <c r="AG129" s="19"/>
      <c r="AH129" s="19"/>
      <c r="AI129" s="19"/>
      <c r="AJ129" s="7"/>
      <c r="AK129" s="43" t="str">
        <f>IF(A129="","",MOD((AG129+AH129)*(N129+O129+P129-1),Prime))</f>
        <v/>
      </c>
      <c r="AL129" s="43" t="str">
        <f>IF(A129="","",MOD((AG129+AH129)*(N129*(1-N129)),Prime))</f>
        <v/>
      </c>
      <c r="AM129" s="43" t="str">
        <f>IF(A129="","",MOD((AG129+AH129)*(O129*(1-O129)),Prime))</f>
        <v/>
      </c>
      <c r="AN129" s="43" t="str">
        <f>IF(A129="","",MOD((AG129+AH129)*(P129*(1-P129)),Prime))</f>
        <v/>
      </c>
      <c r="AO129" s="43" t="str">
        <f>IF(A129="","",MOD((AG129+AH129)*(N129*($I129-N$4)),Prime))</f>
        <v/>
      </c>
      <c r="AP129" s="43" t="str">
        <f>IF(A129="","",MOD((AG129+AH129)*(O129*($I129-O$4)),Prime))</f>
        <v/>
      </c>
      <c r="AQ129" s="43" t="str">
        <f>IF(A129="","",MOD((AG129+AH129)*(P129*($I129-P$4)),Prime))</f>
        <v/>
      </c>
      <c r="AR129" s="7"/>
      <c r="AS129" s="43" t="str">
        <f>IF(A129="","",MOD((AG129+AH129)*(Q129+R129+S129+T129+U129-1),Prime))</f>
        <v/>
      </c>
      <c r="AT129" s="43" t="str">
        <f>IF(A129="","",MOD((AG129+AH129)*(Q129*(1-Q129)),Prime))</f>
        <v/>
      </c>
      <c r="AU129" s="43" t="str">
        <f>IF(A129="","",MOD((AG129+AH129)*(R129*(1-R129)),Prime))</f>
        <v/>
      </c>
      <c r="AV129" s="43" t="str">
        <f>IF(A129="","",MOD((AG129+AH129)*(S129*(1-S129)),Prime))</f>
        <v/>
      </c>
      <c r="AW129" s="43" t="str">
        <f>IF(A129="","",MOD((AG129+AH129)*(T129*(1-T129)),Prime))</f>
        <v/>
      </c>
      <c r="AX129" s="43" t="str">
        <f>IF(A129="","",MOD((AG129+AH129)*(U129*(1-U129)),Prime))</f>
        <v/>
      </c>
      <c r="AY129" s="43" t="str">
        <f>IF($A129="","",MOD(($AG129+$AH129)*(Q129*($K129-Q$4)),Prime))</f>
        <v/>
      </c>
      <c r="AZ129" s="43" t="str">
        <f>IF($A129="","",MOD(($AG129+$AH129)*(R129*($K129-R$4)),Prime))</f>
        <v/>
      </c>
      <c r="BA129" s="43" t="str">
        <f>IF($A129="","",MOD(($AG129+$AH129)*(S129*($K129-S$4)),Prime))</f>
        <v/>
      </c>
      <c r="BB129" s="43" t="str">
        <f>IF($A129="","",MOD(($AG129+$AH129)*(T129*($K129-T$4)),Prime))</f>
        <v/>
      </c>
      <c r="BC129" s="43" t="str">
        <f>IF($A129="","",MOD(($AG129+$AH129)*(U129*($K129-U$4)),Prime))</f>
        <v/>
      </c>
      <c r="BD129" s="24"/>
      <c r="BE129" s="43" t="str">
        <f>IF(A129="","",MOD((AG129+AH129)*(V129+W129+X129+Y129+Z129-1),Prime))</f>
        <v/>
      </c>
      <c r="BF129" s="43" t="str">
        <f>IF(A129="","",MOD((AG129+AH129)*(V129*(1-V129)),Prime))</f>
        <v/>
      </c>
      <c r="BG129" s="43" t="str">
        <f>IF(A129="","",MOD((AG129+AH129)*(W129*(1-W129)),Prime))</f>
        <v/>
      </c>
      <c r="BH129" s="43" t="str">
        <f>IF(A129="","",MOD((AG129+AH129)*(X129*(1-X129)),Prime))</f>
        <v/>
      </c>
      <c r="BI129" s="43" t="str">
        <f>IF(A129="","",MOD((AG129+AH129)*(Y129*(1-Y129)),Prime))</f>
        <v/>
      </c>
      <c r="BJ129" s="43" t="str">
        <f>IF(A129="","",MOD((AG129+AH129)*(Z129*(1-Z129)),Prime))</f>
        <v/>
      </c>
      <c r="BK129" s="43" t="str">
        <f>IF($A129="","",MOD(($AG129+$AH129)*(V129*($L129-V$4)),Prime))</f>
        <v/>
      </c>
      <c r="BL129" s="43" t="str">
        <f>IF($A129="","",MOD(($AG129+$AH129)*(W129*($L129-W$4)),Prime))</f>
        <v/>
      </c>
      <c r="BM129" s="43" t="str">
        <f>IF($A129="","",MOD(($AG129+$AH129)*(X129*($L129-X$4)),Prime))</f>
        <v/>
      </c>
      <c r="BN129" s="43" t="str">
        <f>IF($A129="","",MOD(($AG129+$AH129)*(Y129*($L129-Y$4)),Prime))</f>
        <v/>
      </c>
      <c r="BO129" s="43" t="str">
        <f>IF($A129="","",MOD(($AG129+$AH129)*(Z129*($L129-Z$4)),Prime))</f>
        <v/>
      </c>
      <c r="BP129" s="24"/>
      <c r="BQ129" s="43" t="str">
        <f>IF(A129="","",MOD((AG129+AH129)*(R129*D129+S129*E129+T129*F129+U129*G129-AA129),Prime))</f>
        <v/>
      </c>
      <c r="BR129" s="43" t="str">
        <f>IF(A129="","",MOD((AG129+AH129)*(W129*D129+X129*E129+Y129*F129+Z129*G129-AB129),Prime))</f>
        <v/>
      </c>
      <c r="BS129" s="43" t="str">
        <f>IF(A129="","",MOD((AG129+AH129)*(MOD(N129*AB129+O129*(AB129+M129)+P129*(AA129+AB129+M129),Prime)-AC129),Prime))</f>
        <v/>
      </c>
      <c r="BT129" s="43" t="str">
        <f>IF(A129="","",MOD((AG129+AH129)*MOD(H129*(AA129+R129)+(1-H129)*AC129-AD129,Prime),Prime))</f>
        <v/>
      </c>
      <c r="BU129" s="43" t="str">
        <f>IF(A129="","",MOD((AG129+AH129)*((J129*AD129+(1-J129)*AC129)-AE129),Prime))</f>
        <v/>
      </c>
      <c r="BV129" s="43" t="str">
        <f>IF(A129="","",MOD((AG129+AH129)*H129*(1-H129),Prime))</f>
        <v/>
      </c>
      <c r="BW129" s="43" t="str" cm="1">
        <f t="array" ref="BW129">IF(A129="","",MOD(AH129*MOD(MRef(AF$5,B129-Input_Output!$O$6,Input_Output!$O$22)*MRef(AC$5,B129-Input_Output!$O$6,Input_Output!$O$22)-(1-H129),Prime),Prime))</f>
        <v/>
      </c>
      <c r="BX129" s="24"/>
      <c r="BY129" s="43" t="str" cm="1">
        <f t="array" ref="BY129">IF(A129="","",MOD($AH129*((1-MRef(R$5,$B129-Input_Output!$O$6,Input_Output!$O$22))*(MOD(MRef(D$5,$B129-Input_Output!$O$6,Input_Output!$O$22)+1,Prime))+MRef(R$5,$B129-Input_Output!$O$6,Input_Output!$O$22)*MRef($AE$5,$B129-Input_Output!$O$6,Input_Output!$O$22)-D129),Prime))</f>
        <v/>
      </c>
      <c r="BZ129" s="43" t="str" cm="1">
        <f t="array" ref="BZ129">IF($A129="","",MOD($AH129*((1-MRef(S$5,$B129-Input_Output!$O$6,Input_Output!$O$22))*MRef(E$5,$B129-Input_Output!$O$6,Input_Output!$O$22)+MRef(S$5,$B129-Input_Output!$O$6,Input_Output!$O$22)*MRef($AE$5,$B129-Input_Output!$O$6,Input_Output!$O$22)-E129),Prime))</f>
        <v/>
      </c>
      <c r="CA129" s="43" t="str" cm="1">
        <f t="array" ref="CA129">IF($A129="","",MOD($AH129*((1-MRef(T$5,$B129-Input_Output!$O$6,Input_Output!$O$22))*MRef(F$5,$B129-Input_Output!$O$6,Input_Output!$O$22)+MRef(T$5,$B129-Input_Output!$O$6,Input_Output!$O$22)*MRef($AE$5,$B129-Input_Output!$O$6,Input_Output!$O$22)-F129),Prime))</f>
        <v/>
      </c>
      <c r="CB129" s="43" t="str" cm="1">
        <f t="array" ref="CB129">IF($A129="","",MOD($AH129*((1-MRef(U$5,$B129-Input_Output!$O$6,Input_Output!$O$22))*MRef(G$5,$B129-Input_Output!$O$6,Input_Output!$O$22)+MRef(U$5,$B129-Input_Output!$O$6,Input_Output!$O$22)*MRef($AE$5,$B129-Input_Output!$O$6,Input_Output!$O$22)-G129),Prime))</f>
        <v/>
      </c>
      <c r="CC129" s="43" t="str" cm="1">
        <f t="array" ref="CC129">IF(A129="","",MOD(AH129*MRef(AC$5,B129-Input_Output!$O$6,Input_Output!$O$22)*H129,Prime))</f>
        <v/>
      </c>
      <c r="CD129" s="24"/>
      <c r="CE129" s="43" t="str">
        <f>IF($A129="","",MOD(D129*$AG129,Prime))</f>
        <v/>
      </c>
      <c r="CF129" s="43" t="str">
        <f>IF($A129="","",MOD((E129-INPUT)*$AG129,Prime))</f>
        <v/>
      </c>
      <c r="CG129" s="43" t="str">
        <f>IF($A129="","",MOD(H129*$AG129,Prime))</f>
        <v/>
      </c>
      <c r="CH129" s="43" t="str">
        <f>IF($A129="","",MOD((E129-OUT)*$AI129,Prime))</f>
        <v/>
      </c>
      <c r="CI129" s="43" t="str" cm="1">
        <f t="array" ref="CI129">IF(A129="","",_xlfn.LET(_xlpm.r,B129-Input_Output!$O$6,_xlpm.l,Input_Output!$O$22,MOD(MRef(AG$5,_xlpm.r,_xlpm.l)+MRef(AH$5,_xlpm.r,_xlpm.l)-MRef(AI$5,_xlpm.r,_xlpm.l)-AH129,Prime)))</f>
        <v/>
      </c>
      <c r="CJ129" s="7"/>
    </row>
    <row r="130" spans="1:88" x14ac:dyDescent="0.25">
      <c r="A130" s="41" t="str">
        <f>IF(B130&lt;Input_Output!O$22,"disguised","")</f>
        <v/>
      </c>
      <c r="B130" s="19" t="str">
        <f>IF(B129="","",_xlfn.LET(_xlpm.next,B129+1,IF(_xlpm.next&lt;Input_Output!O$22,_xlpm.next,"")))</f>
        <v/>
      </c>
      <c r="C130" s="19"/>
      <c r="D130" s="42"/>
      <c r="E130" s="42"/>
      <c r="F130" s="42"/>
      <c r="G130" s="42"/>
      <c r="H130" s="79"/>
      <c r="I130" s="87"/>
      <c r="J130" s="42"/>
      <c r="K130" s="42"/>
      <c r="L130" s="42"/>
      <c r="M130" s="61"/>
      <c r="N130" s="80"/>
      <c r="O130" s="42"/>
      <c r="P130" s="42"/>
      <c r="Q130" s="42"/>
      <c r="R130" s="42"/>
      <c r="S130" s="42"/>
      <c r="T130" s="42"/>
      <c r="U130" s="42"/>
      <c r="V130" s="42"/>
      <c r="W130" s="42"/>
      <c r="X130" s="42"/>
      <c r="Y130" s="42"/>
      <c r="Z130" s="42"/>
      <c r="AA130" s="42"/>
      <c r="AB130" s="42"/>
      <c r="AC130" s="42"/>
      <c r="AD130" s="42"/>
      <c r="AE130" s="42"/>
      <c r="AF130" s="42"/>
      <c r="AG130" s="19"/>
      <c r="AH130" s="19"/>
      <c r="AI130" s="19"/>
      <c r="AJ130" s="7"/>
      <c r="AK130" s="43" t="str">
        <f>IF(A130="","",MOD((AG130+AH130)*(N130+O130+P130-1),Prime))</f>
        <v/>
      </c>
      <c r="AL130" s="43" t="str">
        <f>IF(A130="","",MOD((AG130+AH130)*(N130*(1-N130)),Prime))</f>
        <v/>
      </c>
      <c r="AM130" s="43" t="str">
        <f>IF(A130="","",MOD((AG130+AH130)*(O130*(1-O130)),Prime))</f>
        <v/>
      </c>
      <c r="AN130" s="43" t="str">
        <f>IF(A130="","",MOD((AG130+AH130)*(P130*(1-P130)),Prime))</f>
        <v/>
      </c>
      <c r="AO130" s="43" t="str">
        <f>IF(A130="","",MOD((AG130+AH130)*(N130*($I130-N$4)),Prime))</f>
        <v/>
      </c>
      <c r="AP130" s="43" t="str">
        <f>IF(A130="","",MOD((AG130+AH130)*(O130*($I130-O$4)),Prime))</f>
        <v/>
      </c>
      <c r="AQ130" s="43" t="str">
        <f>IF(A130="","",MOD((AG130+AH130)*(P130*($I130-P$4)),Prime))</f>
        <v/>
      </c>
      <c r="AR130" s="7"/>
      <c r="AS130" s="43" t="str">
        <f>IF(A130="","",MOD((AG130+AH130)*(Q130+R130+S130+T130+U130-1),Prime))</f>
        <v/>
      </c>
      <c r="AT130" s="43" t="str">
        <f>IF(A130="","",MOD((AG130+AH130)*(Q130*(1-Q130)),Prime))</f>
        <v/>
      </c>
      <c r="AU130" s="43" t="str">
        <f>IF(A130="","",MOD((AG130+AH130)*(R130*(1-R130)),Prime))</f>
        <v/>
      </c>
      <c r="AV130" s="43" t="str">
        <f>IF(A130="","",MOD((AG130+AH130)*(S130*(1-S130)),Prime))</f>
        <v/>
      </c>
      <c r="AW130" s="43" t="str">
        <f>IF(A130="","",MOD((AG130+AH130)*(T130*(1-T130)),Prime))</f>
        <v/>
      </c>
      <c r="AX130" s="43" t="str">
        <f>IF(A130="","",MOD((AG130+AH130)*(U130*(1-U130)),Prime))</f>
        <v/>
      </c>
      <c r="AY130" s="43" t="str">
        <f>IF($A130="","",MOD(($AG130+$AH130)*(Q130*($K130-Q$4)),Prime))</f>
        <v/>
      </c>
      <c r="AZ130" s="43" t="str">
        <f>IF($A130="","",MOD(($AG130+$AH130)*(R130*($K130-R$4)),Prime))</f>
        <v/>
      </c>
      <c r="BA130" s="43" t="str">
        <f>IF($A130="","",MOD(($AG130+$AH130)*(S130*($K130-S$4)),Prime))</f>
        <v/>
      </c>
      <c r="BB130" s="43" t="str">
        <f>IF($A130="","",MOD(($AG130+$AH130)*(T130*($K130-T$4)),Prime))</f>
        <v/>
      </c>
      <c r="BC130" s="43" t="str">
        <f>IF($A130="","",MOD(($AG130+$AH130)*(U130*($K130-U$4)),Prime))</f>
        <v/>
      </c>
      <c r="BD130" s="24"/>
      <c r="BE130" s="43" t="str">
        <f>IF(A130="","",MOD((AG130+AH130)*(V130+W130+X130+Y130+Z130-1),Prime))</f>
        <v/>
      </c>
      <c r="BF130" s="43" t="str">
        <f>IF(A130="","",MOD((AG130+AH130)*(V130*(1-V130)),Prime))</f>
        <v/>
      </c>
      <c r="BG130" s="43" t="str">
        <f>IF(A130="","",MOD((AG130+AH130)*(W130*(1-W130)),Prime))</f>
        <v/>
      </c>
      <c r="BH130" s="43" t="str">
        <f>IF(A130="","",MOD((AG130+AH130)*(X130*(1-X130)),Prime))</f>
        <v/>
      </c>
      <c r="BI130" s="43" t="str">
        <f>IF(A130="","",MOD((AG130+AH130)*(Y130*(1-Y130)),Prime))</f>
        <v/>
      </c>
      <c r="BJ130" s="43" t="str">
        <f>IF(A130="","",MOD((AG130+AH130)*(Z130*(1-Z130)),Prime))</f>
        <v/>
      </c>
      <c r="BK130" s="43" t="str">
        <f>IF($A130="","",MOD(($AG130+$AH130)*(V130*($L130-V$4)),Prime))</f>
        <v/>
      </c>
      <c r="BL130" s="43" t="str">
        <f>IF($A130="","",MOD(($AG130+$AH130)*(W130*($L130-W$4)),Prime))</f>
        <v/>
      </c>
      <c r="BM130" s="43" t="str">
        <f>IF($A130="","",MOD(($AG130+$AH130)*(X130*($L130-X$4)),Prime))</f>
        <v/>
      </c>
      <c r="BN130" s="43" t="str">
        <f>IF($A130="","",MOD(($AG130+$AH130)*(Y130*($L130-Y$4)),Prime))</f>
        <v/>
      </c>
      <c r="BO130" s="43" t="str">
        <f>IF($A130="","",MOD(($AG130+$AH130)*(Z130*($L130-Z$4)),Prime))</f>
        <v/>
      </c>
      <c r="BP130" s="24"/>
      <c r="BQ130" s="43" t="str">
        <f>IF(A130="","",MOD((AG130+AH130)*(R130*D130+S130*E130+T130*F130+U130*G130-AA130),Prime))</f>
        <v/>
      </c>
      <c r="BR130" s="43" t="str">
        <f>IF(A130="","",MOD((AG130+AH130)*(W130*D130+X130*E130+Y130*F130+Z130*G130-AB130),Prime))</f>
        <v/>
      </c>
      <c r="BS130" s="43" t="str">
        <f>IF(A130="","",MOD((AG130+AH130)*(MOD(N130*AB130+O130*(AB130+M130)+P130*(AA130+AB130+M130),Prime)-AC130),Prime))</f>
        <v/>
      </c>
      <c r="BT130" s="43" t="str">
        <f>IF(A130="","",MOD((AG130+AH130)*MOD(H130*(AA130+R130)+(1-H130)*AC130-AD130,Prime),Prime))</f>
        <v/>
      </c>
      <c r="BU130" s="43" t="str">
        <f>IF(A130="","",MOD((AG130+AH130)*((J130*AD130+(1-J130)*AC130)-AE130),Prime))</f>
        <v/>
      </c>
      <c r="BV130" s="43" t="str">
        <f>IF(A130="","",MOD((AG130+AH130)*H130*(1-H130),Prime))</f>
        <v/>
      </c>
      <c r="BW130" s="43" t="str" cm="1">
        <f t="array" ref="BW130">IF(A130="","",MOD(AH130*MOD(MRef(AF$5,B130-Input_Output!$O$6,Input_Output!$O$22)*MRef(AC$5,B130-Input_Output!$O$6,Input_Output!$O$22)-(1-H130),Prime),Prime))</f>
        <v/>
      </c>
      <c r="BX130" s="24"/>
      <c r="BY130" s="43" t="str" cm="1">
        <f t="array" ref="BY130">IF(A130="","",MOD($AH130*((1-MRef(R$5,$B130-Input_Output!$O$6,Input_Output!$O$22))*(MOD(MRef(D$5,$B130-Input_Output!$O$6,Input_Output!$O$22)+1,Prime))+MRef(R$5,$B130-Input_Output!$O$6,Input_Output!$O$22)*MRef($AE$5,$B130-Input_Output!$O$6,Input_Output!$O$22)-D130),Prime))</f>
        <v/>
      </c>
      <c r="BZ130" s="43" t="str" cm="1">
        <f t="array" ref="BZ130">IF($A130="","",MOD($AH130*((1-MRef(S$5,$B130-Input_Output!$O$6,Input_Output!$O$22))*MRef(E$5,$B130-Input_Output!$O$6,Input_Output!$O$22)+MRef(S$5,$B130-Input_Output!$O$6,Input_Output!$O$22)*MRef($AE$5,$B130-Input_Output!$O$6,Input_Output!$O$22)-E130),Prime))</f>
        <v/>
      </c>
      <c r="CA130" s="43" t="str" cm="1">
        <f t="array" ref="CA130">IF($A130="","",MOD($AH130*((1-MRef(T$5,$B130-Input_Output!$O$6,Input_Output!$O$22))*MRef(F$5,$B130-Input_Output!$O$6,Input_Output!$O$22)+MRef(T$5,$B130-Input_Output!$O$6,Input_Output!$O$22)*MRef($AE$5,$B130-Input_Output!$O$6,Input_Output!$O$22)-F130),Prime))</f>
        <v/>
      </c>
      <c r="CB130" s="43" t="str" cm="1">
        <f t="array" ref="CB130">IF($A130="","",MOD($AH130*((1-MRef(U$5,$B130-Input_Output!$O$6,Input_Output!$O$22))*MRef(G$5,$B130-Input_Output!$O$6,Input_Output!$O$22)+MRef(U$5,$B130-Input_Output!$O$6,Input_Output!$O$22)*MRef($AE$5,$B130-Input_Output!$O$6,Input_Output!$O$22)-G130),Prime))</f>
        <v/>
      </c>
      <c r="CC130" s="43" t="str" cm="1">
        <f t="array" ref="CC130">IF(A130="","",MOD(AH130*MRef(AC$5,B130-Input_Output!$O$6,Input_Output!$O$22)*H130,Prime))</f>
        <v/>
      </c>
      <c r="CD130" s="24"/>
      <c r="CE130" s="43" t="str">
        <f>IF($A130="","",MOD(D130*$AG130,Prime))</f>
        <v/>
      </c>
      <c r="CF130" s="43" t="str">
        <f>IF($A130="","",MOD((E130-INPUT)*$AG130,Prime))</f>
        <v/>
      </c>
      <c r="CG130" s="43" t="str">
        <f>IF($A130="","",MOD(H130*$AG130,Prime))</f>
        <v/>
      </c>
      <c r="CH130" s="43" t="str">
        <f>IF($A130="","",MOD((E130-OUT)*$AI130,Prime))</f>
        <v/>
      </c>
      <c r="CI130" s="43" t="str" cm="1">
        <f t="array" ref="CI130">IF(A130="","",_xlfn.LET(_xlpm.r,B130-Input_Output!$O$6,_xlpm.l,Input_Output!$O$22,MOD(MRef(AG$5,_xlpm.r,_xlpm.l)+MRef(AH$5,_xlpm.r,_xlpm.l)-MRef(AI$5,_xlpm.r,_xlpm.l)-AH130,Prime)))</f>
        <v/>
      </c>
      <c r="CJ130" s="7"/>
    </row>
    <row r="131" spans="1:88" x14ac:dyDescent="0.25">
      <c r="A131" s="41" t="str">
        <f>IF(B131&lt;Input_Output!O$22,"disguised","")</f>
        <v/>
      </c>
      <c r="B131" s="19" t="str">
        <f>IF(B130="","",_xlfn.LET(_xlpm.next,B130+1,IF(_xlpm.next&lt;Input_Output!O$22,_xlpm.next,"")))</f>
        <v/>
      </c>
      <c r="C131" s="19"/>
      <c r="D131" s="42"/>
      <c r="E131" s="42"/>
      <c r="F131" s="42"/>
      <c r="G131" s="42"/>
      <c r="H131" s="79"/>
      <c r="I131" s="87"/>
      <c r="J131" s="42"/>
      <c r="K131" s="42"/>
      <c r="L131" s="42"/>
      <c r="M131" s="61"/>
      <c r="N131" s="80"/>
      <c r="O131" s="42"/>
      <c r="P131" s="42"/>
      <c r="Q131" s="42"/>
      <c r="R131" s="42"/>
      <c r="S131" s="42"/>
      <c r="T131" s="42"/>
      <c r="U131" s="42"/>
      <c r="V131" s="42"/>
      <c r="W131" s="42"/>
      <c r="X131" s="42"/>
      <c r="Y131" s="42"/>
      <c r="Z131" s="42"/>
      <c r="AA131" s="42"/>
      <c r="AB131" s="42"/>
      <c r="AC131" s="42"/>
      <c r="AD131" s="42"/>
      <c r="AE131" s="42"/>
      <c r="AF131" s="42"/>
      <c r="AG131" s="19"/>
      <c r="AH131" s="19"/>
      <c r="AI131" s="19"/>
      <c r="AJ131" s="7"/>
      <c r="AK131" s="43" t="str">
        <f>IF(A131="","",MOD((AG131+AH131)*(N131+O131+P131-1),Prime))</f>
        <v/>
      </c>
      <c r="AL131" s="43" t="str">
        <f>IF(A131="","",MOD((AG131+AH131)*(N131*(1-N131)),Prime))</f>
        <v/>
      </c>
      <c r="AM131" s="43" t="str">
        <f>IF(A131="","",MOD((AG131+AH131)*(O131*(1-O131)),Prime))</f>
        <v/>
      </c>
      <c r="AN131" s="43" t="str">
        <f>IF(A131="","",MOD((AG131+AH131)*(P131*(1-P131)),Prime))</f>
        <v/>
      </c>
      <c r="AO131" s="43" t="str">
        <f>IF(A131="","",MOD((AG131+AH131)*(N131*($I131-N$4)),Prime))</f>
        <v/>
      </c>
      <c r="AP131" s="43" t="str">
        <f>IF(A131="","",MOD((AG131+AH131)*(O131*($I131-O$4)),Prime))</f>
        <v/>
      </c>
      <c r="AQ131" s="43" t="str">
        <f>IF(A131="","",MOD((AG131+AH131)*(P131*($I131-P$4)),Prime))</f>
        <v/>
      </c>
      <c r="AR131" s="7"/>
      <c r="AS131" s="43" t="str">
        <f>IF(A131="","",MOD((AG131+AH131)*(Q131+R131+S131+T131+U131-1),Prime))</f>
        <v/>
      </c>
      <c r="AT131" s="43" t="str">
        <f>IF(A131="","",MOD((AG131+AH131)*(Q131*(1-Q131)),Prime))</f>
        <v/>
      </c>
      <c r="AU131" s="43" t="str">
        <f>IF(A131="","",MOD((AG131+AH131)*(R131*(1-R131)),Prime))</f>
        <v/>
      </c>
      <c r="AV131" s="43" t="str">
        <f>IF(A131="","",MOD((AG131+AH131)*(S131*(1-S131)),Prime))</f>
        <v/>
      </c>
      <c r="AW131" s="43" t="str">
        <f>IF(A131="","",MOD((AG131+AH131)*(T131*(1-T131)),Prime))</f>
        <v/>
      </c>
      <c r="AX131" s="43" t="str">
        <f>IF(A131="","",MOD((AG131+AH131)*(U131*(1-U131)),Prime))</f>
        <v/>
      </c>
      <c r="AY131" s="43" t="str">
        <f>IF($A131="","",MOD(($AG131+$AH131)*(Q131*($K131-Q$4)),Prime))</f>
        <v/>
      </c>
      <c r="AZ131" s="43" t="str">
        <f>IF($A131="","",MOD(($AG131+$AH131)*(R131*($K131-R$4)),Prime))</f>
        <v/>
      </c>
      <c r="BA131" s="43" t="str">
        <f>IF($A131="","",MOD(($AG131+$AH131)*(S131*($K131-S$4)),Prime))</f>
        <v/>
      </c>
      <c r="BB131" s="43" t="str">
        <f>IF($A131="","",MOD(($AG131+$AH131)*(T131*($K131-T$4)),Prime))</f>
        <v/>
      </c>
      <c r="BC131" s="43" t="str">
        <f>IF($A131="","",MOD(($AG131+$AH131)*(U131*($K131-U$4)),Prime))</f>
        <v/>
      </c>
      <c r="BD131" s="24"/>
      <c r="BE131" s="43" t="str">
        <f>IF(A131="","",MOD((AG131+AH131)*(V131+W131+X131+Y131+Z131-1),Prime))</f>
        <v/>
      </c>
      <c r="BF131" s="43" t="str">
        <f>IF(A131="","",MOD((AG131+AH131)*(V131*(1-V131)),Prime))</f>
        <v/>
      </c>
      <c r="BG131" s="43" t="str">
        <f>IF(A131="","",MOD((AG131+AH131)*(W131*(1-W131)),Prime))</f>
        <v/>
      </c>
      <c r="BH131" s="43" t="str">
        <f>IF(A131="","",MOD((AG131+AH131)*(X131*(1-X131)),Prime))</f>
        <v/>
      </c>
      <c r="BI131" s="43" t="str">
        <f>IF(A131="","",MOD((AG131+AH131)*(Y131*(1-Y131)),Prime))</f>
        <v/>
      </c>
      <c r="BJ131" s="43" t="str">
        <f>IF(A131="","",MOD((AG131+AH131)*(Z131*(1-Z131)),Prime))</f>
        <v/>
      </c>
      <c r="BK131" s="43" t="str">
        <f>IF($A131="","",MOD(($AG131+$AH131)*(V131*($L131-V$4)),Prime))</f>
        <v/>
      </c>
      <c r="BL131" s="43" t="str">
        <f>IF($A131="","",MOD(($AG131+$AH131)*(W131*($L131-W$4)),Prime))</f>
        <v/>
      </c>
      <c r="BM131" s="43" t="str">
        <f>IF($A131="","",MOD(($AG131+$AH131)*(X131*($L131-X$4)),Prime))</f>
        <v/>
      </c>
      <c r="BN131" s="43" t="str">
        <f>IF($A131="","",MOD(($AG131+$AH131)*(Y131*($L131-Y$4)),Prime))</f>
        <v/>
      </c>
      <c r="BO131" s="43" t="str">
        <f>IF($A131="","",MOD(($AG131+$AH131)*(Z131*($L131-Z$4)),Prime))</f>
        <v/>
      </c>
      <c r="BP131" s="24"/>
      <c r="BQ131" s="43" t="str">
        <f>IF(A131="","",MOD((AG131+AH131)*(R131*D131+S131*E131+T131*F131+U131*G131-AA131),Prime))</f>
        <v/>
      </c>
      <c r="BR131" s="43" t="str">
        <f>IF(A131="","",MOD((AG131+AH131)*(W131*D131+X131*E131+Y131*F131+Z131*G131-AB131),Prime))</f>
        <v/>
      </c>
      <c r="BS131" s="43" t="str">
        <f>IF(A131="","",MOD((AG131+AH131)*(MOD(N131*AB131+O131*(AB131+M131)+P131*(AA131+AB131+M131),Prime)-AC131),Prime))</f>
        <v/>
      </c>
      <c r="BT131" s="43" t="str">
        <f>IF(A131="","",MOD((AG131+AH131)*MOD(H131*(AA131+R131)+(1-H131)*AC131-AD131,Prime),Prime))</f>
        <v/>
      </c>
      <c r="BU131" s="43" t="str">
        <f>IF(A131="","",MOD((AG131+AH131)*((J131*AD131+(1-J131)*AC131)-AE131),Prime))</f>
        <v/>
      </c>
      <c r="BV131" s="43" t="str">
        <f>IF(A131="","",MOD((AG131+AH131)*H131*(1-H131),Prime))</f>
        <v/>
      </c>
      <c r="BW131" s="43" t="str" cm="1">
        <f t="array" ref="BW131">IF(A131="","",MOD(AH131*MOD(MRef(AF$5,B131-Input_Output!$O$6,Input_Output!$O$22)*MRef(AC$5,B131-Input_Output!$O$6,Input_Output!$O$22)-(1-H131),Prime),Prime))</f>
        <v/>
      </c>
      <c r="BX131" s="24"/>
      <c r="BY131" s="43" t="str" cm="1">
        <f t="array" ref="BY131">IF(A131="","",MOD($AH131*((1-MRef(R$5,$B131-Input_Output!$O$6,Input_Output!$O$22))*(MOD(MRef(D$5,$B131-Input_Output!$O$6,Input_Output!$O$22)+1,Prime))+MRef(R$5,$B131-Input_Output!$O$6,Input_Output!$O$22)*MRef($AE$5,$B131-Input_Output!$O$6,Input_Output!$O$22)-D131),Prime))</f>
        <v/>
      </c>
      <c r="BZ131" s="43" t="str" cm="1">
        <f t="array" ref="BZ131">IF($A131="","",MOD($AH131*((1-MRef(S$5,$B131-Input_Output!$O$6,Input_Output!$O$22))*MRef(E$5,$B131-Input_Output!$O$6,Input_Output!$O$22)+MRef(S$5,$B131-Input_Output!$O$6,Input_Output!$O$22)*MRef($AE$5,$B131-Input_Output!$O$6,Input_Output!$O$22)-E131),Prime))</f>
        <v/>
      </c>
      <c r="CA131" s="43" t="str" cm="1">
        <f t="array" ref="CA131">IF($A131="","",MOD($AH131*((1-MRef(T$5,$B131-Input_Output!$O$6,Input_Output!$O$22))*MRef(F$5,$B131-Input_Output!$O$6,Input_Output!$O$22)+MRef(T$5,$B131-Input_Output!$O$6,Input_Output!$O$22)*MRef($AE$5,$B131-Input_Output!$O$6,Input_Output!$O$22)-F131),Prime))</f>
        <v/>
      </c>
      <c r="CB131" s="43" t="str" cm="1">
        <f t="array" ref="CB131">IF($A131="","",MOD($AH131*((1-MRef(U$5,$B131-Input_Output!$O$6,Input_Output!$O$22))*MRef(G$5,$B131-Input_Output!$O$6,Input_Output!$O$22)+MRef(U$5,$B131-Input_Output!$O$6,Input_Output!$O$22)*MRef($AE$5,$B131-Input_Output!$O$6,Input_Output!$O$22)-G131),Prime))</f>
        <v/>
      </c>
      <c r="CC131" s="43" t="str" cm="1">
        <f t="array" ref="CC131">IF(A131="","",MOD(AH131*MRef(AC$5,B131-Input_Output!$O$6,Input_Output!$O$22)*H131,Prime))</f>
        <v/>
      </c>
      <c r="CD131" s="24"/>
      <c r="CE131" s="43" t="str">
        <f>IF($A131="","",MOD(D131*$AG131,Prime))</f>
        <v/>
      </c>
      <c r="CF131" s="43" t="str">
        <f>IF($A131="","",MOD((E131-INPUT)*$AG131,Prime))</f>
        <v/>
      </c>
      <c r="CG131" s="43" t="str">
        <f>IF($A131="","",MOD(H131*$AG131,Prime))</f>
        <v/>
      </c>
      <c r="CH131" s="43" t="str">
        <f>IF($A131="","",MOD((E131-OUT)*$AI131,Prime))</f>
        <v/>
      </c>
      <c r="CI131" s="43" t="str" cm="1">
        <f t="array" ref="CI131">IF(A131="","",_xlfn.LET(_xlpm.r,B131-Input_Output!$O$6,_xlpm.l,Input_Output!$O$22,MOD(MRef(AG$5,_xlpm.r,_xlpm.l)+MRef(AH$5,_xlpm.r,_xlpm.l)-MRef(AI$5,_xlpm.r,_xlpm.l)-AH131,Prime)))</f>
        <v/>
      </c>
      <c r="CJ131" s="7"/>
    </row>
    <row r="132" spans="1:88" x14ac:dyDescent="0.25">
      <c r="A132" s="41" t="str">
        <f>IF(B132&lt;Input_Output!O$22,"disguised","")</f>
        <v/>
      </c>
      <c r="B132" s="19" t="str">
        <f>IF(B131="","",_xlfn.LET(_xlpm.next,B131+1,IF(_xlpm.next&lt;Input_Output!O$22,_xlpm.next,"")))</f>
        <v/>
      </c>
      <c r="C132" s="19"/>
      <c r="D132" s="42"/>
      <c r="E132" s="42"/>
      <c r="F132" s="42"/>
      <c r="G132" s="42"/>
      <c r="H132" s="79"/>
      <c r="I132" s="87"/>
      <c r="J132" s="42"/>
      <c r="K132" s="42"/>
      <c r="L132" s="42"/>
      <c r="M132" s="61"/>
      <c r="N132" s="80"/>
      <c r="O132" s="42"/>
      <c r="P132" s="42"/>
      <c r="Q132" s="42"/>
      <c r="R132" s="42"/>
      <c r="S132" s="42"/>
      <c r="T132" s="42"/>
      <c r="U132" s="42"/>
      <c r="V132" s="42"/>
      <c r="W132" s="42"/>
      <c r="X132" s="42"/>
      <c r="Y132" s="42"/>
      <c r="Z132" s="42"/>
      <c r="AA132" s="42"/>
      <c r="AB132" s="42"/>
      <c r="AC132" s="42"/>
      <c r="AD132" s="42"/>
      <c r="AE132" s="42"/>
      <c r="AF132" s="42"/>
      <c r="AG132" s="19"/>
      <c r="AH132" s="19"/>
      <c r="AI132" s="19"/>
      <c r="AJ132" s="7"/>
      <c r="AK132" s="43" t="str">
        <f>IF(A132="","",MOD((AG132+AH132)*(N132+O132+P132-1),Prime))</f>
        <v/>
      </c>
      <c r="AL132" s="43" t="str">
        <f>IF(A132="","",MOD((AG132+AH132)*(N132*(1-N132)),Prime))</f>
        <v/>
      </c>
      <c r="AM132" s="43" t="str">
        <f>IF(A132="","",MOD((AG132+AH132)*(O132*(1-O132)),Prime))</f>
        <v/>
      </c>
      <c r="AN132" s="43" t="str">
        <f>IF(A132="","",MOD((AG132+AH132)*(P132*(1-P132)),Prime))</f>
        <v/>
      </c>
      <c r="AO132" s="43" t="str">
        <f>IF(A132="","",MOD((AG132+AH132)*(N132*($I132-N$4)),Prime))</f>
        <v/>
      </c>
      <c r="AP132" s="43" t="str">
        <f>IF(A132="","",MOD((AG132+AH132)*(O132*($I132-O$4)),Prime))</f>
        <v/>
      </c>
      <c r="AQ132" s="43" t="str">
        <f>IF(A132="","",MOD((AG132+AH132)*(P132*($I132-P$4)),Prime))</f>
        <v/>
      </c>
      <c r="AR132" s="7"/>
      <c r="AS132" s="43" t="str">
        <f>IF(A132="","",MOD((AG132+AH132)*(Q132+R132+S132+T132+U132-1),Prime))</f>
        <v/>
      </c>
      <c r="AT132" s="43" t="str">
        <f>IF(A132="","",MOD((AG132+AH132)*(Q132*(1-Q132)),Prime))</f>
        <v/>
      </c>
      <c r="AU132" s="43" t="str">
        <f>IF(A132="","",MOD((AG132+AH132)*(R132*(1-R132)),Prime))</f>
        <v/>
      </c>
      <c r="AV132" s="43" t="str">
        <f>IF(A132="","",MOD((AG132+AH132)*(S132*(1-S132)),Prime))</f>
        <v/>
      </c>
      <c r="AW132" s="43" t="str">
        <f>IF(A132="","",MOD((AG132+AH132)*(T132*(1-T132)),Prime))</f>
        <v/>
      </c>
      <c r="AX132" s="43" t="str">
        <f>IF(A132="","",MOD((AG132+AH132)*(U132*(1-U132)),Prime))</f>
        <v/>
      </c>
      <c r="AY132" s="43" t="str">
        <f>IF($A132="","",MOD(($AG132+$AH132)*(Q132*($K132-Q$4)),Prime))</f>
        <v/>
      </c>
      <c r="AZ132" s="43" t="str">
        <f>IF($A132="","",MOD(($AG132+$AH132)*(R132*($K132-R$4)),Prime))</f>
        <v/>
      </c>
      <c r="BA132" s="43" t="str">
        <f>IF($A132="","",MOD(($AG132+$AH132)*(S132*($K132-S$4)),Prime))</f>
        <v/>
      </c>
      <c r="BB132" s="43" t="str">
        <f>IF($A132="","",MOD(($AG132+$AH132)*(T132*($K132-T$4)),Prime))</f>
        <v/>
      </c>
      <c r="BC132" s="43" t="str">
        <f>IF($A132="","",MOD(($AG132+$AH132)*(U132*($K132-U$4)),Prime))</f>
        <v/>
      </c>
      <c r="BD132" s="24"/>
      <c r="BE132" s="43" t="str">
        <f>IF(A132="","",MOD((AG132+AH132)*(V132+W132+X132+Y132+Z132-1),Prime))</f>
        <v/>
      </c>
      <c r="BF132" s="43" t="str">
        <f>IF(A132="","",MOD((AG132+AH132)*(V132*(1-V132)),Prime))</f>
        <v/>
      </c>
      <c r="BG132" s="43" t="str">
        <f>IF(A132="","",MOD((AG132+AH132)*(W132*(1-W132)),Prime))</f>
        <v/>
      </c>
      <c r="BH132" s="43" t="str">
        <f>IF(A132="","",MOD((AG132+AH132)*(X132*(1-X132)),Prime))</f>
        <v/>
      </c>
      <c r="BI132" s="43" t="str">
        <f>IF(A132="","",MOD((AG132+AH132)*(Y132*(1-Y132)),Prime))</f>
        <v/>
      </c>
      <c r="BJ132" s="43" t="str">
        <f>IF(A132="","",MOD((AG132+AH132)*(Z132*(1-Z132)),Prime))</f>
        <v/>
      </c>
      <c r="BK132" s="43" t="str">
        <f>IF($A132="","",MOD(($AG132+$AH132)*(V132*($L132-V$4)),Prime))</f>
        <v/>
      </c>
      <c r="BL132" s="43" t="str">
        <f>IF($A132="","",MOD(($AG132+$AH132)*(W132*($L132-W$4)),Prime))</f>
        <v/>
      </c>
      <c r="BM132" s="43" t="str">
        <f>IF($A132="","",MOD(($AG132+$AH132)*(X132*($L132-X$4)),Prime))</f>
        <v/>
      </c>
      <c r="BN132" s="43" t="str">
        <f>IF($A132="","",MOD(($AG132+$AH132)*(Y132*($L132-Y$4)),Prime))</f>
        <v/>
      </c>
      <c r="BO132" s="43" t="str">
        <f>IF($A132="","",MOD(($AG132+$AH132)*(Z132*($L132-Z$4)),Prime))</f>
        <v/>
      </c>
      <c r="BP132" s="24"/>
      <c r="BQ132" s="43" t="str">
        <f>IF(A132="","",MOD((AG132+AH132)*(R132*D132+S132*E132+T132*F132+U132*G132-AA132),Prime))</f>
        <v/>
      </c>
      <c r="BR132" s="43" t="str">
        <f>IF(A132="","",MOD((AG132+AH132)*(W132*D132+X132*E132+Y132*F132+Z132*G132-AB132),Prime))</f>
        <v/>
      </c>
      <c r="BS132" s="43" t="str">
        <f>IF(A132="","",MOD((AG132+AH132)*(MOD(N132*AB132+O132*(AB132+M132)+P132*(AA132+AB132+M132),Prime)-AC132),Prime))</f>
        <v/>
      </c>
      <c r="BT132" s="43" t="str">
        <f>IF(A132="","",MOD((AG132+AH132)*MOD(H132*(AA132+R132)+(1-H132)*AC132-AD132,Prime),Prime))</f>
        <v/>
      </c>
      <c r="BU132" s="43" t="str">
        <f>IF(A132="","",MOD((AG132+AH132)*((J132*AD132+(1-J132)*AC132)-AE132),Prime))</f>
        <v/>
      </c>
      <c r="BV132" s="43" t="str">
        <f>IF(A132="","",MOD((AG132+AH132)*H132*(1-H132),Prime))</f>
        <v/>
      </c>
      <c r="BW132" s="43" t="str" cm="1">
        <f t="array" ref="BW132">IF(A132="","",MOD(AH132*MOD(MRef(AF$5,B132-Input_Output!$O$6,Input_Output!$O$22)*MRef(AC$5,B132-Input_Output!$O$6,Input_Output!$O$22)-(1-H132),Prime),Prime))</f>
        <v/>
      </c>
      <c r="BX132" s="24"/>
      <c r="BY132" s="43" t="str" cm="1">
        <f t="array" ref="BY132">IF(A132="","",MOD($AH132*((1-MRef(R$5,$B132-Input_Output!$O$6,Input_Output!$O$22))*(MOD(MRef(D$5,$B132-Input_Output!$O$6,Input_Output!$O$22)+1,Prime))+MRef(R$5,$B132-Input_Output!$O$6,Input_Output!$O$22)*MRef($AE$5,$B132-Input_Output!$O$6,Input_Output!$O$22)-D132),Prime))</f>
        <v/>
      </c>
      <c r="BZ132" s="43" t="str" cm="1">
        <f t="array" ref="BZ132">IF($A132="","",MOD($AH132*((1-MRef(S$5,$B132-Input_Output!$O$6,Input_Output!$O$22))*MRef(E$5,$B132-Input_Output!$O$6,Input_Output!$O$22)+MRef(S$5,$B132-Input_Output!$O$6,Input_Output!$O$22)*MRef($AE$5,$B132-Input_Output!$O$6,Input_Output!$O$22)-E132),Prime))</f>
        <v/>
      </c>
      <c r="CA132" s="43" t="str" cm="1">
        <f t="array" ref="CA132">IF($A132="","",MOD($AH132*((1-MRef(T$5,$B132-Input_Output!$O$6,Input_Output!$O$22))*MRef(F$5,$B132-Input_Output!$O$6,Input_Output!$O$22)+MRef(T$5,$B132-Input_Output!$O$6,Input_Output!$O$22)*MRef($AE$5,$B132-Input_Output!$O$6,Input_Output!$O$22)-F132),Prime))</f>
        <v/>
      </c>
      <c r="CB132" s="43" t="str" cm="1">
        <f t="array" ref="CB132">IF($A132="","",MOD($AH132*((1-MRef(U$5,$B132-Input_Output!$O$6,Input_Output!$O$22))*MRef(G$5,$B132-Input_Output!$O$6,Input_Output!$O$22)+MRef(U$5,$B132-Input_Output!$O$6,Input_Output!$O$22)*MRef($AE$5,$B132-Input_Output!$O$6,Input_Output!$O$22)-G132),Prime))</f>
        <v/>
      </c>
      <c r="CC132" s="43" t="str" cm="1">
        <f t="array" ref="CC132">IF(A132="","",MOD(AH132*MRef(AC$5,B132-Input_Output!$O$6,Input_Output!$O$22)*H132,Prime))</f>
        <v/>
      </c>
      <c r="CD132" s="24"/>
      <c r="CE132" s="43" t="str">
        <f>IF($A132="","",MOD(D132*$AG132,Prime))</f>
        <v/>
      </c>
      <c r="CF132" s="43" t="str">
        <f>IF($A132="","",MOD((E132-INPUT)*$AG132,Prime))</f>
        <v/>
      </c>
      <c r="CG132" s="43" t="str">
        <f>IF($A132="","",MOD(H132*$AG132,Prime))</f>
        <v/>
      </c>
      <c r="CH132" s="43" t="str">
        <f>IF($A132="","",MOD((E132-OUT)*$AI132,Prime))</f>
        <v/>
      </c>
      <c r="CI132" s="43" t="str" cm="1">
        <f t="array" ref="CI132">IF(A132="","",_xlfn.LET(_xlpm.r,B132-Input_Output!$O$6,_xlpm.l,Input_Output!$O$22,MOD(MRef(AG$5,_xlpm.r,_xlpm.l)+MRef(AH$5,_xlpm.r,_xlpm.l)-MRef(AI$5,_xlpm.r,_xlpm.l)-AH132,Prime)))</f>
        <v/>
      </c>
      <c r="CJ132" s="7"/>
    </row>
    <row r="133" spans="1:88" x14ac:dyDescent="0.25">
      <c r="A133" s="41" t="str">
        <f>IF(B133&lt;Input_Output!O$22,"disguised","")</f>
        <v/>
      </c>
      <c r="B133" s="19" t="str">
        <f>IF(B132="","",_xlfn.LET(_xlpm.next,B132+1,IF(_xlpm.next&lt;Input_Output!O$22,_xlpm.next,"")))</f>
        <v/>
      </c>
      <c r="C133" s="19"/>
      <c r="D133" s="42"/>
      <c r="E133" s="42"/>
      <c r="F133" s="42"/>
      <c r="G133" s="42"/>
      <c r="H133" s="79"/>
      <c r="I133" s="87"/>
      <c r="J133" s="42"/>
      <c r="K133" s="42"/>
      <c r="L133" s="42"/>
      <c r="M133" s="61"/>
      <c r="N133" s="80"/>
      <c r="O133" s="42"/>
      <c r="P133" s="42"/>
      <c r="Q133" s="42"/>
      <c r="R133" s="42"/>
      <c r="S133" s="42"/>
      <c r="T133" s="42"/>
      <c r="U133" s="42"/>
      <c r="V133" s="42"/>
      <c r="W133" s="42"/>
      <c r="X133" s="42"/>
      <c r="Y133" s="42"/>
      <c r="Z133" s="42"/>
      <c r="AA133" s="42"/>
      <c r="AB133" s="42"/>
      <c r="AC133" s="42"/>
      <c r="AD133" s="42"/>
      <c r="AE133" s="42"/>
      <c r="AF133" s="42"/>
      <c r="AG133" s="19"/>
      <c r="AH133" s="19"/>
      <c r="AI133" s="19"/>
      <c r="AJ133" s="7"/>
      <c r="AK133" s="43" t="str">
        <f>IF(A133="","",MOD((AG133+AH133)*(N133+O133+P133-1),Prime))</f>
        <v/>
      </c>
      <c r="AL133" s="43" t="str">
        <f>IF(A133="","",MOD((AG133+AH133)*(N133*(1-N133)),Prime))</f>
        <v/>
      </c>
      <c r="AM133" s="43" t="str">
        <f>IF(A133="","",MOD((AG133+AH133)*(O133*(1-O133)),Prime))</f>
        <v/>
      </c>
      <c r="AN133" s="43" t="str">
        <f>IF(A133="","",MOD((AG133+AH133)*(P133*(1-P133)),Prime))</f>
        <v/>
      </c>
      <c r="AO133" s="43" t="str">
        <f>IF(A133="","",MOD((AG133+AH133)*(N133*($I133-N$4)),Prime))</f>
        <v/>
      </c>
      <c r="AP133" s="43" t="str">
        <f>IF(A133="","",MOD((AG133+AH133)*(O133*($I133-O$4)),Prime))</f>
        <v/>
      </c>
      <c r="AQ133" s="43" t="str">
        <f>IF(A133="","",MOD((AG133+AH133)*(P133*($I133-P$4)),Prime))</f>
        <v/>
      </c>
      <c r="AR133" s="7"/>
      <c r="AS133" s="43" t="str">
        <f>IF(A133="","",MOD((AG133+AH133)*(Q133+R133+S133+T133+U133-1),Prime))</f>
        <v/>
      </c>
      <c r="AT133" s="43" t="str">
        <f>IF(A133="","",MOD((AG133+AH133)*(Q133*(1-Q133)),Prime))</f>
        <v/>
      </c>
      <c r="AU133" s="43" t="str">
        <f>IF(A133="","",MOD((AG133+AH133)*(R133*(1-R133)),Prime))</f>
        <v/>
      </c>
      <c r="AV133" s="43" t="str">
        <f>IF(A133="","",MOD((AG133+AH133)*(S133*(1-S133)),Prime))</f>
        <v/>
      </c>
      <c r="AW133" s="43" t="str">
        <f>IF(A133="","",MOD((AG133+AH133)*(T133*(1-T133)),Prime))</f>
        <v/>
      </c>
      <c r="AX133" s="43" t="str">
        <f>IF(A133="","",MOD((AG133+AH133)*(U133*(1-U133)),Prime))</f>
        <v/>
      </c>
      <c r="AY133" s="43" t="str">
        <f>IF($A133="","",MOD(($AG133+$AH133)*(Q133*($K133-Q$4)),Prime))</f>
        <v/>
      </c>
      <c r="AZ133" s="43" t="str">
        <f>IF($A133="","",MOD(($AG133+$AH133)*(R133*($K133-R$4)),Prime))</f>
        <v/>
      </c>
      <c r="BA133" s="43" t="str">
        <f>IF($A133="","",MOD(($AG133+$AH133)*(S133*($K133-S$4)),Prime))</f>
        <v/>
      </c>
      <c r="BB133" s="43" t="str">
        <f>IF($A133="","",MOD(($AG133+$AH133)*(T133*($K133-T$4)),Prime))</f>
        <v/>
      </c>
      <c r="BC133" s="43" t="str">
        <f>IF($A133="","",MOD(($AG133+$AH133)*(U133*($K133-U$4)),Prime))</f>
        <v/>
      </c>
      <c r="BD133" s="24"/>
      <c r="BE133" s="43" t="str">
        <f>IF(A133="","",MOD((AG133+AH133)*(V133+W133+X133+Y133+Z133-1),Prime))</f>
        <v/>
      </c>
      <c r="BF133" s="43" t="str">
        <f>IF(A133="","",MOD((AG133+AH133)*(V133*(1-V133)),Prime))</f>
        <v/>
      </c>
      <c r="BG133" s="43" t="str">
        <f>IF(A133="","",MOD((AG133+AH133)*(W133*(1-W133)),Prime))</f>
        <v/>
      </c>
      <c r="BH133" s="43" t="str">
        <f>IF(A133="","",MOD((AG133+AH133)*(X133*(1-X133)),Prime))</f>
        <v/>
      </c>
      <c r="BI133" s="43" t="str">
        <f>IF(A133="","",MOD((AG133+AH133)*(Y133*(1-Y133)),Prime))</f>
        <v/>
      </c>
      <c r="BJ133" s="43" t="str">
        <f>IF(A133="","",MOD((AG133+AH133)*(Z133*(1-Z133)),Prime))</f>
        <v/>
      </c>
      <c r="BK133" s="43" t="str">
        <f>IF($A133="","",MOD(($AG133+$AH133)*(V133*($L133-V$4)),Prime))</f>
        <v/>
      </c>
      <c r="BL133" s="43" t="str">
        <f>IF($A133="","",MOD(($AG133+$AH133)*(W133*($L133-W$4)),Prime))</f>
        <v/>
      </c>
      <c r="BM133" s="43" t="str">
        <f>IF($A133="","",MOD(($AG133+$AH133)*(X133*($L133-X$4)),Prime))</f>
        <v/>
      </c>
      <c r="BN133" s="43" t="str">
        <f>IF($A133="","",MOD(($AG133+$AH133)*(Y133*($L133-Y$4)),Prime))</f>
        <v/>
      </c>
      <c r="BO133" s="43" t="str">
        <f>IF($A133="","",MOD(($AG133+$AH133)*(Z133*($L133-Z$4)),Prime))</f>
        <v/>
      </c>
      <c r="BP133" s="24"/>
      <c r="BQ133" s="43" t="str">
        <f>IF(A133="","",MOD((AG133+AH133)*(R133*D133+S133*E133+T133*F133+U133*G133-AA133),Prime))</f>
        <v/>
      </c>
      <c r="BR133" s="43" t="str">
        <f>IF(A133="","",MOD((AG133+AH133)*(W133*D133+X133*E133+Y133*F133+Z133*G133-AB133),Prime))</f>
        <v/>
      </c>
      <c r="BS133" s="43" t="str">
        <f>IF(A133="","",MOD((AG133+AH133)*(MOD(N133*AB133+O133*(AB133+M133)+P133*(AA133+AB133+M133),Prime)-AC133),Prime))</f>
        <v/>
      </c>
      <c r="BT133" s="43" t="str">
        <f>IF(A133="","",MOD((AG133+AH133)*MOD(H133*(AA133+R133)+(1-H133)*AC133-AD133,Prime),Prime))</f>
        <v/>
      </c>
      <c r="BU133" s="43" t="str">
        <f>IF(A133="","",MOD((AG133+AH133)*((J133*AD133+(1-J133)*AC133)-AE133),Prime))</f>
        <v/>
      </c>
      <c r="BV133" s="43" t="str">
        <f>IF(A133="","",MOD((AG133+AH133)*H133*(1-H133),Prime))</f>
        <v/>
      </c>
      <c r="BW133" s="43" t="str" cm="1">
        <f t="array" ref="BW133">IF(A133="","",MOD(AH133*MOD(MRef(AF$5,B133-Input_Output!$O$6,Input_Output!$O$22)*MRef(AC$5,B133-Input_Output!$O$6,Input_Output!$O$22)-(1-H133),Prime),Prime))</f>
        <v/>
      </c>
      <c r="BX133" s="24"/>
      <c r="BY133" s="43" t="str" cm="1">
        <f t="array" ref="BY133">IF(A133="","",MOD($AH133*((1-MRef(R$5,$B133-Input_Output!$O$6,Input_Output!$O$22))*(MOD(MRef(D$5,$B133-Input_Output!$O$6,Input_Output!$O$22)+1,Prime))+MRef(R$5,$B133-Input_Output!$O$6,Input_Output!$O$22)*MRef($AE$5,$B133-Input_Output!$O$6,Input_Output!$O$22)-D133),Prime))</f>
        <v/>
      </c>
      <c r="BZ133" s="43" t="str" cm="1">
        <f t="array" ref="BZ133">IF($A133="","",MOD($AH133*((1-MRef(S$5,$B133-Input_Output!$O$6,Input_Output!$O$22))*MRef(E$5,$B133-Input_Output!$O$6,Input_Output!$O$22)+MRef(S$5,$B133-Input_Output!$O$6,Input_Output!$O$22)*MRef($AE$5,$B133-Input_Output!$O$6,Input_Output!$O$22)-E133),Prime))</f>
        <v/>
      </c>
      <c r="CA133" s="43" t="str" cm="1">
        <f t="array" ref="CA133">IF($A133="","",MOD($AH133*((1-MRef(T$5,$B133-Input_Output!$O$6,Input_Output!$O$22))*MRef(F$5,$B133-Input_Output!$O$6,Input_Output!$O$22)+MRef(T$5,$B133-Input_Output!$O$6,Input_Output!$O$22)*MRef($AE$5,$B133-Input_Output!$O$6,Input_Output!$O$22)-F133),Prime))</f>
        <v/>
      </c>
      <c r="CB133" s="43" t="str" cm="1">
        <f t="array" ref="CB133">IF($A133="","",MOD($AH133*((1-MRef(U$5,$B133-Input_Output!$O$6,Input_Output!$O$22))*MRef(G$5,$B133-Input_Output!$O$6,Input_Output!$O$22)+MRef(U$5,$B133-Input_Output!$O$6,Input_Output!$O$22)*MRef($AE$5,$B133-Input_Output!$O$6,Input_Output!$O$22)-G133),Prime))</f>
        <v/>
      </c>
      <c r="CC133" s="43" t="str" cm="1">
        <f t="array" ref="CC133">IF(A133="","",MOD(AH133*MRef(AC$5,B133-Input_Output!$O$6,Input_Output!$O$22)*H133,Prime))</f>
        <v/>
      </c>
      <c r="CD133" s="24"/>
      <c r="CE133" s="43" t="str">
        <f>IF($A133="","",MOD(D133*$AG133,Prime))</f>
        <v/>
      </c>
      <c r="CF133" s="43" t="str">
        <f>IF($A133="","",MOD((E133-INPUT)*$AG133,Prime))</f>
        <v/>
      </c>
      <c r="CG133" s="43" t="str">
        <f>IF($A133="","",MOD(H133*$AG133,Prime))</f>
        <v/>
      </c>
      <c r="CH133" s="43" t="str">
        <f>IF($A133="","",MOD((E133-OUT)*$AI133,Prime))</f>
        <v/>
      </c>
      <c r="CI133" s="43" t="str" cm="1">
        <f t="array" ref="CI133">IF(A133="","",_xlfn.LET(_xlpm.r,B133-Input_Output!$O$6,_xlpm.l,Input_Output!$O$22,MOD(MRef(AG$5,_xlpm.r,_xlpm.l)+MRef(AH$5,_xlpm.r,_xlpm.l)-MRef(AI$5,_xlpm.r,_xlpm.l)-AH133,Prime)))</f>
        <v/>
      </c>
      <c r="CJ133" s="7"/>
    </row>
    <row r="134" spans="1:88" x14ac:dyDescent="0.25">
      <c r="A134" s="41" t="str">
        <f>IF(B134&lt;Input_Output!O$22,"disguised","")</f>
        <v/>
      </c>
      <c r="B134" s="19" t="str">
        <f>IF(B133="","",_xlfn.LET(_xlpm.next,B133+1,IF(_xlpm.next&lt;Input_Output!O$22,_xlpm.next,"")))</f>
        <v/>
      </c>
      <c r="C134" s="19"/>
      <c r="D134" s="42"/>
      <c r="E134" s="42"/>
      <c r="F134" s="42"/>
      <c r="G134" s="42"/>
      <c r="H134" s="79"/>
      <c r="I134" s="87"/>
      <c r="J134" s="42"/>
      <c r="K134" s="42"/>
      <c r="L134" s="42"/>
      <c r="M134" s="61"/>
      <c r="N134" s="80"/>
      <c r="O134" s="42"/>
      <c r="P134" s="42"/>
      <c r="Q134" s="42"/>
      <c r="R134" s="42"/>
      <c r="S134" s="42"/>
      <c r="T134" s="42"/>
      <c r="U134" s="42"/>
      <c r="V134" s="42"/>
      <c r="W134" s="42"/>
      <c r="X134" s="42"/>
      <c r="Y134" s="42"/>
      <c r="Z134" s="42"/>
      <c r="AA134" s="42"/>
      <c r="AB134" s="42"/>
      <c r="AC134" s="42"/>
      <c r="AD134" s="42"/>
      <c r="AE134" s="42"/>
      <c r="AF134" s="42"/>
      <c r="AG134" s="19"/>
      <c r="AH134" s="19"/>
      <c r="AI134" s="19"/>
      <c r="AJ134" s="7"/>
      <c r="AK134" s="43" t="str">
        <f>IF(A134="","",MOD((AG134+AH134)*(N134+O134+P134-1),Prime))</f>
        <v/>
      </c>
      <c r="AL134" s="43" t="str">
        <f>IF(A134="","",MOD((AG134+AH134)*(N134*(1-N134)),Prime))</f>
        <v/>
      </c>
      <c r="AM134" s="43" t="str">
        <f>IF(A134="","",MOD((AG134+AH134)*(O134*(1-O134)),Prime))</f>
        <v/>
      </c>
      <c r="AN134" s="43" t="str">
        <f>IF(A134="","",MOD((AG134+AH134)*(P134*(1-P134)),Prime))</f>
        <v/>
      </c>
      <c r="AO134" s="43" t="str">
        <f>IF(A134="","",MOD((AG134+AH134)*(N134*($I134-N$4)),Prime))</f>
        <v/>
      </c>
      <c r="AP134" s="43" t="str">
        <f>IF(A134="","",MOD((AG134+AH134)*(O134*($I134-O$4)),Prime))</f>
        <v/>
      </c>
      <c r="AQ134" s="43" t="str">
        <f>IF(A134="","",MOD((AG134+AH134)*(P134*($I134-P$4)),Prime))</f>
        <v/>
      </c>
      <c r="AR134" s="7"/>
      <c r="AS134" s="43" t="str">
        <f>IF(A134="","",MOD((AG134+AH134)*(Q134+R134+S134+T134+U134-1),Prime))</f>
        <v/>
      </c>
      <c r="AT134" s="43" t="str">
        <f>IF(A134="","",MOD((AG134+AH134)*(Q134*(1-Q134)),Prime))</f>
        <v/>
      </c>
      <c r="AU134" s="43" t="str">
        <f>IF(A134="","",MOD((AG134+AH134)*(R134*(1-R134)),Prime))</f>
        <v/>
      </c>
      <c r="AV134" s="43" t="str">
        <f>IF(A134="","",MOD((AG134+AH134)*(S134*(1-S134)),Prime))</f>
        <v/>
      </c>
      <c r="AW134" s="43" t="str">
        <f>IF(A134="","",MOD((AG134+AH134)*(T134*(1-T134)),Prime))</f>
        <v/>
      </c>
      <c r="AX134" s="43" t="str">
        <f>IF(A134="","",MOD((AG134+AH134)*(U134*(1-U134)),Prime))</f>
        <v/>
      </c>
      <c r="AY134" s="43" t="str">
        <f>IF($A134="","",MOD(($AG134+$AH134)*(Q134*($K134-Q$4)),Prime))</f>
        <v/>
      </c>
      <c r="AZ134" s="43" t="str">
        <f>IF($A134="","",MOD(($AG134+$AH134)*(R134*($K134-R$4)),Prime))</f>
        <v/>
      </c>
      <c r="BA134" s="43" t="str">
        <f>IF($A134="","",MOD(($AG134+$AH134)*(S134*($K134-S$4)),Prime))</f>
        <v/>
      </c>
      <c r="BB134" s="43" t="str">
        <f>IF($A134="","",MOD(($AG134+$AH134)*(T134*($K134-T$4)),Prime))</f>
        <v/>
      </c>
      <c r="BC134" s="43" t="str">
        <f>IF($A134="","",MOD(($AG134+$AH134)*(U134*($K134-U$4)),Prime))</f>
        <v/>
      </c>
      <c r="BD134" s="24"/>
      <c r="BE134" s="43" t="str">
        <f>IF(A134="","",MOD((AG134+AH134)*(V134+W134+X134+Y134+Z134-1),Prime))</f>
        <v/>
      </c>
      <c r="BF134" s="43" t="str">
        <f>IF(A134="","",MOD((AG134+AH134)*(V134*(1-V134)),Prime))</f>
        <v/>
      </c>
      <c r="BG134" s="43" t="str">
        <f>IF(A134="","",MOD((AG134+AH134)*(W134*(1-W134)),Prime))</f>
        <v/>
      </c>
      <c r="BH134" s="43" t="str">
        <f>IF(A134="","",MOD((AG134+AH134)*(X134*(1-X134)),Prime))</f>
        <v/>
      </c>
      <c r="BI134" s="43" t="str">
        <f>IF(A134="","",MOD((AG134+AH134)*(Y134*(1-Y134)),Prime))</f>
        <v/>
      </c>
      <c r="BJ134" s="43" t="str">
        <f>IF(A134="","",MOD((AG134+AH134)*(Z134*(1-Z134)),Prime))</f>
        <v/>
      </c>
      <c r="BK134" s="43" t="str">
        <f>IF($A134="","",MOD(($AG134+$AH134)*(V134*($L134-V$4)),Prime))</f>
        <v/>
      </c>
      <c r="BL134" s="43" t="str">
        <f>IF($A134="","",MOD(($AG134+$AH134)*(W134*($L134-W$4)),Prime))</f>
        <v/>
      </c>
      <c r="BM134" s="43" t="str">
        <f>IF($A134="","",MOD(($AG134+$AH134)*(X134*($L134-X$4)),Prime))</f>
        <v/>
      </c>
      <c r="BN134" s="43" t="str">
        <f>IF($A134="","",MOD(($AG134+$AH134)*(Y134*($L134-Y$4)),Prime))</f>
        <v/>
      </c>
      <c r="BO134" s="43" t="str">
        <f>IF($A134="","",MOD(($AG134+$AH134)*(Z134*($L134-Z$4)),Prime))</f>
        <v/>
      </c>
      <c r="BP134" s="24"/>
      <c r="BQ134" s="43" t="str">
        <f>IF(A134="","",MOD((AG134+AH134)*(R134*D134+S134*E134+T134*F134+U134*G134-AA134),Prime))</f>
        <v/>
      </c>
      <c r="BR134" s="43" t="str">
        <f>IF(A134="","",MOD((AG134+AH134)*(W134*D134+X134*E134+Y134*F134+Z134*G134-AB134),Prime))</f>
        <v/>
      </c>
      <c r="BS134" s="43" t="str">
        <f>IF(A134="","",MOD((AG134+AH134)*(MOD(N134*AB134+O134*(AB134+M134)+P134*(AA134+AB134+M134),Prime)-AC134),Prime))</f>
        <v/>
      </c>
      <c r="BT134" s="43" t="str">
        <f>IF(A134="","",MOD((AG134+AH134)*MOD(H134*(AA134+R134)+(1-H134)*AC134-AD134,Prime),Prime))</f>
        <v/>
      </c>
      <c r="BU134" s="43" t="str">
        <f>IF(A134="","",MOD((AG134+AH134)*((J134*AD134+(1-J134)*AC134)-AE134),Prime))</f>
        <v/>
      </c>
      <c r="BV134" s="43" t="str">
        <f>IF(A134="","",MOD((AG134+AH134)*H134*(1-H134),Prime))</f>
        <v/>
      </c>
      <c r="BW134" s="43" t="str" cm="1">
        <f t="array" ref="BW134">IF(A134="","",MOD(AH134*MOD(MRef(AF$5,B134-Input_Output!$O$6,Input_Output!$O$22)*MRef(AC$5,B134-Input_Output!$O$6,Input_Output!$O$22)-(1-H134),Prime),Prime))</f>
        <v/>
      </c>
      <c r="BX134" s="24"/>
      <c r="BY134" s="43" t="str" cm="1">
        <f t="array" ref="BY134">IF(A134="","",MOD($AH134*((1-MRef(R$5,$B134-Input_Output!$O$6,Input_Output!$O$22))*(MOD(MRef(D$5,$B134-Input_Output!$O$6,Input_Output!$O$22)+1,Prime))+MRef(R$5,$B134-Input_Output!$O$6,Input_Output!$O$22)*MRef($AE$5,$B134-Input_Output!$O$6,Input_Output!$O$22)-D134),Prime))</f>
        <v/>
      </c>
      <c r="BZ134" s="43" t="str" cm="1">
        <f t="array" ref="BZ134">IF($A134="","",MOD($AH134*((1-MRef(S$5,$B134-Input_Output!$O$6,Input_Output!$O$22))*MRef(E$5,$B134-Input_Output!$O$6,Input_Output!$O$22)+MRef(S$5,$B134-Input_Output!$O$6,Input_Output!$O$22)*MRef($AE$5,$B134-Input_Output!$O$6,Input_Output!$O$22)-E134),Prime))</f>
        <v/>
      </c>
      <c r="CA134" s="43" t="str" cm="1">
        <f t="array" ref="CA134">IF($A134="","",MOD($AH134*((1-MRef(T$5,$B134-Input_Output!$O$6,Input_Output!$O$22))*MRef(F$5,$B134-Input_Output!$O$6,Input_Output!$O$22)+MRef(T$5,$B134-Input_Output!$O$6,Input_Output!$O$22)*MRef($AE$5,$B134-Input_Output!$O$6,Input_Output!$O$22)-F134),Prime))</f>
        <v/>
      </c>
      <c r="CB134" s="43" t="str" cm="1">
        <f t="array" ref="CB134">IF($A134="","",MOD($AH134*((1-MRef(U$5,$B134-Input_Output!$O$6,Input_Output!$O$22))*MRef(G$5,$B134-Input_Output!$O$6,Input_Output!$O$22)+MRef(U$5,$B134-Input_Output!$O$6,Input_Output!$O$22)*MRef($AE$5,$B134-Input_Output!$O$6,Input_Output!$O$22)-G134),Prime))</f>
        <v/>
      </c>
      <c r="CC134" s="43" t="str" cm="1">
        <f t="array" ref="CC134">IF(A134="","",MOD(AH134*MRef(AC$5,B134-Input_Output!$O$6,Input_Output!$O$22)*H134,Prime))</f>
        <v/>
      </c>
      <c r="CD134" s="24"/>
      <c r="CE134" s="43" t="str">
        <f>IF($A134="","",MOD(D134*$AG134,Prime))</f>
        <v/>
      </c>
      <c r="CF134" s="43" t="str">
        <f>IF($A134="","",MOD((E134-INPUT)*$AG134,Prime))</f>
        <v/>
      </c>
      <c r="CG134" s="43" t="str">
        <f>IF($A134="","",MOD(H134*$AG134,Prime))</f>
        <v/>
      </c>
      <c r="CH134" s="43" t="str">
        <f>IF($A134="","",MOD((E134-OUT)*$AI134,Prime))</f>
        <v/>
      </c>
      <c r="CI134" s="43" t="str" cm="1">
        <f t="array" ref="CI134">IF(A134="","",_xlfn.LET(_xlpm.r,B134-Input_Output!$O$6,_xlpm.l,Input_Output!$O$22,MOD(MRef(AG$5,_xlpm.r,_xlpm.l)+MRef(AH$5,_xlpm.r,_xlpm.l)-MRef(AI$5,_xlpm.r,_xlpm.l)-AH134,Prime)))</f>
        <v/>
      </c>
      <c r="CJ134" s="7"/>
    </row>
    <row r="135" spans="1:88" x14ac:dyDescent="0.25">
      <c r="A135" s="41" t="str">
        <f>IF(B135&lt;Input_Output!O$22,"disguised","")</f>
        <v/>
      </c>
      <c r="B135" s="19" t="str">
        <f>IF(B134="","",_xlfn.LET(_xlpm.next,B134+1,IF(_xlpm.next&lt;Input_Output!O$22,_xlpm.next,"")))</f>
        <v/>
      </c>
      <c r="C135" s="19"/>
      <c r="D135" s="42"/>
      <c r="E135" s="42"/>
      <c r="F135" s="42"/>
      <c r="G135" s="42"/>
      <c r="H135" s="79"/>
      <c r="I135" s="87"/>
      <c r="J135" s="42"/>
      <c r="K135" s="42"/>
      <c r="L135" s="42"/>
      <c r="M135" s="61"/>
      <c r="N135" s="80"/>
      <c r="O135" s="42"/>
      <c r="P135" s="42"/>
      <c r="Q135" s="42"/>
      <c r="R135" s="42"/>
      <c r="S135" s="42"/>
      <c r="T135" s="42"/>
      <c r="U135" s="42"/>
      <c r="V135" s="42"/>
      <c r="W135" s="42"/>
      <c r="X135" s="42"/>
      <c r="Y135" s="42"/>
      <c r="Z135" s="42"/>
      <c r="AA135" s="42"/>
      <c r="AB135" s="42"/>
      <c r="AC135" s="42"/>
      <c r="AD135" s="42"/>
      <c r="AE135" s="42"/>
      <c r="AF135" s="42"/>
      <c r="AG135" s="19"/>
      <c r="AH135" s="19"/>
      <c r="AI135" s="19"/>
      <c r="AJ135" s="7"/>
      <c r="AK135" s="43" t="str">
        <f>IF(A135="","",MOD((AG135+AH135)*(N135+O135+P135-1),Prime))</f>
        <v/>
      </c>
      <c r="AL135" s="43" t="str">
        <f>IF(A135="","",MOD((AG135+AH135)*(N135*(1-N135)),Prime))</f>
        <v/>
      </c>
      <c r="AM135" s="43" t="str">
        <f>IF(A135="","",MOD((AG135+AH135)*(O135*(1-O135)),Prime))</f>
        <v/>
      </c>
      <c r="AN135" s="43" t="str">
        <f>IF(A135="","",MOD((AG135+AH135)*(P135*(1-P135)),Prime))</f>
        <v/>
      </c>
      <c r="AO135" s="43" t="str">
        <f>IF(A135="","",MOD((AG135+AH135)*(N135*($I135-N$4)),Prime))</f>
        <v/>
      </c>
      <c r="AP135" s="43" t="str">
        <f>IF(A135="","",MOD((AG135+AH135)*(O135*($I135-O$4)),Prime))</f>
        <v/>
      </c>
      <c r="AQ135" s="43" t="str">
        <f>IF(A135="","",MOD((AG135+AH135)*(P135*($I135-P$4)),Prime))</f>
        <v/>
      </c>
      <c r="AR135" s="7"/>
      <c r="AS135" s="43" t="str">
        <f>IF(A135="","",MOD((AG135+AH135)*(Q135+R135+S135+T135+U135-1),Prime))</f>
        <v/>
      </c>
      <c r="AT135" s="43" t="str">
        <f>IF(A135="","",MOD((AG135+AH135)*(Q135*(1-Q135)),Prime))</f>
        <v/>
      </c>
      <c r="AU135" s="43" t="str">
        <f>IF(A135="","",MOD((AG135+AH135)*(R135*(1-R135)),Prime))</f>
        <v/>
      </c>
      <c r="AV135" s="43" t="str">
        <f>IF(A135="","",MOD((AG135+AH135)*(S135*(1-S135)),Prime))</f>
        <v/>
      </c>
      <c r="AW135" s="43" t="str">
        <f>IF(A135="","",MOD((AG135+AH135)*(T135*(1-T135)),Prime))</f>
        <v/>
      </c>
      <c r="AX135" s="43" t="str">
        <f>IF(A135="","",MOD((AG135+AH135)*(U135*(1-U135)),Prime))</f>
        <v/>
      </c>
      <c r="AY135" s="43" t="str">
        <f>IF($A135="","",MOD(($AG135+$AH135)*(Q135*($K135-Q$4)),Prime))</f>
        <v/>
      </c>
      <c r="AZ135" s="43" t="str">
        <f>IF($A135="","",MOD(($AG135+$AH135)*(R135*($K135-R$4)),Prime))</f>
        <v/>
      </c>
      <c r="BA135" s="43" t="str">
        <f>IF($A135="","",MOD(($AG135+$AH135)*(S135*($K135-S$4)),Prime))</f>
        <v/>
      </c>
      <c r="BB135" s="43" t="str">
        <f>IF($A135="","",MOD(($AG135+$AH135)*(T135*($K135-T$4)),Prime))</f>
        <v/>
      </c>
      <c r="BC135" s="43" t="str">
        <f>IF($A135="","",MOD(($AG135+$AH135)*(U135*($K135-U$4)),Prime))</f>
        <v/>
      </c>
      <c r="BD135" s="24"/>
      <c r="BE135" s="43" t="str">
        <f>IF(A135="","",MOD((AG135+AH135)*(V135+W135+X135+Y135+Z135-1),Prime))</f>
        <v/>
      </c>
      <c r="BF135" s="43" t="str">
        <f>IF(A135="","",MOD((AG135+AH135)*(V135*(1-V135)),Prime))</f>
        <v/>
      </c>
      <c r="BG135" s="43" t="str">
        <f>IF(A135="","",MOD((AG135+AH135)*(W135*(1-W135)),Prime))</f>
        <v/>
      </c>
      <c r="BH135" s="43" t="str">
        <f>IF(A135="","",MOD((AG135+AH135)*(X135*(1-X135)),Prime))</f>
        <v/>
      </c>
      <c r="BI135" s="43" t="str">
        <f>IF(A135="","",MOD((AG135+AH135)*(Y135*(1-Y135)),Prime))</f>
        <v/>
      </c>
      <c r="BJ135" s="43" t="str">
        <f>IF(A135="","",MOD((AG135+AH135)*(Z135*(1-Z135)),Prime))</f>
        <v/>
      </c>
      <c r="BK135" s="43" t="str">
        <f>IF($A135="","",MOD(($AG135+$AH135)*(V135*($L135-V$4)),Prime))</f>
        <v/>
      </c>
      <c r="BL135" s="43" t="str">
        <f>IF($A135="","",MOD(($AG135+$AH135)*(W135*($L135-W$4)),Prime))</f>
        <v/>
      </c>
      <c r="BM135" s="43" t="str">
        <f>IF($A135="","",MOD(($AG135+$AH135)*(X135*($L135-X$4)),Prime))</f>
        <v/>
      </c>
      <c r="BN135" s="43" t="str">
        <f>IF($A135="","",MOD(($AG135+$AH135)*(Y135*($L135-Y$4)),Prime))</f>
        <v/>
      </c>
      <c r="BO135" s="43" t="str">
        <f>IF($A135="","",MOD(($AG135+$AH135)*(Z135*($L135-Z$4)),Prime))</f>
        <v/>
      </c>
      <c r="BP135" s="24"/>
      <c r="BQ135" s="43" t="str">
        <f>IF(A135="","",MOD((AG135+AH135)*(R135*D135+S135*E135+T135*F135+U135*G135-AA135),Prime))</f>
        <v/>
      </c>
      <c r="BR135" s="43" t="str">
        <f>IF(A135="","",MOD((AG135+AH135)*(W135*D135+X135*E135+Y135*F135+Z135*G135-AB135),Prime))</f>
        <v/>
      </c>
      <c r="BS135" s="43" t="str">
        <f>IF(A135="","",MOD((AG135+AH135)*(MOD(N135*AB135+O135*(AB135+M135)+P135*(AA135+AB135+M135),Prime)-AC135),Prime))</f>
        <v/>
      </c>
      <c r="BT135" s="43" t="str">
        <f>IF(A135="","",MOD((AG135+AH135)*MOD(H135*(AA135+R135)+(1-H135)*AC135-AD135,Prime),Prime))</f>
        <v/>
      </c>
      <c r="BU135" s="43" t="str">
        <f>IF(A135="","",MOD((AG135+AH135)*((J135*AD135+(1-J135)*AC135)-AE135),Prime))</f>
        <v/>
      </c>
      <c r="BV135" s="43" t="str">
        <f>IF(A135="","",MOD((AG135+AH135)*H135*(1-H135),Prime))</f>
        <v/>
      </c>
      <c r="BW135" s="43" t="str" cm="1">
        <f t="array" ref="BW135">IF(A135="","",MOD(AH135*MOD(MRef(AF$5,B135-Input_Output!$O$6,Input_Output!$O$22)*MRef(AC$5,B135-Input_Output!$O$6,Input_Output!$O$22)-(1-H135),Prime),Prime))</f>
        <v/>
      </c>
      <c r="BX135" s="24"/>
      <c r="BY135" s="43" t="str" cm="1">
        <f t="array" ref="BY135">IF(A135="","",MOD($AH135*((1-MRef(R$5,$B135-Input_Output!$O$6,Input_Output!$O$22))*(MOD(MRef(D$5,$B135-Input_Output!$O$6,Input_Output!$O$22)+1,Prime))+MRef(R$5,$B135-Input_Output!$O$6,Input_Output!$O$22)*MRef($AE$5,$B135-Input_Output!$O$6,Input_Output!$O$22)-D135),Prime))</f>
        <v/>
      </c>
      <c r="BZ135" s="43" t="str" cm="1">
        <f t="array" ref="BZ135">IF($A135="","",MOD($AH135*((1-MRef(S$5,$B135-Input_Output!$O$6,Input_Output!$O$22))*MRef(E$5,$B135-Input_Output!$O$6,Input_Output!$O$22)+MRef(S$5,$B135-Input_Output!$O$6,Input_Output!$O$22)*MRef($AE$5,$B135-Input_Output!$O$6,Input_Output!$O$22)-E135),Prime))</f>
        <v/>
      </c>
      <c r="CA135" s="43" t="str" cm="1">
        <f t="array" ref="CA135">IF($A135="","",MOD($AH135*((1-MRef(T$5,$B135-Input_Output!$O$6,Input_Output!$O$22))*MRef(F$5,$B135-Input_Output!$O$6,Input_Output!$O$22)+MRef(T$5,$B135-Input_Output!$O$6,Input_Output!$O$22)*MRef($AE$5,$B135-Input_Output!$O$6,Input_Output!$O$22)-F135),Prime))</f>
        <v/>
      </c>
      <c r="CB135" s="43" t="str" cm="1">
        <f t="array" ref="CB135">IF($A135="","",MOD($AH135*((1-MRef(U$5,$B135-Input_Output!$O$6,Input_Output!$O$22))*MRef(G$5,$B135-Input_Output!$O$6,Input_Output!$O$22)+MRef(U$5,$B135-Input_Output!$O$6,Input_Output!$O$22)*MRef($AE$5,$B135-Input_Output!$O$6,Input_Output!$O$22)-G135),Prime))</f>
        <v/>
      </c>
      <c r="CC135" s="43" t="str" cm="1">
        <f t="array" ref="CC135">IF(A135="","",MOD(AH135*MRef(AC$5,B135-Input_Output!$O$6,Input_Output!$O$22)*H135,Prime))</f>
        <v/>
      </c>
      <c r="CD135" s="24"/>
      <c r="CE135" s="43" t="str">
        <f>IF($A135="","",MOD(D135*$AG135,Prime))</f>
        <v/>
      </c>
      <c r="CF135" s="43" t="str">
        <f>IF($A135="","",MOD((E135-INPUT)*$AG135,Prime))</f>
        <v/>
      </c>
      <c r="CG135" s="43" t="str">
        <f>IF($A135="","",MOD(H135*$AG135,Prime))</f>
        <v/>
      </c>
      <c r="CH135" s="43" t="str">
        <f>IF($A135="","",MOD((E135-OUT)*$AI135,Prime))</f>
        <v/>
      </c>
      <c r="CI135" s="43" t="str" cm="1">
        <f t="array" ref="CI135">IF(A135="","",_xlfn.LET(_xlpm.r,B135-Input_Output!$O$6,_xlpm.l,Input_Output!$O$22,MOD(MRef(AG$5,_xlpm.r,_xlpm.l)+MRef(AH$5,_xlpm.r,_xlpm.l)-MRef(AI$5,_xlpm.r,_xlpm.l)-AH135,Prime)))</f>
        <v/>
      </c>
      <c r="CJ135" s="7"/>
    </row>
    <row r="136" spans="1:88" x14ac:dyDescent="0.25">
      <c r="A136" s="41" t="str">
        <f>IF(B136&lt;Input_Output!O$22,"disguised","")</f>
        <v/>
      </c>
      <c r="B136" s="19" t="str">
        <f>IF(B135="","",_xlfn.LET(_xlpm.next,B135+1,IF(_xlpm.next&lt;Input_Output!O$22,_xlpm.next,"")))</f>
        <v/>
      </c>
      <c r="C136" s="19"/>
      <c r="D136" s="42"/>
      <c r="E136" s="42"/>
      <c r="F136" s="42"/>
      <c r="G136" s="42"/>
      <c r="H136" s="79"/>
      <c r="I136" s="87"/>
      <c r="J136" s="42"/>
      <c r="K136" s="42"/>
      <c r="L136" s="42"/>
      <c r="M136" s="61"/>
      <c r="N136" s="80"/>
      <c r="O136" s="42"/>
      <c r="P136" s="42"/>
      <c r="Q136" s="42"/>
      <c r="R136" s="42"/>
      <c r="S136" s="42"/>
      <c r="T136" s="42"/>
      <c r="U136" s="42"/>
      <c r="V136" s="42"/>
      <c r="W136" s="42"/>
      <c r="X136" s="42"/>
      <c r="Y136" s="42"/>
      <c r="Z136" s="42"/>
      <c r="AA136" s="42"/>
      <c r="AB136" s="42"/>
      <c r="AC136" s="42"/>
      <c r="AD136" s="42"/>
      <c r="AE136" s="42"/>
      <c r="AF136" s="42"/>
      <c r="AG136" s="19"/>
      <c r="AH136" s="19"/>
      <c r="AI136" s="19"/>
      <c r="AJ136" s="7"/>
      <c r="AK136" s="43" t="str">
        <f>IF(A136="","",MOD((AG136+AH136)*(N136+O136+P136-1),Prime))</f>
        <v/>
      </c>
      <c r="AL136" s="43" t="str">
        <f>IF(A136="","",MOD((AG136+AH136)*(N136*(1-N136)),Prime))</f>
        <v/>
      </c>
      <c r="AM136" s="43" t="str">
        <f>IF(A136="","",MOD((AG136+AH136)*(O136*(1-O136)),Prime))</f>
        <v/>
      </c>
      <c r="AN136" s="43" t="str">
        <f>IF(A136="","",MOD((AG136+AH136)*(P136*(1-P136)),Prime))</f>
        <v/>
      </c>
      <c r="AO136" s="43" t="str">
        <f>IF(A136="","",MOD((AG136+AH136)*(N136*($I136-N$4)),Prime))</f>
        <v/>
      </c>
      <c r="AP136" s="43" t="str">
        <f>IF(A136="","",MOD((AG136+AH136)*(O136*($I136-O$4)),Prime))</f>
        <v/>
      </c>
      <c r="AQ136" s="43" t="str">
        <f>IF(A136="","",MOD((AG136+AH136)*(P136*($I136-P$4)),Prime))</f>
        <v/>
      </c>
      <c r="AR136" s="7"/>
      <c r="AS136" s="43" t="str">
        <f>IF(A136="","",MOD((AG136+AH136)*(Q136+R136+S136+T136+U136-1),Prime))</f>
        <v/>
      </c>
      <c r="AT136" s="43" t="str">
        <f>IF(A136="","",MOD((AG136+AH136)*(Q136*(1-Q136)),Prime))</f>
        <v/>
      </c>
      <c r="AU136" s="43" t="str">
        <f>IF(A136="","",MOD((AG136+AH136)*(R136*(1-R136)),Prime))</f>
        <v/>
      </c>
      <c r="AV136" s="43" t="str">
        <f>IF(A136="","",MOD((AG136+AH136)*(S136*(1-S136)),Prime))</f>
        <v/>
      </c>
      <c r="AW136" s="43" t="str">
        <f>IF(A136="","",MOD((AG136+AH136)*(T136*(1-T136)),Prime))</f>
        <v/>
      </c>
      <c r="AX136" s="43" t="str">
        <f>IF(A136="","",MOD((AG136+AH136)*(U136*(1-U136)),Prime))</f>
        <v/>
      </c>
      <c r="AY136" s="43" t="str">
        <f>IF($A136="","",MOD(($AG136+$AH136)*(Q136*($K136-Q$4)),Prime))</f>
        <v/>
      </c>
      <c r="AZ136" s="43" t="str">
        <f>IF($A136="","",MOD(($AG136+$AH136)*(R136*($K136-R$4)),Prime))</f>
        <v/>
      </c>
      <c r="BA136" s="43" t="str">
        <f>IF($A136="","",MOD(($AG136+$AH136)*(S136*($K136-S$4)),Prime))</f>
        <v/>
      </c>
      <c r="BB136" s="43" t="str">
        <f>IF($A136="","",MOD(($AG136+$AH136)*(T136*($K136-T$4)),Prime))</f>
        <v/>
      </c>
      <c r="BC136" s="43" t="str">
        <f>IF($A136="","",MOD(($AG136+$AH136)*(U136*($K136-U$4)),Prime))</f>
        <v/>
      </c>
      <c r="BD136" s="24"/>
      <c r="BE136" s="43" t="str">
        <f>IF(A136="","",MOD((AG136+AH136)*(V136+W136+X136+Y136+Z136-1),Prime))</f>
        <v/>
      </c>
      <c r="BF136" s="43" t="str">
        <f>IF(A136="","",MOD((AG136+AH136)*(V136*(1-V136)),Prime))</f>
        <v/>
      </c>
      <c r="BG136" s="43" t="str">
        <f>IF(A136="","",MOD((AG136+AH136)*(W136*(1-W136)),Prime))</f>
        <v/>
      </c>
      <c r="BH136" s="43" t="str">
        <f>IF(A136="","",MOD((AG136+AH136)*(X136*(1-X136)),Prime))</f>
        <v/>
      </c>
      <c r="BI136" s="43" t="str">
        <f>IF(A136="","",MOD((AG136+AH136)*(Y136*(1-Y136)),Prime))</f>
        <v/>
      </c>
      <c r="BJ136" s="43" t="str">
        <f>IF(A136="","",MOD((AG136+AH136)*(Z136*(1-Z136)),Prime))</f>
        <v/>
      </c>
      <c r="BK136" s="43" t="str">
        <f>IF($A136="","",MOD(($AG136+$AH136)*(V136*($L136-V$4)),Prime))</f>
        <v/>
      </c>
      <c r="BL136" s="43" t="str">
        <f>IF($A136="","",MOD(($AG136+$AH136)*(W136*($L136-W$4)),Prime))</f>
        <v/>
      </c>
      <c r="BM136" s="43" t="str">
        <f>IF($A136="","",MOD(($AG136+$AH136)*(X136*($L136-X$4)),Prime))</f>
        <v/>
      </c>
      <c r="BN136" s="43" t="str">
        <f>IF($A136="","",MOD(($AG136+$AH136)*(Y136*($L136-Y$4)),Prime))</f>
        <v/>
      </c>
      <c r="BO136" s="43" t="str">
        <f>IF($A136="","",MOD(($AG136+$AH136)*(Z136*($L136-Z$4)),Prime))</f>
        <v/>
      </c>
      <c r="BP136" s="24"/>
      <c r="BQ136" s="43" t="str">
        <f>IF(A136="","",MOD((AG136+AH136)*(R136*D136+S136*E136+T136*F136+U136*G136-AA136),Prime))</f>
        <v/>
      </c>
      <c r="BR136" s="43" t="str">
        <f>IF(A136="","",MOD((AG136+AH136)*(W136*D136+X136*E136+Y136*F136+Z136*G136-AB136),Prime))</f>
        <v/>
      </c>
      <c r="BS136" s="43" t="str">
        <f>IF(A136="","",MOD((AG136+AH136)*(MOD(N136*AB136+O136*(AB136+M136)+P136*(AA136+AB136+M136),Prime)-AC136),Prime))</f>
        <v/>
      </c>
      <c r="BT136" s="43" t="str">
        <f>IF(A136="","",MOD((AG136+AH136)*MOD(H136*(AA136+R136)+(1-H136)*AC136-AD136,Prime),Prime))</f>
        <v/>
      </c>
      <c r="BU136" s="43" t="str">
        <f>IF(A136="","",MOD((AG136+AH136)*((J136*AD136+(1-J136)*AC136)-AE136),Prime))</f>
        <v/>
      </c>
      <c r="BV136" s="43" t="str">
        <f>IF(A136="","",MOD((AG136+AH136)*H136*(1-H136),Prime))</f>
        <v/>
      </c>
      <c r="BW136" s="43" t="str" cm="1">
        <f t="array" ref="BW136">IF(A136="","",MOD(AH136*MOD(MRef(AF$5,B136-Input_Output!$O$6,Input_Output!$O$22)*MRef(AC$5,B136-Input_Output!$O$6,Input_Output!$O$22)-(1-H136),Prime),Prime))</f>
        <v/>
      </c>
      <c r="BX136" s="24"/>
      <c r="BY136" s="43" t="str" cm="1">
        <f t="array" ref="BY136">IF(A136="","",MOD($AH136*((1-MRef(R$5,$B136-Input_Output!$O$6,Input_Output!$O$22))*(MOD(MRef(D$5,$B136-Input_Output!$O$6,Input_Output!$O$22)+1,Prime))+MRef(R$5,$B136-Input_Output!$O$6,Input_Output!$O$22)*MRef($AE$5,$B136-Input_Output!$O$6,Input_Output!$O$22)-D136),Prime))</f>
        <v/>
      </c>
      <c r="BZ136" s="43" t="str" cm="1">
        <f t="array" ref="BZ136">IF($A136="","",MOD($AH136*((1-MRef(S$5,$B136-Input_Output!$O$6,Input_Output!$O$22))*MRef(E$5,$B136-Input_Output!$O$6,Input_Output!$O$22)+MRef(S$5,$B136-Input_Output!$O$6,Input_Output!$O$22)*MRef($AE$5,$B136-Input_Output!$O$6,Input_Output!$O$22)-E136),Prime))</f>
        <v/>
      </c>
      <c r="CA136" s="43" t="str" cm="1">
        <f t="array" ref="CA136">IF($A136="","",MOD($AH136*((1-MRef(T$5,$B136-Input_Output!$O$6,Input_Output!$O$22))*MRef(F$5,$B136-Input_Output!$O$6,Input_Output!$O$22)+MRef(T$5,$B136-Input_Output!$O$6,Input_Output!$O$22)*MRef($AE$5,$B136-Input_Output!$O$6,Input_Output!$O$22)-F136),Prime))</f>
        <v/>
      </c>
      <c r="CB136" s="43" t="str" cm="1">
        <f t="array" ref="CB136">IF($A136="","",MOD($AH136*((1-MRef(U$5,$B136-Input_Output!$O$6,Input_Output!$O$22))*MRef(G$5,$B136-Input_Output!$O$6,Input_Output!$O$22)+MRef(U$5,$B136-Input_Output!$O$6,Input_Output!$O$22)*MRef($AE$5,$B136-Input_Output!$O$6,Input_Output!$O$22)-G136),Prime))</f>
        <v/>
      </c>
      <c r="CC136" s="43" t="str" cm="1">
        <f t="array" ref="CC136">IF(A136="","",MOD(AH136*MRef(AC$5,B136-Input_Output!$O$6,Input_Output!$O$22)*H136,Prime))</f>
        <v/>
      </c>
      <c r="CD136" s="24"/>
      <c r="CE136" s="43" t="str">
        <f>IF($A136="","",MOD(D136*$AG136,Prime))</f>
        <v/>
      </c>
      <c r="CF136" s="43" t="str">
        <f>IF($A136="","",MOD((E136-INPUT)*$AG136,Prime))</f>
        <v/>
      </c>
      <c r="CG136" s="43" t="str">
        <f>IF($A136="","",MOD(H136*$AG136,Prime))</f>
        <v/>
      </c>
      <c r="CH136" s="43" t="str">
        <f>IF($A136="","",MOD((E136-OUT)*$AI136,Prime))</f>
        <v/>
      </c>
      <c r="CI136" s="43" t="str" cm="1">
        <f t="array" ref="CI136">IF(A136="","",_xlfn.LET(_xlpm.r,B136-Input_Output!$O$6,_xlpm.l,Input_Output!$O$22,MOD(MRef(AG$5,_xlpm.r,_xlpm.l)+MRef(AH$5,_xlpm.r,_xlpm.l)-MRef(AI$5,_xlpm.r,_xlpm.l)-AH136,Prime)))</f>
        <v/>
      </c>
      <c r="CJ136" s="7"/>
    </row>
    <row r="137" spans="1:88" x14ac:dyDescent="0.25">
      <c r="A137" s="41" t="str">
        <f>IF(B137&lt;Input_Output!O$22,"disguised","")</f>
        <v/>
      </c>
      <c r="B137" s="19" t="str">
        <f>IF(B136="","",_xlfn.LET(_xlpm.next,B136+1,IF(_xlpm.next&lt;Input_Output!O$22,_xlpm.next,"")))</f>
        <v/>
      </c>
      <c r="C137" s="19"/>
      <c r="D137" s="42"/>
      <c r="E137" s="42"/>
      <c r="F137" s="42"/>
      <c r="G137" s="42"/>
      <c r="H137" s="79"/>
      <c r="I137" s="87"/>
      <c r="J137" s="42"/>
      <c r="K137" s="42"/>
      <c r="L137" s="42"/>
      <c r="M137" s="61"/>
      <c r="N137" s="80"/>
      <c r="O137" s="42"/>
      <c r="P137" s="42"/>
      <c r="Q137" s="42"/>
      <c r="R137" s="42"/>
      <c r="S137" s="42"/>
      <c r="T137" s="42"/>
      <c r="U137" s="42"/>
      <c r="V137" s="42"/>
      <c r="W137" s="42"/>
      <c r="X137" s="42"/>
      <c r="Y137" s="42"/>
      <c r="Z137" s="42"/>
      <c r="AA137" s="42"/>
      <c r="AB137" s="42"/>
      <c r="AC137" s="42"/>
      <c r="AD137" s="42"/>
      <c r="AE137" s="42"/>
      <c r="AF137" s="42"/>
      <c r="AG137" s="19"/>
      <c r="AH137" s="19"/>
      <c r="AI137" s="19"/>
      <c r="AJ137" s="7"/>
      <c r="AK137" s="43" t="str">
        <f>IF(A137="","",MOD((AG137+AH137)*(N137+O137+P137-1),Prime))</f>
        <v/>
      </c>
      <c r="AL137" s="43" t="str">
        <f>IF(A137="","",MOD((AG137+AH137)*(N137*(1-N137)),Prime))</f>
        <v/>
      </c>
      <c r="AM137" s="43" t="str">
        <f>IF(A137="","",MOD((AG137+AH137)*(O137*(1-O137)),Prime))</f>
        <v/>
      </c>
      <c r="AN137" s="43" t="str">
        <f>IF(A137="","",MOD((AG137+AH137)*(P137*(1-P137)),Prime))</f>
        <v/>
      </c>
      <c r="AO137" s="43" t="str">
        <f>IF(A137="","",MOD((AG137+AH137)*(N137*($I137-N$4)),Prime))</f>
        <v/>
      </c>
      <c r="AP137" s="43" t="str">
        <f>IF(A137="","",MOD((AG137+AH137)*(O137*($I137-O$4)),Prime))</f>
        <v/>
      </c>
      <c r="AQ137" s="43" t="str">
        <f>IF(A137="","",MOD((AG137+AH137)*(P137*($I137-P$4)),Prime))</f>
        <v/>
      </c>
      <c r="AR137" s="7"/>
      <c r="AS137" s="43" t="str">
        <f>IF(A137="","",MOD((AG137+AH137)*(Q137+R137+S137+T137+U137-1),Prime))</f>
        <v/>
      </c>
      <c r="AT137" s="43" t="str">
        <f>IF(A137="","",MOD((AG137+AH137)*(Q137*(1-Q137)),Prime))</f>
        <v/>
      </c>
      <c r="AU137" s="43" t="str">
        <f>IF(A137="","",MOD((AG137+AH137)*(R137*(1-R137)),Prime))</f>
        <v/>
      </c>
      <c r="AV137" s="43" t="str">
        <f>IF(A137="","",MOD((AG137+AH137)*(S137*(1-S137)),Prime))</f>
        <v/>
      </c>
      <c r="AW137" s="43" t="str">
        <f>IF(A137="","",MOD((AG137+AH137)*(T137*(1-T137)),Prime))</f>
        <v/>
      </c>
      <c r="AX137" s="43" t="str">
        <f>IF(A137="","",MOD((AG137+AH137)*(U137*(1-U137)),Prime))</f>
        <v/>
      </c>
      <c r="AY137" s="43" t="str">
        <f>IF($A137="","",MOD(($AG137+$AH137)*(Q137*($K137-Q$4)),Prime))</f>
        <v/>
      </c>
      <c r="AZ137" s="43" t="str">
        <f>IF($A137="","",MOD(($AG137+$AH137)*(R137*($K137-R$4)),Prime))</f>
        <v/>
      </c>
      <c r="BA137" s="43" t="str">
        <f>IF($A137="","",MOD(($AG137+$AH137)*(S137*($K137-S$4)),Prime))</f>
        <v/>
      </c>
      <c r="BB137" s="43" t="str">
        <f>IF($A137="","",MOD(($AG137+$AH137)*(T137*($K137-T$4)),Prime))</f>
        <v/>
      </c>
      <c r="BC137" s="43" t="str">
        <f>IF($A137="","",MOD(($AG137+$AH137)*(U137*($K137-U$4)),Prime))</f>
        <v/>
      </c>
      <c r="BD137" s="24"/>
      <c r="BE137" s="43" t="str">
        <f>IF(A137="","",MOD((AG137+AH137)*(V137+W137+X137+Y137+Z137-1),Prime))</f>
        <v/>
      </c>
      <c r="BF137" s="43" t="str">
        <f>IF(A137="","",MOD((AG137+AH137)*(V137*(1-V137)),Prime))</f>
        <v/>
      </c>
      <c r="BG137" s="43" t="str">
        <f>IF(A137="","",MOD((AG137+AH137)*(W137*(1-W137)),Prime))</f>
        <v/>
      </c>
      <c r="BH137" s="43" t="str">
        <f>IF(A137="","",MOD((AG137+AH137)*(X137*(1-X137)),Prime))</f>
        <v/>
      </c>
      <c r="BI137" s="43" t="str">
        <f>IF(A137="","",MOD((AG137+AH137)*(Y137*(1-Y137)),Prime))</f>
        <v/>
      </c>
      <c r="BJ137" s="43" t="str">
        <f>IF(A137="","",MOD((AG137+AH137)*(Z137*(1-Z137)),Prime))</f>
        <v/>
      </c>
      <c r="BK137" s="43" t="str">
        <f>IF($A137="","",MOD(($AG137+$AH137)*(V137*($L137-V$4)),Prime))</f>
        <v/>
      </c>
      <c r="BL137" s="43" t="str">
        <f>IF($A137="","",MOD(($AG137+$AH137)*(W137*($L137-W$4)),Prime))</f>
        <v/>
      </c>
      <c r="BM137" s="43" t="str">
        <f>IF($A137="","",MOD(($AG137+$AH137)*(X137*($L137-X$4)),Prime))</f>
        <v/>
      </c>
      <c r="BN137" s="43" t="str">
        <f>IF($A137="","",MOD(($AG137+$AH137)*(Y137*($L137-Y$4)),Prime))</f>
        <v/>
      </c>
      <c r="BO137" s="43" t="str">
        <f>IF($A137="","",MOD(($AG137+$AH137)*(Z137*($L137-Z$4)),Prime))</f>
        <v/>
      </c>
      <c r="BP137" s="24"/>
      <c r="BQ137" s="43" t="str">
        <f>IF(A137="","",MOD((AG137+AH137)*(R137*D137+S137*E137+T137*F137+U137*G137-AA137),Prime))</f>
        <v/>
      </c>
      <c r="BR137" s="43" t="str">
        <f>IF(A137="","",MOD((AG137+AH137)*(W137*D137+X137*E137+Y137*F137+Z137*G137-AB137),Prime))</f>
        <v/>
      </c>
      <c r="BS137" s="43" t="str">
        <f>IF(A137="","",MOD((AG137+AH137)*(MOD(N137*AB137+O137*(AB137+M137)+P137*(AA137+AB137+M137),Prime)-AC137),Prime))</f>
        <v/>
      </c>
      <c r="BT137" s="43" t="str">
        <f>IF(A137="","",MOD((AG137+AH137)*MOD(H137*(AA137+R137)+(1-H137)*AC137-AD137,Prime),Prime))</f>
        <v/>
      </c>
      <c r="BU137" s="43" t="str">
        <f>IF(A137="","",MOD((AG137+AH137)*((J137*AD137+(1-J137)*AC137)-AE137),Prime))</f>
        <v/>
      </c>
      <c r="BV137" s="43" t="str">
        <f>IF(A137="","",MOD((AG137+AH137)*H137*(1-H137),Prime))</f>
        <v/>
      </c>
      <c r="BW137" s="43" t="str" cm="1">
        <f t="array" ref="BW137">IF(A137="","",MOD(AH137*MOD(MRef(AF$5,B137-Input_Output!$O$6,Input_Output!$O$22)*MRef(AC$5,B137-Input_Output!$O$6,Input_Output!$O$22)-(1-H137),Prime),Prime))</f>
        <v/>
      </c>
      <c r="BX137" s="24"/>
      <c r="BY137" s="43" t="str" cm="1">
        <f t="array" ref="BY137">IF(A137="","",MOD($AH137*((1-MRef(R$5,$B137-Input_Output!$O$6,Input_Output!$O$22))*(MOD(MRef(D$5,$B137-Input_Output!$O$6,Input_Output!$O$22)+1,Prime))+MRef(R$5,$B137-Input_Output!$O$6,Input_Output!$O$22)*MRef($AE$5,$B137-Input_Output!$O$6,Input_Output!$O$22)-D137),Prime))</f>
        <v/>
      </c>
      <c r="BZ137" s="43" t="str" cm="1">
        <f t="array" ref="BZ137">IF($A137="","",MOD($AH137*((1-MRef(S$5,$B137-Input_Output!$O$6,Input_Output!$O$22))*MRef(E$5,$B137-Input_Output!$O$6,Input_Output!$O$22)+MRef(S$5,$B137-Input_Output!$O$6,Input_Output!$O$22)*MRef($AE$5,$B137-Input_Output!$O$6,Input_Output!$O$22)-E137),Prime))</f>
        <v/>
      </c>
      <c r="CA137" s="43" t="str" cm="1">
        <f t="array" ref="CA137">IF($A137="","",MOD($AH137*((1-MRef(T$5,$B137-Input_Output!$O$6,Input_Output!$O$22))*MRef(F$5,$B137-Input_Output!$O$6,Input_Output!$O$22)+MRef(T$5,$B137-Input_Output!$O$6,Input_Output!$O$22)*MRef($AE$5,$B137-Input_Output!$O$6,Input_Output!$O$22)-F137),Prime))</f>
        <v/>
      </c>
      <c r="CB137" s="43" t="str" cm="1">
        <f t="array" ref="CB137">IF($A137="","",MOD($AH137*((1-MRef(U$5,$B137-Input_Output!$O$6,Input_Output!$O$22))*MRef(G$5,$B137-Input_Output!$O$6,Input_Output!$O$22)+MRef(U$5,$B137-Input_Output!$O$6,Input_Output!$O$22)*MRef($AE$5,$B137-Input_Output!$O$6,Input_Output!$O$22)-G137),Prime))</f>
        <v/>
      </c>
      <c r="CC137" s="43" t="str" cm="1">
        <f t="array" ref="CC137">IF(A137="","",MOD(AH137*MRef(AC$5,B137-Input_Output!$O$6,Input_Output!$O$22)*H137,Prime))</f>
        <v/>
      </c>
      <c r="CD137" s="24"/>
      <c r="CE137" s="43" t="str">
        <f>IF($A137="","",MOD(D137*$AG137,Prime))</f>
        <v/>
      </c>
      <c r="CF137" s="43" t="str">
        <f>IF($A137="","",MOD((E137-INPUT)*$AG137,Prime))</f>
        <v/>
      </c>
      <c r="CG137" s="43" t="str">
        <f>IF($A137="","",MOD(H137*$AG137,Prime))</f>
        <v/>
      </c>
      <c r="CH137" s="43" t="str">
        <f>IF($A137="","",MOD((E137-OUT)*$AI137,Prime))</f>
        <v/>
      </c>
      <c r="CI137" s="43" t="str" cm="1">
        <f t="array" ref="CI137">IF(A137="","",_xlfn.LET(_xlpm.r,B137-Input_Output!$O$6,_xlpm.l,Input_Output!$O$22,MOD(MRef(AG$5,_xlpm.r,_xlpm.l)+MRef(AH$5,_xlpm.r,_xlpm.l)-MRef(AI$5,_xlpm.r,_xlpm.l)-AH137,Prime)))</f>
        <v/>
      </c>
      <c r="CJ137" s="7"/>
    </row>
    <row r="138" spans="1:88" x14ac:dyDescent="0.25">
      <c r="A138" s="41" t="str">
        <f>IF(B138&lt;Input_Output!O$22,"disguised","")</f>
        <v/>
      </c>
      <c r="B138" s="19" t="str">
        <f>IF(B137="","",_xlfn.LET(_xlpm.next,B137+1,IF(_xlpm.next&lt;Input_Output!O$22,_xlpm.next,"")))</f>
        <v/>
      </c>
      <c r="C138" s="19"/>
      <c r="D138" s="42"/>
      <c r="E138" s="42"/>
      <c r="F138" s="42"/>
      <c r="G138" s="42"/>
      <c r="H138" s="79"/>
      <c r="I138" s="87"/>
      <c r="J138" s="42"/>
      <c r="K138" s="42"/>
      <c r="L138" s="42"/>
      <c r="M138" s="61"/>
      <c r="N138" s="80"/>
      <c r="O138" s="42"/>
      <c r="P138" s="42"/>
      <c r="Q138" s="42"/>
      <c r="R138" s="42"/>
      <c r="S138" s="42"/>
      <c r="T138" s="42"/>
      <c r="U138" s="42"/>
      <c r="V138" s="42"/>
      <c r="W138" s="42"/>
      <c r="X138" s="42"/>
      <c r="Y138" s="42"/>
      <c r="Z138" s="42"/>
      <c r="AA138" s="42"/>
      <c r="AB138" s="42"/>
      <c r="AC138" s="42"/>
      <c r="AD138" s="42"/>
      <c r="AE138" s="42"/>
      <c r="AF138" s="42"/>
      <c r="AG138" s="19"/>
      <c r="AH138" s="19"/>
      <c r="AI138" s="19"/>
      <c r="AJ138" s="7"/>
      <c r="AK138" s="43" t="str">
        <f>IF(A138="","",MOD((AG138+AH138)*(N138+O138+P138-1),Prime))</f>
        <v/>
      </c>
      <c r="AL138" s="43" t="str">
        <f>IF(A138="","",MOD((AG138+AH138)*(N138*(1-N138)),Prime))</f>
        <v/>
      </c>
      <c r="AM138" s="43" t="str">
        <f>IF(A138="","",MOD((AG138+AH138)*(O138*(1-O138)),Prime))</f>
        <v/>
      </c>
      <c r="AN138" s="43" t="str">
        <f>IF(A138="","",MOD((AG138+AH138)*(P138*(1-P138)),Prime))</f>
        <v/>
      </c>
      <c r="AO138" s="43" t="str">
        <f>IF(A138="","",MOD((AG138+AH138)*(N138*($I138-N$4)),Prime))</f>
        <v/>
      </c>
      <c r="AP138" s="43" t="str">
        <f>IF(A138="","",MOD((AG138+AH138)*(O138*($I138-O$4)),Prime))</f>
        <v/>
      </c>
      <c r="AQ138" s="43" t="str">
        <f>IF(A138="","",MOD((AG138+AH138)*(P138*($I138-P$4)),Prime))</f>
        <v/>
      </c>
      <c r="AR138" s="7"/>
      <c r="AS138" s="43" t="str">
        <f>IF(A138="","",MOD((AG138+AH138)*(Q138+R138+S138+T138+U138-1),Prime))</f>
        <v/>
      </c>
      <c r="AT138" s="43" t="str">
        <f>IF(A138="","",MOD((AG138+AH138)*(Q138*(1-Q138)),Prime))</f>
        <v/>
      </c>
      <c r="AU138" s="43" t="str">
        <f>IF(A138="","",MOD((AG138+AH138)*(R138*(1-R138)),Prime))</f>
        <v/>
      </c>
      <c r="AV138" s="43" t="str">
        <f>IF(A138="","",MOD((AG138+AH138)*(S138*(1-S138)),Prime))</f>
        <v/>
      </c>
      <c r="AW138" s="43" t="str">
        <f>IF(A138="","",MOD((AG138+AH138)*(T138*(1-T138)),Prime))</f>
        <v/>
      </c>
      <c r="AX138" s="43" t="str">
        <f>IF(A138="","",MOD((AG138+AH138)*(U138*(1-U138)),Prime))</f>
        <v/>
      </c>
      <c r="AY138" s="43" t="str">
        <f>IF($A138="","",MOD(($AG138+$AH138)*(Q138*($K138-Q$4)),Prime))</f>
        <v/>
      </c>
      <c r="AZ138" s="43" t="str">
        <f>IF($A138="","",MOD(($AG138+$AH138)*(R138*($K138-R$4)),Prime))</f>
        <v/>
      </c>
      <c r="BA138" s="43" t="str">
        <f>IF($A138="","",MOD(($AG138+$AH138)*(S138*($K138-S$4)),Prime))</f>
        <v/>
      </c>
      <c r="BB138" s="43" t="str">
        <f>IF($A138="","",MOD(($AG138+$AH138)*(T138*($K138-T$4)),Prime))</f>
        <v/>
      </c>
      <c r="BC138" s="43" t="str">
        <f>IF($A138="","",MOD(($AG138+$AH138)*(U138*($K138-U$4)),Prime))</f>
        <v/>
      </c>
      <c r="BD138" s="24"/>
      <c r="BE138" s="43" t="str">
        <f>IF(A138="","",MOD((AG138+AH138)*(V138+W138+X138+Y138+Z138-1),Prime))</f>
        <v/>
      </c>
      <c r="BF138" s="43" t="str">
        <f>IF(A138="","",MOD((AG138+AH138)*(V138*(1-V138)),Prime))</f>
        <v/>
      </c>
      <c r="BG138" s="43" t="str">
        <f>IF(A138="","",MOD((AG138+AH138)*(W138*(1-W138)),Prime))</f>
        <v/>
      </c>
      <c r="BH138" s="43" t="str">
        <f>IF(A138="","",MOD((AG138+AH138)*(X138*(1-X138)),Prime))</f>
        <v/>
      </c>
      <c r="BI138" s="43" t="str">
        <f>IF(A138="","",MOD((AG138+AH138)*(Y138*(1-Y138)),Prime))</f>
        <v/>
      </c>
      <c r="BJ138" s="43" t="str">
        <f>IF(A138="","",MOD((AG138+AH138)*(Z138*(1-Z138)),Prime))</f>
        <v/>
      </c>
      <c r="BK138" s="43" t="str">
        <f>IF($A138="","",MOD(($AG138+$AH138)*(V138*($L138-V$4)),Prime))</f>
        <v/>
      </c>
      <c r="BL138" s="43" t="str">
        <f>IF($A138="","",MOD(($AG138+$AH138)*(W138*($L138-W$4)),Prime))</f>
        <v/>
      </c>
      <c r="BM138" s="43" t="str">
        <f>IF($A138="","",MOD(($AG138+$AH138)*(X138*($L138-X$4)),Prime))</f>
        <v/>
      </c>
      <c r="BN138" s="43" t="str">
        <f>IF($A138="","",MOD(($AG138+$AH138)*(Y138*($L138-Y$4)),Prime))</f>
        <v/>
      </c>
      <c r="BO138" s="43" t="str">
        <f>IF($A138="","",MOD(($AG138+$AH138)*(Z138*($L138-Z$4)),Prime))</f>
        <v/>
      </c>
      <c r="BP138" s="24"/>
      <c r="BQ138" s="43" t="str">
        <f>IF(A138="","",MOD((AG138+AH138)*(R138*D138+S138*E138+T138*F138+U138*G138-AA138),Prime))</f>
        <v/>
      </c>
      <c r="BR138" s="43" t="str">
        <f>IF(A138="","",MOD((AG138+AH138)*(W138*D138+X138*E138+Y138*F138+Z138*G138-AB138),Prime))</f>
        <v/>
      </c>
      <c r="BS138" s="43" t="str">
        <f>IF(A138="","",MOD((AG138+AH138)*(MOD(N138*AB138+O138*(AB138+M138)+P138*(AA138+AB138+M138),Prime)-AC138),Prime))</f>
        <v/>
      </c>
      <c r="BT138" s="43" t="str">
        <f>IF(A138="","",MOD((AG138+AH138)*MOD(H138*(AA138+R138)+(1-H138)*AC138-AD138,Prime),Prime))</f>
        <v/>
      </c>
      <c r="BU138" s="43" t="str">
        <f>IF(A138="","",MOD((AG138+AH138)*((J138*AD138+(1-J138)*AC138)-AE138),Prime))</f>
        <v/>
      </c>
      <c r="BV138" s="43" t="str">
        <f>IF(A138="","",MOD((AG138+AH138)*H138*(1-H138),Prime))</f>
        <v/>
      </c>
      <c r="BW138" s="43" t="str" cm="1">
        <f t="array" ref="BW138">IF(A138="","",MOD(AH138*MOD(MRef(AF$5,B138-Input_Output!$O$6,Input_Output!$O$22)*MRef(AC$5,B138-Input_Output!$O$6,Input_Output!$O$22)-(1-H138),Prime),Prime))</f>
        <v/>
      </c>
      <c r="BX138" s="24"/>
      <c r="BY138" s="43" t="str" cm="1">
        <f t="array" ref="BY138">IF(A138="","",MOD($AH138*((1-MRef(R$5,$B138-Input_Output!$O$6,Input_Output!$O$22))*(MOD(MRef(D$5,$B138-Input_Output!$O$6,Input_Output!$O$22)+1,Prime))+MRef(R$5,$B138-Input_Output!$O$6,Input_Output!$O$22)*MRef($AE$5,$B138-Input_Output!$O$6,Input_Output!$O$22)-D138),Prime))</f>
        <v/>
      </c>
      <c r="BZ138" s="43" t="str" cm="1">
        <f t="array" ref="BZ138">IF($A138="","",MOD($AH138*((1-MRef(S$5,$B138-Input_Output!$O$6,Input_Output!$O$22))*MRef(E$5,$B138-Input_Output!$O$6,Input_Output!$O$22)+MRef(S$5,$B138-Input_Output!$O$6,Input_Output!$O$22)*MRef($AE$5,$B138-Input_Output!$O$6,Input_Output!$O$22)-E138),Prime))</f>
        <v/>
      </c>
      <c r="CA138" s="43" t="str" cm="1">
        <f t="array" ref="CA138">IF($A138="","",MOD($AH138*((1-MRef(T$5,$B138-Input_Output!$O$6,Input_Output!$O$22))*MRef(F$5,$B138-Input_Output!$O$6,Input_Output!$O$22)+MRef(T$5,$B138-Input_Output!$O$6,Input_Output!$O$22)*MRef($AE$5,$B138-Input_Output!$O$6,Input_Output!$O$22)-F138),Prime))</f>
        <v/>
      </c>
      <c r="CB138" s="43" t="str" cm="1">
        <f t="array" ref="CB138">IF($A138="","",MOD($AH138*((1-MRef(U$5,$B138-Input_Output!$O$6,Input_Output!$O$22))*MRef(G$5,$B138-Input_Output!$O$6,Input_Output!$O$22)+MRef(U$5,$B138-Input_Output!$O$6,Input_Output!$O$22)*MRef($AE$5,$B138-Input_Output!$O$6,Input_Output!$O$22)-G138),Prime))</f>
        <v/>
      </c>
      <c r="CC138" s="43" t="str" cm="1">
        <f t="array" ref="CC138">IF(A138="","",MOD(AH138*MRef(AC$5,B138-Input_Output!$O$6,Input_Output!$O$22)*H138,Prime))</f>
        <v/>
      </c>
      <c r="CD138" s="24"/>
      <c r="CE138" s="43" t="str">
        <f>IF($A138="","",MOD(D138*$AG138,Prime))</f>
        <v/>
      </c>
      <c r="CF138" s="43" t="str">
        <f>IF($A138="","",MOD((E138-INPUT)*$AG138,Prime))</f>
        <v/>
      </c>
      <c r="CG138" s="43" t="str">
        <f>IF($A138="","",MOD(H138*$AG138,Prime))</f>
        <v/>
      </c>
      <c r="CH138" s="43" t="str">
        <f>IF($A138="","",MOD((E138-OUT)*$AI138,Prime))</f>
        <v/>
      </c>
      <c r="CI138" s="43" t="str" cm="1">
        <f t="array" ref="CI138">IF(A138="","",_xlfn.LET(_xlpm.r,B138-Input_Output!$O$6,_xlpm.l,Input_Output!$O$22,MOD(MRef(AG$5,_xlpm.r,_xlpm.l)+MRef(AH$5,_xlpm.r,_xlpm.l)-MRef(AI$5,_xlpm.r,_xlpm.l)-AH138,Prime)))</f>
        <v/>
      </c>
      <c r="CJ138" s="7"/>
    </row>
    <row r="139" spans="1:88" x14ac:dyDescent="0.25">
      <c r="A139" s="41" t="str">
        <f>IF(B139&lt;Input_Output!O$22,"disguised","")</f>
        <v/>
      </c>
      <c r="B139" s="19" t="str">
        <f>IF(B138="","",_xlfn.LET(_xlpm.next,B138+1,IF(_xlpm.next&lt;Input_Output!O$22,_xlpm.next,"")))</f>
        <v/>
      </c>
      <c r="C139" s="19"/>
      <c r="D139" s="42"/>
      <c r="E139" s="42"/>
      <c r="F139" s="42"/>
      <c r="G139" s="42"/>
      <c r="H139" s="79"/>
      <c r="I139" s="87"/>
      <c r="J139" s="42"/>
      <c r="K139" s="42"/>
      <c r="L139" s="42"/>
      <c r="M139" s="61"/>
      <c r="N139" s="80"/>
      <c r="O139" s="42"/>
      <c r="P139" s="42"/>
      <c r="Q139" s="42"/>
      <c r="R139" s="42"/>
      <c r="S139" s="42"/>
      <c r="T139" s="42"/>
      <c r="U139" s="42"/>
      <c r="V139" s="42"/>
      <c r="W139" s="42"/>
      <c r="X139" s="42"/>
      <c r="Y139" s="42"/>
      <c r="Z139" s="42"/>
      <c r="AA139" s="42"/>
      <c r="AB139" s="42"/>
      <c r="AC139" s="42"/>
      <c r="AD139" s="42"/>
      <c r="AE139" s="42"/>
      <c r="AF139" s="42"/>
      <c r="AG139" s="19"/>
      <c r="AH139" s="19"/>
      <c r="AI139" s="19"/>
      <c r="AJ139" s="7"/>
      <c r="AK139" s="43" t="str">
        <f>IF(A139="","",MOD((AG139+AH139)*(N139+O139+P139-1),Prime))</f>
        <v/>
      </c>
      <c r="AL139" s="43" t="str">
        <f>IF(A139="","",MOD((AG139+AH139)*(N139*(1-N139)),Prime))</f>
        <v/>
      </c>
      <c r="AM139" s="43" t="str">
        <f>IF(A139="","",MOD((AG139+AH139)*(O139*(1-O139)),Prime))</f>
        <v/>
      </c>
      <c r="AN139" s="43" t="str">
        <f>IF(A139="","",MOD((AG139+AH139)*(P139*(1-P139)),Prime))</f>
        <v/>
      </c>
      <c r="AO139" s="43" t="str">
        <f>IF(A139="","",MOD((AG139+AH139)*(N139*($I139-N$4)),Prime))</f>
        <v/>
      </c>
      <c r="AP139" s="43" t="str">
        <f>IF(A139="","",MOD((AG139+AH139)*(O139*($I139-O$4)),Prime))</f>
        <v/>
      </c>
      <c r="AQ139" s="43" t="str">
        <f>IF(A139="","",MOD((AG139+AH139)*(P139*($I139-P$4)),Prime))</f>
        <v/>
      </c>
      <c r="AR139" s="7"/>
      <c r="AS139" s="43" t="str">
        <f>IF(A139="","",MOD((AG139+AH139)*(Q139+R139+S139+T139+U139-1),Prime))</f>
        <v/>
      </c>
      <c r="AT139" s="43" t="str">
        <f>IF(A139="","",MOD((AG139+AH139)*(Q139*(1-Q139)),Prime))</f>
        <v/>
      </c>
      <c r="AU139" s="43" t="str">
        <f>IF(A139="","",MOD((AG139+AH139)*(R139*(1-R139)),Prime))</f>
        <v/>
      </c>
      <c r="AV139" s="43" t="str">
        <f>IF(A139="","",MOD((AG139+AH139)*(S139*(1-S139)),Prime))</f>
        <v/>
      </c>
      <c r="AW139" s="43" t="str">
        <f>IF(A139="","",MOD((AG139+AH139)*(T139*(1-T139)),Prime))</f>
        <v/>
      </c>
      <c r="AX139" s="43" t="str">
        <f>IF(A139="","",MOD((AG139+AH139)*(U139*(1-U139)),Prime))</f>
        <v/>
      </c>
      <c r="AY139" s="43" t="str">
        <f>IF($A139="","",MOD(($AG139+$AH139)*(Q139*($K139-Q$4)),Prime))</f>
        <v/>
      </c>
      <c r="AZ139" s="43" t="str">
        <f>IF($A139="","",MOD(($AG139+$AH139)*(R139*($K139-R$4)),Prime))</f>
        <v/>
      </c>
      <c r="BA139" s="43" t="str">
        <f>IF($A139="","",MOD(($AG139+$AH139)*(S139*($K139-S$4)),Prime))</f>
        <v/>
      </c>
      <c r="BB139" s="43" t="str">
        <f>IF($A139="","",MOD(($AG139+$AH139)*(T139*($K139-T$4)),Prime))</f>
        <v/>
      </c>
      <c r="BC139" s="43" t="str">
        <f>IF($A139="","",MOD(($AG139+$AH139)*(U139*($K139-U$4)),Prime))</f>
        <v/>
      </c>
      <c r="BD139" s="24"/>
      <c r="BE139" s="43" t="str">
        <f>IF(A139="","",MOD((AG139+AH139)*(V139+W139+X139+Y139+Z139-1),Prime))</f>
        <v/>
      </c>
      <c r="BF139" s="43" t="str">
        <f>IF(A139="","",MOD((AG139+AH139)*(V139*(1-V139)),Prime))</f>
        <v/>
      </c>
      <c r="BG139" s="43" t="str">
        <f>IF(A139="","",MOD((AG139+AH139)*(W139*(1-W139)),Prime))</f>
        <v/>
      </c>
      <c r="BH139" s="43" t="str">
        <f>IF(A139="","",MOD((AG139+AH139)*(X139*(1-X139)),Prime))</f>
        <v/>
      </c>
      <c r="BI139" s="43" t="str">
        <f>IF(A139="","",MOD((AG139+AH139)*(Y139*(1-Y139)),Prime))</f>
        <v/>
      </c>
      <c r="BJ139" s="43" t="str">
        <f>IF(A139="","",MOD((AG139+AH139)*(Z139*(1-Z139)),Prime))</f>
        <v/>
      </c>
      <c r="BK139" s="43" t="str">
        <f>IF($A139="","",MOD(($AG139+$AH139)*(V139*($L139-V$4)),Prime))</f>
        <v/>
      </c>
      <c r="BL139" s="43" t="str">
        <f>IF($A139="","",MOD(($AG139+$AH139)*(W139*($L139-W$4)),Prime))</f>
        <v/>
      </c>
      <c r="BM139" s="43" t="str">
        <f>IF($A139="","",MOD(($AG139+$AH139)*(X139*($L139-X$4)),Prime))</f>
        <v/>
      </c>
      <c r="BN139" s="43" t="str">
        <f>IF($A139="","",MOD(($AG139+$AH139)*(Y139*($L139-Y$4)),Prime))</f>
        <v/>
      </c>
      <c r="BO139" s="43" t="str">
        <f>IF($A139="","",MOD(($AG139+$AH139)*(Z139*($L139-Z$4)),Prime))</f>
        <v/>
      </c>
      <c r="BP139" s="24"/>
      <c r="BQ139" s="43" t="str">
        <f>IF(A139="","",MOD((AG139+AH139)*(R139*D139+S139*E139+T139*F139+U139*G139-AA139),Prime))</f>
        <v/>
      </c>
      <c r="BR139" s="43" t="str">
        <f>IF(A139="","",MOD((AG139+AH139)*(W139*D139+X139*E139+Y139*F139+Z139*G139-AB139),Prime))</f>
        <v/>
      </c>
      <c r="BS139" s="43" t="str">
        <f>IF(A139="","",MOD((AG139+AH139)*(MOD(N139*AB139+O139*(AB139+M139)+P139*(AA139+AB139+M139),Prime)-AC139),Prime))</f>
        <v/>
      </c>
      <c r="BT139" s="43" t="str">
        <f>IF(A139="","",MOD((AG139+AH139)*MOD(H139*(AA139+R139)+(1-H139)*AC139-AD139,Prime),Prime))</f>
        <v/>
      </c>
      <c r="BU139" s="43" t="str">
        <f>IF(A139="","",MOD((AG139+AH139)*((J139*AD139+(1-J139)*AC139)-AE139),Prime))</f>
        <v/>
      </c>
      <c r="BV139" s="43" t="str">
        <f>IF(A139="","",MOD((AG139+AH139)*H139*(1-H139),Prime))</f>
        <v/>
      </c>
      <c r="BW139" s="43" t="str" cm="1">
        <f t="array" ref="BW139">IF(A139="","",MOD(AH139*MOD(MRef(AF$5,B139-Input_Output!$O$6,Input_Output!$O$22)*MRef(AC$5,B139-Input_Output!$O$6,Input_Output!$O$22)-(1-H139),Prime),Prime))</f>
        <v/>
      </c>
      <c r="BX139" s="24"/>
      <c r="BY139" s="43" t="str" cm="1">
        <f t="array" ref="BY139">IF(A139="","",MOD($AH139*((1-MRef(R$5,$B139-Input_Output!$O$6,Input_Output!$O$22))*(MOD(MRef(D$5,$B139-Input_Output!$O$6,Input_Output!$O$22)+1,Prime))+MRef(R$5,$B139-Input_Output!$O$6,Input_Output!$O$22)*MRef($AE$5,$B139-Input_Output!$O$6,Input_Output!$O$22)-D139),Prime))</f>
        <v/>
      </c>
      <c r="BZ139" s="43" t="str" cm="1">
        <f t="array" ref="BZ139">IF($A139="","",MOD($AH139*((1-MRef(S$5,$B139-Input_Output!$O$6,Input_Output!$O$22))*MRef(E$5,$B139-Input_Output!$O$6,Input_Output!$O$22)+MRef(S$5,$B139-Input_Output!$O$6,Input_Output!$O$22)*MRef($AE$5,$B139-Input_Output!$O$6,Input_Output!$O$22)-E139),Prime))</f>
        <v/>
      </c>
      <c r="CA139" s="43" t="str" cm="1">
        <f t="array" ref="CA139">IF($A139="","",MOD($AH139*((1-MRef(T$5,$B139-Input_Output!$O$6,Input_Output!$O$22))*MRef(F$5,$B139-Input_Output!$O$6,Input_Output!$O$22)+MRef(T$5,$B139-Input_Output!$O$6,Input_Output!$O$22)*MRef($AE$5,$B139-Input_Output!$O$6,Input_Output!$O$22)-F139),Prime))</f>
        <v/>
      </c>
      <c r="CB139" s="43" t="str" cm="1">
        <f t="array" ref="CB139">IF($A139="","",MOD($AH139*((1-MRef(U$5,$B139-Input_Output!$O$6,Input_Output!$O$22))*MRef(G$5,$B139-Input_Output!$O$6,Input_Output!$O$22)+MRef(U$5,$B139-Input_Output!$O$6,Input_Output!$O$22)*MRef($AE$5,$B139-Input_Output!$O$6,Input_Output!$O$22)-G139),Prime))</f>
        <v/>
      </c>
      <c r="CC139" s="43" t="str" cm="1">
        <f t="array" ref="CC139">IF(A139="","",MOD(AH139*MRef(AC$5,B139-Input_Output!$O$6,Input_Output!$O$22)*H139,Prime))</f>
        <v/>
      </c>
      <c r="CD139" s="24"/>
      <c r="CE139" s="43" t="str">
        <f>IF($A139="","",MOD(D139*$AG139,Prime))</f>
        <v/>
      </c>
      <c r="CF139" s="43" t="str">
        <f>IF($A139="","",MOD((E139-INPUT)*$AG139,Prime))</f>
        <v/>
      </c>
      <c r="CG139" s="43" t="str">
        <f>IF($A139="","",MOD(H139*$AG139,Prime))</f>
        <v/>
      </c>
      <c r="CH139" s="43" t="str">
        <f>IF($A139="","",MOD((E139-OUT)*$AI139,Prime))</f>
        <v/>
      </c>
      <c r="CI139" s="43" t="str" cm="1">
        <f t="array" ref="CI139">IF(A139="","",_xlfn.LET(_xlpm.r,B139-Input_Output!$O$6,_xlpm.l,Input_Output!$O$22,MOD(MRef(AG$5,_xlpm.r,_xlpm.l)+MRef(AH$5,_xlpm.r,_xlpm.l)-MRef(AI$5,_xlpm.r,_xlpm.l)-AH139,Prime)))</f>
        <v/>
      </c>
      <c r="CJ139" s="7"/>
    </row>
    <row r="140" spans="1:88" x14ac:dyDescent="0.25">
      <c r="A140" s="41" t="str">
        <f>IF(B140&lt;Input_Output!O$22,"disguised","")</f>
        <v/>
      </c>
      <c r="B140" s="19" t="str">
        <f>IF(B139="","",_xlfn.LET(_xlpm.next,B139+1,IF(_xlpm.next&lt;Input_Output!O$22,_xlpm.next,"")))</f>
        <v/>
      </c>
      <c r="C140" s="19"/>
      <c r="D140" s="42"/>
      <c r="E140" s="42"/>
      <c r="F140" s="42"/>
      <c r="G140" s="42"/>
      <c r="H140" s="79"/>
      <c r="I140" s="87"/>
      <c r="J140" s="42"/>
      <c r="K140" s="42"/>
      <c r="L140" s="42"/>
      <c r="M140" s="61"/>
      <c r="N140" s="80"/>
      <c r="O140" s="42"/>
      <c r="P140" s="42"/>
      <c r="Q140" s="42"/>
      <c r="R140" s="42"/>
      <c r="S140" s="42"/>
      <c r="T140" s="42"/>
      <c r="U140" s="42"/>
      <c r="V140" s="42"/>
      <c r="W140" s="42"/>
      <c r="X140" s="42"/>
      <c r="Y140" s="42"/>
      <c r="Z140" s="42"/>
      <c r="AA140" s="42"/>
      <c r="AB140" s="42"/>
      <c r="AC140" s="42"/>
      <c r="AD140" s="42"/>
      <c r="AE140" s="42"/>
      <c r="AF140" s="42"/>
      <c r="AG140" s="19"/>
      <c r="AH140" s="19"/>
      <c r="AI140" s="19"/>
      <c r="AJ140" s="7"/>
      <c r="AK140" s="43" t="str">
        <f>IF(A140="","",MOD((AG140+AH140)*(N140+O140+P140-1),Prime))</f>
        <v/>
      </c>
      <c r="AL140" s="43" t="str">
        <f>IF(A140="","",MOD((AG140+AH140)*(N140*(1-N140)),Prime))</f>
        <v/>
      </c>
      <c r="AM140" s="43" t="str">
        <f>IF(A140="","",MOD((AG140+AH140)*(O140*(1-O140)),Prime))</f>
        <v/>
      </c>
      <c r="AN140" s="43" t="str">
        <f>IF(A140="","",MOD((AG140+AH140)*(P140*(1-P140)),Prime))</f>
        <v/>
      </c>
      <c r="AO140" s="43" t="str">
        <f>IF(A140="","",MOD((AG140+AH140)*(N140*($I140-N$4)),Prime))</f>
        <v/>
      </c>
      <c r="AP140" s="43" t="str">
        <f>IF(A140="","",MOD((AG140+AH140)*(O140*($I140-O$4)),Prime))</f>
        <v/>
      </c>
      <c r="AQ140" s="43" t="str">
        <f>IF(A140="","",MOD((AG140+AH140)*(P140*($I140-P$4)),Prime))</f>
        <v/>
      </c>
      <c r="AR140" s="7"/>
      <c r="AS140" s="43" t="str">
        <f>IF(A140="","",MOD((AG140+AH140)*(Q140+R140+S140+T140+U140-1),Prime))</f>
        <v/>
      </c>
      <c r="AT140" s="43" t="str">
        <f>IF(A140="","",MOD((AG140+AH140)*(Q140*(1-Q140)),Prime))</f>
        <v/>
      </c>
      <c r="AU140" s="43" t="str">
        <f>IF(A140="","",MOD((AG140+AH140)*(R140*(1-R140)),Prime))</f>
        <v/>
      </c>
      <c r="AV140" s="43" t="str">
        <f>IF(A140="","",MOD((AG140+AH140)*(S140*(1-S140)),Prime))</f>
        <v/>
      </c>
      <c r="AW140" s="43" t="str">
        <f>IF(A140="","",MOD((AG140+AH140)*(T140*(1-T140)),Prime))</f>
        <v/>
      </c>
      <c r="AX140" s="43" t="str">
        <f>IF(A140="","",MOD((AG140+AH140)*(U140*(1-U140)),Prime))</f>
        <v/>
      </c>
      <c r="AY140" s="43" t="str">
        <f>IF($A140="","",MOD(($AG140+$AH140)*(Q140*($K140-Q$4)),Prime))</f>
        <v/>
      </c>
      <c r="AZ140" s="43" t="str">
        <f>IF($A140="","",MOD(($AG140+$AH140)*(R140*($K140-R$4)),Prime))</f>
        <v/>
      </c>
      <c r="BA140" s="43" t="str">
        <f>IF($A140="","",MOD(($AG140+$AH140)*(S140*($K140-S$4)),Prime))</f>
        <v/>
      </c>
      <c r="BB140" s="43" t="str">
        <f>IF($A140="","",MOD(($AG140+$AH140)*(T140*($K140-T$4)),Prime))</f>
        <v/>
      </c>
      <c r="BC140" s="43" t="str">
        <f>IF($A140="","",MOD(($AG140+$AH140)*(U140*($K140-U$4)),Prime))</f>
        <v/>
      </c>
      <c r="BD140" s="24"/>
      <c r="BE140" s="43" t="str">
        <f>IF(A140="","",MOD((AG140+AH140)*(V140+W140+X140+Y140+Z140-1),Prime))</f>
        <v/>
      </c>
      <c r="BF140" s="43" t="str">
        <f>IF(A140="","",MOD((AG140+AH140)*(V140*(1-V140)),Prime))</f>
        <v/>
      </c>
      <c r="BG140" s="43" t="str">
        <f>IF(A140="","",MOD((AG140+AH140)*(W140*(1-W140)),Prime))</f>
        <v/>
      </c>
      <c r="BH140" s="43" t="str">
        <f>IF(A140="","",MOD((AG140+AH140)*(X140*(1-X140)),Prime))</f>
        <v/>
      </c>
      <c r="BI140" s="43" t="str">
        <f>IF(A140="","",MOD((AG140+AH140)*(Y140*(1-Y140)),Prime))</f>
        <v/>
      </c>
      <c r="BJ140" s="43" t="str">
        <f>IF(A140="","",MOD((AG140+AH140)*(Z140*(1-Z140)),Prime))</f>
        <v/>
      </c>
      <c r="BK140" s="43" t="str">
        <f>IF($A140="","",MOD(($AG140+$AH140)*(V140*($L140-V$4)),Prime))</f>
        <v/>
      </c>
      <c r="BL140" s="43" t="str">
        <f>IF($A140="","",MOD(($AG140+$AH140)*(W140*($L140-W$4)),Prime))</f>
        <v/>
      </c>
      <c r="BM140" s="43" t="str">
        <f>IF($A140="","",MOD(($AG140+$AH140)*(X140*($L140-X$4)),Prime))</f>
        <v/>
      </c>
      <c r="BN140" s="43" t="str">
        <f>IF($A140="","",MOD(($AG140+$AH140)*(Y140*($L140-Y$4)),Prime))</f>
        <v/>
      </c>
      <c r="BO140" s="43" t="str">
        <f>IF($A140="","",MOD(($AG140+$AH140)*(Z140*($L140-Z$4)),Prime))</f>
        <v/>
      </c>
      <c r="BP140" s="24"/>
      <c r="BQ140" s="43" t="str">
        <f>IF(A140="","",MOD((AG140+AH140)*(R140*D140+S140*E140+T140*F140+U140*G140-AA140),Prime))</f>
        <v/>
      </c>
      <c r="BR140" s="43" t="str">
        <f>IF(A140="","",MOD((AG140+AH140)*(W140*D140+X140*E140+Y140*F140+Z140*G140-AB140),Prime))</f>
        <v/>
      </c>
      <c r="BS140" s="43" t="str">
        <f>IF(A140="","",MOD((AG140+AH140)*(MOD(N140*AB140+O140*(AB140+M140)+P140*(AA140+AB140+M140),Prime)-AC140),Prime))</f>
        <v/>
      </c>
      <c r="BT140" s="43" t="str">
        <f>IF(A140="","",MOD((AG140+AH140)*MOD(H140*(AA140+R140)+(1-H140)*AC140-AD140,Prime),Prime))</f>
        <v/>
      </c>
      <c r="BU140" s="43" t="str">
        <f>IF(A140="","",MOD((AG140+AH140)*((J140*AD140+(1-J140)*AC140)-AE140),Prime))</f>
        <v/>
      </c>
      <c r="BV140" s="43" t="str">
        <f>IF(A140="","",MOD((AG140+AH140)*H140*(1-H140),Prime))</f>
        <v/>
      </c>
      <c r="BW140" s="43" t="str" cm="1">
        <f t="array" ref="BW140">IF(A140="","",MOD(AH140*MOD(MRef(AF$5,B140-Input_Output!$O$6,Input_Output!$O$22)*MRef(AC$5,B140-Input_Output!$O$6,Input_Output!$O$22)-(1-H140),Prime),Prime))</f>
        <v/>
      </c>
      <c r="BX140" s="24"/>
      <c r="BY140" s="43" t="str" cm="1">
        <f t="array" ref="BY140">IF(A140="","",MOD($AH140*((1-MRef(R$5,$B140-Input_Output!$O$6,Input_Output!$O$22))*(MOD(MRef(D$5,$B140-Input_Output!$O$6,Input_Output!$O$22)+1,Prime))+MRef(R$5,$B140-Input_Output!$O$6,Input_Output!$O$22)*MRef($AE$5,$B140-Input_Output!$O$6,Input_Output!$O$22)-D140),Prime))</f>
        <v/>
      </c>
      <c r="BZ140" s="43" t="str" cm="1">
        <f t="array" ref="BZ140">IF($A140="","",MOD($AH140*((1-MRef(S$5,$B140-Input_Output!$O$6,Input_Output!$O$22))*MRef(E$5,$B140-Input_Output!$O$6,Input_Output!$O$22)+MRef(S$5,$B140-Input_Output!$O$6,Input_Output!$O$22)*MRef($AE$5,$B140-Input_Output!$O$6,Input_Output!$O$22)-E140),Prime))</f>
        <v/>
      </c>
      <c r="CA140" s="43" t="str" cm="1">
        <f t="array" ref="CA140">IF($A140="","",MOD($AH140*((1-MRef(T$5,$B140-Input_Output!$O$6,Input_Output!$O$22))*MRef(F$5,$B140-Input_Output!$O$6,Input_Output!$O$22)+MRef(T$5,$B140-Input_Output!$O$6,Input_Output!$O$22)*MRef($AE$5,$B140-Input_Output!$O$6,Input_Output!$O$22)-F140),Prime))</f>
        <v/>
      </c>
      <c r="CB140" s="43" t="str" cm="1">
        <f t="array" ref="CB140">IF($A140="","",MOD($AH140*((1-MRef(U$5,$B140-Input_Output!$O$6,Input_Output!$O$22))*MRef(G$5,$B140-Input_Output!$O$6,Input_Output!$O$22)+MRef(U$5,$B140-Input_Output!$O$6,Input_Output!$O$22)*MRef($AE$5,$B140-Input_Output!$O$6,Input_Output!$O$22)-G140),Prime))</f>
        <v/>
      </c>
      <c r="CC140" s="43" t="str" cm="1">
        <f t="array" ref="CC140">IF(A140="","",MOD(AH140*MRef(AC$5,B140-Input_Output!$O$6,Input_Output!$O$22)*H140,Prime))</f>
        <v/>
      </c>
      <c r="CD140" s="24"/>
      <c r="CE140" s="43" t="str">
        <f>IF($A140="","",MOD(D140*$AG140,Prime))</f>
        <v/>
      </c>
      <c r="CF140" s="43" t="str">
        <f>IF($A140="","",MOD((E140-INPUT)*$AG140,Prime))</f>
        <v/>
      </c>
      <c r="CG140" s="43" t="str">
        <f>IF($A140="","",MOD(H140*$AG140,Prime))</f>
        <v/>
      </c>
      <c r="CH140" s="43" t="str">
        <f>IF($A140="","",MOD((E140-OUT)*$AI140,Prime))</f>
        <v/>
      </c>
      <c r="CI140" s="43" t="str" cm="1">
        <f t="array" ref="CI140">IF(A140="","",_xlfn.LET(_xlpm.r,B140-Input_Output!$O$6,_xlpm.l,Input_Output!$O$22,MOD(MRef(AG$5,_xlpm.r,_xlpm.l)+MRef(AH$5,_xlpm.r,_xlpm.l)-MRef(AI$5,_xlpm.r,_xlpm.l)-AH140,Prime)))</f>
        <v/>
      </c>
      <c r="CJ140" s="7"/>
    </row>
    <row r="141" spans="1:88" x14ac:dyDescent="0.25">
      <c r="A141" s="41" t="str">
        <f>IF(B141&lt;Input_Output!O$22,"disguised","")</f>
        <v/>
      </c>
      <c r="B141" s="19" t="str">
        <f>IF(B140="","",_xlfn.LET(_xlpm.next,B140+1,IF(_xlpm.next&lt;Input_Output!O$22,_xlpm.next,"")))</f>
        <v/>
      </c>
      <c r="C141" s="19"/>
      <c r="D141" s="42"/>
      <c r="E141" s="42"/>
      <c r="F141" s="42"/>
      <c r="G141" s="42"/>
      <c r="H141" s="79"/>
      <c r="I141" s="87"/>
      <c r="J141" s="42"/>
      <c r="K141" s="42"/>
      <c r="L141" s="42"/>
      <c r="M141" s="61"/>
      <c r="N141" s="80"/>
      <c r="O141" s="42"/>
      <c r="P141" s="42"/>
      <c r="Q141" s="42"/>
      <c r="R141" s="42"/>
      <c r="S141" s="42"/>
      <c r="T141" s="42"/>
      <c r="U141" s="42"/>
      <c r="V141" s="42"/>
      <c r="W141" s="42"/>
      <c r="X141" s="42"/>
      <c r="Y141" s="42"/>
      <c r="Z141" s="42"/>
      <c r="AA141" s="42"/>
      <c r="AB141" s="42"/>
      <c r="AC141" s="42"/>
      <c r="AD141" s="42"/>
      <c r="AE141" s="42"/>
      <c r="AF141" s="42"/>
      <c r="AG141" s="19"/>
      <c r="AH141" s="19"/>
      <c r="AI141" s="19"/>
      <c r="AJ141" s="7"/>
      <c r="AK141" s="43" t="str">
        <f>IF(A141="","",MOD((AG141+AH141)*(N141+O141+P141-1),Prime))</f>
        <v/>
      </c>
      <c r="AL141" s="43" t="str">
        <f>IF(A141="","",MOD((AG141+AH141)*(N141*(1-N141)),Prime))</f>
        <v/>
      </c>
      <c r="AM141" s="43" t="str">
        <f>IF(A141="","",MOD((AG141+AH141)*(O141*(1-O141)),Prime))</f>
        <v/>
      </c>
      <c r="AN141" s="43" t="str">
        <f>IF(A141="","",MOD((AG141+AH141)*(P141*(1-P141)),Prime))</f>
        <v/>
      </c>
      <c r="AO141" s="43" t="str">
        <f>IF(A141="","",MOD((AG141+AH141)*(N141*($I141-N$4)),Prime))</f>
        <v/>
      </c>
      <c r="AP141" s="43" t="str">
        <f>IF(A141="","",MOD((AG141+AH141)*(O141*($I141-O$4)),Prime))</f>
        <v/>
      </c>
      <c r="AQ141" s="43" t="str">
        <f>IF(A141="","",MOD((AG141+AH141)*(P141*($I141-P$4)),Prime))</f>
        <v/>
      </c>
      <c r="AR141" s="7"/>
      <c r="AS141" s="43" t="str">
        <f>IF(A141="","",MOD((AG141+AH141)*(Q141+R141+S141+T141+U141-1),Prime))</f>
        <v/>
      </c>
      <c r="AT141" s="43" t="str">
        <f>IF(A141="","",MOD((AG141+AH141)*(Q141*(1-Q141)),Prime))</f>
        <v/>
      </c>
      <c r="AU141" s="43" t="str">
        <f>IF(A141="","",MOD((AG141+AH141)*(R141*(1-R141)),Prime))</f>
        <v/>
      </c>
      <c r="AV141" s="43" t="str">
        <f>IF(A141="","",MOD((AG141+AH141)*(S141*(1-S141)),Prime))</f>
        <v/>
      </c>
      <c r="AW141" s="43" t="str">
        <f>IF(A141="","",MOD((AG141+AH141)*(T141*(1-T141)),Prime))</f>
        <v/>
      </c>
      <c r="AX141" s="43" t="str">
        <f>IF(A141="","",MOD((AG141+AH141)*(U141*(1-U141)),Prime))</f>
        <v/>
      </c>
      <c r="AY141" s="43" t="str">
        <f>IF($A141="","",MOD(($AG141+$AH141)*(Q141*($K141-Q$4)),Prime))</f>
        <v/>
      </c>
      <c r="AZ141" s="43" t="str">
        <f>IF($A141="","",MOD(($AG141+$AH141)*(R141*($K141-R$4)),Prime))</f>
        <v/>
      </c>
      <c r="BA141" s="43" t="str">
        <f>IF($A141="","",MOD(($AG141+$AH141)*(S141*($K141-S$4)),Prime))</f>
        <v/>
      </c>
      <c r="BB141" s="43" t="str">
        <f>IF($A141="","",MOD(($AG141+$AH141)*(T141*($K141-T$4)),Prime))</f>
        <v/>
      </c>
      <c r="BC141" s="43" t="str">
        <f>IF($A141="","",MOD(($AG141+$AH141)*(U141*($K141-U$4)),Prime))</f>
        <v/>
      </c>
      <c r="BD141" s="24"/>
      <c r="BE141" s="43" t="str">
        <f>IF(A141="","",MOD((AG141+AH141)*(V141+W141+X141+Y141+Z141-1),Prime))</f>
        <v/>
      </c>
      <c r="BF141" s="43" t="str">
        <f>IF(A141="","",MOD((AG141+AH141)*(V141*(1-V141)),Prime))</f>
        <v/>
      </c>
      <c r="BG141" s="43" t="str">
        <f>IF(A141="","",MOD((AG141+AH141)*(W141*(1-W141)),Prime))</f>
        <v/>
      </c>
      <c r="BH141" s="43" t="str">
        <f>IF(A141="","",MOD((AG141+AH141)*(X141*(1-X141)),Prime))</f>
        <v/>
      </c>
      <c r="BI141" s="43" t="str">
        <f>IF(A141="","",MOD((AG141+AH141)*(Y141*(1-Y141)),Prime))</f>
        <v/>
      </c>
      <c r="BJ141" s="43" t="str">
        <f>IF(A141="","",MOD((AG141+AH141)*(Z141*(1-Z141)),Prime))</f>
        <v/>
      </c>
      <c r="BK141" s="43" t="str">
        <f>IF($A141="","",MOD(($AG141+$AH141)*(V141*($L141-V$4)),Prime))</f>
        <v/>
      </c>
      <c r="BL141" s="43" t="str">
        <f>IF($A141="","",MOD(($AG141+$AH141)*(W141*($L141-W$4)),Prime))</f>
        <v/>
      </c>
      <c r="BM141" s="43" t="str">
        <f>IF($A141="","",MOD(($AG141+$AH141)*(X141*($L141-X$4)),Prime))</f>
        <v/>
      </c>
      <c r="BN141" s="43" t="str">
        <f>IF($A141="","",MOD(($AG141+$AH141)*(Y141*($L141-Y$4)),Prime))</f>
        <v/>
      </c>
      <c r="BO141" s="43" t="str">
        <f>IF($A141="","",MOD(($AG141+$AH141)*(Z141*($L141-Z$4)),Prime))</f>
        <v/>
      </c>
      <c r="BP141" s="24"/>
      <c r="BQ141" s="43" t="str">
        <f>IF(A141="","",MOD((AG141+AH141)*(R141*D141+S141*E141+T141*F141+U141*G141-AA141),Prime))</f>
        <v/>
      </c>
      <c r="BR141" s="43" t="str">
        <f>IF(A141="","",MOD((AG141+AH141)*(W141*D141+X141*E141+Y141*F141+Z141*G141-AB141),Prime))</f>
        <v/>
      </c>
      <c r="BS141" s="43" t="str">
        <f>IF(A141="","",MOD((AG141+AH141)*(MOD(N141*AB141+O141*(AB141+M141)+P141*(AA141+AB141+M141),Prime)-AC141),Prime))</f>
        <v/>
      </c>
      <c r="BT141" s="43" t="str">
        <f>IF(A141="","",MOD((AG141+AH141)*MOD(H141*(AA141+R141)+(1-H141)*AC141-AD141,Prime),Prime))</f>
        <v/>
      </c>
      <c r="BU141" s="43" t="str">
        <f>IF(A141="","",MOD((AG141+AH141)*((J141*AD141+(1-J141)*AC141)-AE141),Prime))</f>
        <v/>
      </c>
      <c r="BV141" s="43" t="str">
        <f>IF(A141="","",MOD((AG141+AH141)*H141*(1-H141),Prime))</f>
        <v/>
      </c>
      <c r="BW141" s="43" t="str" cm="1">
        <f t="array" ref="BW141">IF(A141="","",MOD(AH141*MOD(MRef(AF$5,B141-Input_Output!$O$6,Input_Output!$O$22)*MRef(AC$5,B141-Input_Output!$O$6,Input_Output!$O$22)-(1-H141),Prime),Prime))</f>
        <v/>
      </c>
      <c r="BX141" s="24"/>
      <c r="BY141" s="43" t="str" cm="1">
        <f t="array" ref="BY141">IF(A141="","",MOD($AH141*((1-MRef(R$5,$B141-Input_Output!$O$6,Input_Output!$O$22))*(MOD(MRef(D$5,$B141-Input_Output!$O$6,Input_Output!$O$22)+1,Prime))+MRef(R$5,$B141-Input_Output!$O$6,Input_Output!$O$22)*MRef($AE$5,$B141-Input_Output!$O$6,Input_Output!$O$22)-D141),Prime))</f>
        <v/>
      </c>
      <c r="BZ141" s="43" t="str" cm="1">
        <f t="array" ref="BZ141">IF($A141="","",MOD($AH141*((1-MRef(S$5,$B141-Input_Output!$O$6,Input_Output!$O$22))*MRef(E$5,$B141-Input_Output!$O$6,Input_Output!$O$22)+MRef(S$5,$B141-Input_Output!$O$6,Input_Output!$O$22)*MRef($AE$5,$B141-Input_Output!$O$6,Input_Output!$O$22)-E141),Prime))</f>
        <v/>
      </c>
      <c r="CA141" s="43" t="str" cm="1">
        <f t="array" ref="CA141">IF($A141="","",MOD($AH141*((1-MRef(T$5,$B141-Input_Output!$O$6,Input_Output!$O$22))*MRef(F$5,$B141-Input_Output!$O$6,Input_Output!$O$22)+MRef(T$5,$B141-Input_Output!$O$6,Input_Output!$O$22)*MRef($AE$5,$B141-Input_Output!$O$6,Input_Output!$O$22)-F141),Prime))</f>
        <v/>
      </c>
      <c r="CB141" s="43" t="str" cm="1">
        <f t="array" ref="CB141">IF($A141="","",MOD($AH141*((1-MRef(U$5,$B141-Input_Output!$O$6,Input_Output!$O$22))*MRef(G$5,$B141-Input_Output!$O$6,Input_Output!$O$22)+MRef(U$5,$B141-Input_Output!$O$6,Input_Output!$O$22)*MRef($AE$5,$B141-Input_Output!$O$6,Input_Output!$O$22)-G141),Prime))</f>
        <v/>
      </c>
      <c r="CC141" s="43" t="str" cm="1">
        <f t="array" ref="CC141">IF(A141="","",MOD(AH141*MRef(AC$5,B141-Input_Output!$O$6,Input_Output!$O$22)*H141,Prime))</f>
        <v/>
      </c>
      <c r="CD141" s="24"/>
      <c r="CE141" s="43" t="str">
        <f>IF($A141="","",MOD(D141*$AG141,Prime))</f>
        <v/>
      </c>
      <c r="CF141" s="43" t="str">
        <f>IF($A141="","",MOD((E141-INPUT)*$AG141,Prime))</f>
        <v/>
      </c>
      <c r="CG141" s="43" t="str">
        <f>IF($A141="","",MOD(H141*$AG141,Prime))</f>
        <v/>
      </c>
      <c r="CH141" s="43" t="str">
        <f>IF($A141="","",MOD((E141-OUT)*$AI141,Prime))</f>
        <v/>
      </c>
      <c r="CI141" s="43" t="str" cm="1">
        <f t="array" ref="CI141">IF(A141="","",_xlfn.LET(_xlpm.r,B141-Input_Output!$O$6,_xlpm.l,Input_Output!$O$22,MOD(MRef(AG$5,_xlpm.r,_xlpm.l)+MRef(AH$5,_xlpm.r,_xlpm.l)-MRef(AI$5,_xlpm.r,_xlpm.l)-AH141,Prime)))</f>
        <v/>
      </c>
      <c r="CJ141" s="7"/>
    </row>
    <row r="142" spans="1:88" x14ac:dyDescent="0.25">
      <c r="A142" s="41" t="str">
        <f>IF(B142&lt;Input_Output!O$22,"disguised","")</f>
        <v/>
      </c>
      <c r="B142" s="19" t="str">
        <f>IF(B141="","",_xlfn.LET(_xlpm.next,B141+1,IF(_xlpm.next&lt;Input_Output!O$22,_xlpm.next,"")))</f>
        <v/>
      </c>
      <c r="C142" s="19"/>
      <c r="D142" s="42"/>
      <c r="E142" s="42"/>
      <c r="F142" s="42"/>
      <c r="G142" s="42"/>
      <c r="H142" s="79"/>
      <c r="I142" s="87"/>
      <c r="J142" s="42"/>
      <c r="K142" s="42"/>
      <c r="L142" s="42"/>
      <c r="M142" s="61"/>
      <c r="N142" s="80"/>
      <c r="O142" s="42"/>
      <c r="P142" s="42"/>
      <c r="Q142" s="42"/>
      <c r="R142" s="42"/>
      <c r="S142" s="42"/>
      <c r="T142" s="42"/>
      <c r="U142" s="42"/>
      <c r="V142" s="42"/>
      <c r="W142" s="42"/>
      <c r="X142" s="42"/>
      <c r="Y142" s="42"/>
      <c r="Z142" s="42"/>
      <c r="AA142" s="42"/>
      <c r="AB142" s="42"/>
      <c r="AC142" s="42"/>
      <c r="AD142" s="42"/>
      <c r="AE142" s="42"/>
      <c r="AF142" s="42"/>
      <c r="AG142" s="19"/>
      <c r="AH142" s="19"/>
      <c r="AI142" s="19"/>
      <c r="AJ142" s="7"/>
      <c r="AK142" s="43" t="str">
        <f>IF(A142="","",MOD((AG142+AH142)*(N142+O142+P142-1),Prime))</f>
        <v/>
      </c>
      <c r="AL142" s="43" t="str">
        <f>IF(A142="","",MOD((AG142+AH142)*(N142*(1-N142)),Prime))</f>
        <v/>
      </c>
      <c r="AM142" s="43" t="str">
        <f>IF(A142="","",MOD((AG142+AH142)*(O142*(1-O142)),Prime))</f>
        <v/>
      </c>
      <c r="AN142" s="43" t="str">
        <f>IF(A142="","",MOD((AG142+AH142)*(P142*(1-P142)),Prime))</f>
        <v/>
      </c>
      <c r="AO142" s="43" t="str">
        <f>IF(A142="","",MOD((AG142+AH142)*(N142*($I142-N$4)),Prime))</f>
        <v/>
      </c>
      <c r="AP142" s="43" t="str">
        <f>IF(A142="","",MOD((AG142+AH142)*(O142*($I142-O$4)),Prime))</f>
        <v/>
      </c>
      <c r="AQ142" s="43" t="str">
        <f>IF(A142="","",MOD((AG142+AH142)*(P142*($I142-P$4)),Prime))</f>
        <v/>
      </c>
      <c r="AR142" s="7"/>
      <c r="AS142" s="43" t="str">
        <f>IF(A142="","",MOD((AG142+AH142)*(Q142+R142+S142+T142+U142-1),Prime))</f>
        <v/>
      </c>
      <c r="AT142" s="43" t="str">
        <f>IF(A142="","",MOD((AG142+AH142)*(Q142*(1-Q142)),Prime))</f>
        <v/>
      </c>
      <c r="AU142" s="43" t="str">
        <f>IF(A142="","",MOD((AG142+AH142)*(R142*(1-R142)),Prime))</f>
        <v/>
      </c>
      <c r="AV142" s="43" t="str">
        <f>IF(A142="","",MOD((AG142+AH142)*(S142*(1-S142)),Prime))</f>
        <v/>
      </c>
      <c r="AW142" s="43" t="str">
        <f>IF(A142="","",MOD((AG142+AH142)*(T142*(1-T142)),Prime))</f>
        <v/>
      </c>
      <c r="AX142" s="43" t="str">
        <f>IF(A142="","",MOD((AG142+AH142)*(U142*(1-U142)),Prime))</f>
        <v/>
      </c>
      <c r="AY142" s="43" t="str">
        <f>IF($A142="","",MOD(($AG142+$AH142)*(Q142*($K142-Q$4)),Prime))</f>
        <v/>
      </c>
      <c r="AZ142" s="43" t="str">
        <f>IF($A142="","",MOD(($AG142+$AH142)*(R142*($K142-R$4)),Prime))</f>
        <v/>
      </c>
      <c r="BA142" s="43" t="str">
        <f>IF($A142="","",MOD(($AG142+$AH142)*(S142*($K142-S$4)),Prime))</f>
        <v/>
      </c>
      <c r="BB142" s="43" t="str">
        <f>IF($A142="","",MOD(($AG142+$AH142)*(T142*($K142-T$4)),Prime))</f>
        <v/>
      </c>
      <c r="BC142" s="43" t="str">
        <f>IF($A142="","",MOD(($AG142+$AH142)*(U142*($K142-U$4)),Prime))</f>
        <v/>
      </c>
      <c r="BD142" s="24"/>
      <c r="BE142" s="43" t="str">
        <f>IF(A142="","",MOD((AG142+AH142)*(V142+W142+X142+Y142+Z142-1),Prime))</f>
        <v/>
      </c>
      <c r="BF142" s="43" t="str">
        <f>IF(A142="","",MOD((AG142+AH142)*(V142*(1-V142)),Prime))</f>
        <v/>
      </c>
      <c r="BG142" s="43" t="str">
        <f>IF(A142="","",MOD((AG142+AH142)*(W142*(1-W142)),Prime))</f>
        <v/>
      </c>
      <c r="BH142" s="43" t="str">
        <f>IF(A142="","",MOD((AG142+AH142)*(X142*(1-X142)),Prime))</f>
        <v/>
      </c>
      <c r="BI142" s="43" t="str">
        <f>IF(A142="","",MOD((AG142+AH142)*(Y142*(1-Y142)),Prime))</f>
        <v/>
      </c>
      <c r="BJ142" s="43" t="str">
        <f>IF(A142="","",MOD((AG142+AH142)*(Z142*(1-Z142)),Prime))</f>
        <v/>
      </c>
      <c r="BK142" s="43" t="str">
        <f>IF($A142="","",MOD(($AG142+$AH142)*(V142*($L142-V$4)),Prime))</f>
        <v/>
      </c>
      <c r="BL142" s="43" t="str">
        <f>IF($A142="","",MOD(($AG142+$AH142)*(W142*($L142-W$4)),Prime))</f>
        <v/>
      </c>
      <c r="BM142" s="43" t="str">
        <f>IF($A142="","",MOD(($AG142+$AH142)*(X142*($L142-X$4)),Prime))</f>
        <v/>
      </c>
      <c r="BN142" s="43" t="str">
        <f>IF($A142="","",MOD(($AG142+$AH142)*(Y142*($L142-Y$4)),Prime))</f>
        <v/>
      </c>
      <c r="BO142" s="43" t="str">
        <f>IF($A142="","",MOD(($AG142+$AH142)*(Z142*($L142-Z$4)),Prime))</f>
        <v/>
      </c>
      <c r="BP142" s="24"/>
      <c r="BQ142" s="43" t="str">
        <f>IF(A142="","",MOD((AG142+AH142)*(R142*D142+S142*E142+T142*F142+U142*G142-AA142),Prime))</f>
        <v/>
      </c>
      <c r="BR142" s="43" t="str">
        <f>IF(A142="","",MOD((AG142+AH142)*(W142*D142+X142*E142+Y142*F142+Z142*G142-AB142),Prime))</f>
        <v/>
      </c>
      <c r="BS142" s="43" t="str">
        <f>IF(A142="","",MOD((AG142+AH142)*(MOD(N142*AB142+O142*(AB142+M142)+P142*(AA142+AB142+M142),Prime)-AC142),Prime))</f>
        <v/>
      </c>
      <c r="BT142" s="43" t="str">
        <f>IF(A142="","",MOD((AG142+AH142)*MOD(H142*(AA142+R142)+(1-H142)*AC142-AD142,Prime),Prime))</f>
        <v/>
      </c>
      <c r="BU142" s="43" t="str">
        <f>IF(A142="","",MOD((AG142+AH142)*((J142*AD142+(1-J142)*AC142)-AE142),Prime))</f>
        <v/>
      </c>
      <c r="BV142" s="43" t="str">
        <f>IF(A142="","",MOD((AG142+AH142)*H142*(1-H142),Prime))</f>
        <v/>
      </c>
      <c r="BW142" s="43" t="str" cm="1">
        <f t="array" ref="BW142">IF(A142="","",MOD(AH142*MOD(MRef(AF$5,B142-Input_Output!$O$6,Input_Output!$O$22)*MRef(AC$5,B142-Input_Output!$O$6,Input_Output!$O$22)-(1-H142),Prime),Prime))</f>
        <v/>
      </c>
      <c r="BX142" s="24"/>
      <c r="BY142" s="43" t="str" cm="1">
        <f t="array" ref="BY142">IF(A142="","",MOD($AH142*((1-MRef(R$5,$B142-Input_Output!$O$6,Input_Output!$O$22))*(MOD(MRef(D$5,$B142-Input_Output!$O$6,Input_Output!$O$22)+1,Prime))+MRef(R$5,$B142-Input_Output!$O$6,Input_Output!$O$22)*MRef($AE$5,$B142-Input_Output!$O$6,Input_Output!$O$22)-D142),Prime))</f>
        <v/>
      </c>
      <c r="BZ142" s="43" t="str" cm="1">
        <f t="array" ref="BZ142">IF($A142="","",MOD($AH142*((1-MRef(S$5,$B142-Input_Output!$O$6,Input_Output!$O$22))*MRef(E$5,$B142-Input_Output!$O$6,Input_Output!$O$22)+MRef(S$5,$B142-Input_Output!$O$6,Input_Output!$O$22)*MRef($AE$5,$B142-Input_Output!$O$6,Input_Output!$O$22)-E142),Prime))</f>
        <v/>
      </c>
      <c r="CA142" s="43" t="str" cm="1">
        <f t="array" ref="CA142">IF($A142="","",MOD($AH142*((1-MRef(T$5,$B142-Input_Output!$O$6,Input_Output!$O$22))*MRef(F$5,$B142-Input_Output!$O$6,Input_Output!$O$22)+MRef(T$5,$B142-Input_Output!$O$6,Input_Output!$O$22)*MRef($AE$5,$B142-Input_Output!$O$6,Input_Output!$O$22)-F142),Prime))</f>
        <v/>
      </c>
      <c r="CB142" s="43" t="str" cm="1">
        <f t="array" ref="CB142">IF($A142="","",MOD($AH142*((1-MRef(U$5,$B142-Input_Output!$O$6,Input_Output!$O$22))*MRef(G$5,$B142-Input_Output!$O$6,Input_Output!$O$22)+MRef(U$5,$B142-Input_Output!$O$6,Input_Output!$O$22)*MRef($AE$5,$B142-Input_Output!$O$6,Input_Output!$O$22)-G142),Prime))</f>
        <v/>
      </c>
      <c r="CC142" s="43" t="str" cm="1">
        <f t="array" ref="CC142">IF(A142="","",MOD(AH142*MRef(AC$5,B142-Input_Output!$O$6,Input_Output!$O$22)*H142,Prime))</f>
        <v/>
      </c>
      <c r="CD142" s="24"/>
      <c r="CE142" s="43" t="str">
        <f>IF($A142="","",MOD(D142*$AG142,Prime))</f>
        <v/>
      </c>
      <c r="CF142" s="43" t="str">
        <f>IF($A142="","",MOD((E142-INPUT)*$AG142,Prime))</f>
        <v/>
      </c>
      <c r="CG142" s="43" t="str">
        <f>IF($A142="","",MOD(H142*$AG142,Prime))</f>
        <v/>
      </c>
      <c r="CH142" s="43" t="str">
        <f>IF($A142="","",MOD((E142-OUT)*$AI142,Prime))</f>
        <v/>
      </c>
      <c r="CI142" s="43" t="str" cm="1">
        <f t="array" ref="CI142">IF(A142="","",_xlfn.LET(_xlpm.r,B142-Input_Output!$O$6,_xlpm.l,Input_Output!$O$22,MOD(MRef(AG$5,_xlpm.r,_xlpm.l)+MRef(AH$5,_xlpm.r,_xlpm.l)-MRef(AI$5,_xlpm.r,_xlpm.l)-AH142,Prime)))</f>
        <v/>
      </c>
      <c r="CJ142" s="7"/>
    </row>
    <row r="143" spans="1:88" x14ac:dyDescent="0.25">
      <c r="A143" s="41" t="str">
        <f>IF(B143&lt;Input_Output!O$22,"disguised","")</f>
        <v/>
      </c>
      <c r="B143" s="19" t="str">
        <f>IF(B142="","",_xlfn.LET(_xlpm.next,B142+1,IF(_xlpm.next&lt;Input_Output!O$22,_xlpm.next,"")))</f>
        <v/>
      </c>
      <c r="C143" s="19"/>
      <c r="D143" s="42"/>
      <c r="E143" s="42"/>
      <c r="F143" s="42"/>
      <c r="G143" s="42"/>
      <c r="H143" s="79"/>
      <c r="I143" s="87"/>
      <c r="J143" s="42"/>
      <c r="K143" s="42"/>
      <c r="L143" s="42"/>
      <c r="M143" s="61"/>
      <c r="N143" s="80"/>
      <c r="O143" s="42"/>
      <c r="P143" s="42"/>
      <c r="Q143" s="42"/>
      <c r="R143" s="42"/>
      <c r="S143" s="42"/>
      <c r="T143" s="42"/>
      <c r="U143" s="42"/>
      <c r="V143" s="42"/>
      <c r="W143" s="42"/>
      <c r="X143" s="42"/>
      <c r="Y143" s="42"/>
      <c r="Z143" s="42"/>
      <c r="AA143" s="42"/>
      <c r="AB143" s="42"/>
      <c r="AC143" s="42"/>
      <c r="AD143" s="42"/>
      <c r="AE143" s="42"/>
      <c r="AF143" s="42"/>
      <c r="AG143" s="19"/>
      <c r="AH143" s="19"/>
      <c r="AI143" s="19"/>
      <c r="AJ143" s="7"/>
      <c r="AK143" s="43" t="str">
        <f>IF(A143="","",MOD((AG143+AH143)*(N143+O143+P143-1),Prime))</f>
        <v/>
      </c>
      <c r="AL143" s="43" t="str">
        <f>IF(A143="","",MOD((AG143+AH143)*(N143*(1-N143)),Prime))</f>
        <v/>
      </c>
      <c r="AM143" s="43" t="str">
        <f>IF(A143="","",MOD((AG143+AH143)*(O143*(1-O143)),Prime))</f>
        <v/>
      </c>
      <c r="AN143" s="43" t="str">
        <f>IF(A143="","",MOD((AG143+AH143)*(P143*(1-P143)),Prime))</f>
        <v/>
      </c>
      <c r="AO143" s="43" t="str">
        <f>IF(A143="","",MOD((AG143+AH143)*(N143*($I143-N$4)),Prime))</f>
        <v/>
      </c>
      <c r="AP143" s="43" t="str">
        <f>IF(A143="","",MOD((AG143+AH143)*(O143*($I143-O$4)),Prime))</f>
        <v/>
      </c>
      <c r="AQ143" s="43" t="str">
        <f>IF(A143="","",MOD((AG143+AH143)*(P143*($I143-P$4)),Prime))</f>
        <v/>
      </c>
      <c r="AR143" s="7"/>
      <c r="AS143" s="43" t="str">
        <f>IF(A143="","",MOD((AG143+AH143)*(Q143+R143+S143+T143+U143-1),Prime))</f>
        <v/>
      </c>
      <c r="AT143" s="43" t="str">
        <f>IF(A143="","",MOD((AG143+AH143)*(Q143*(1-Q143)),Prime))</f>
        <v/>
      </c>
      <c r="AU143" s="43" t="str">
        <f>IF(A143="","",MOD((AG143+AH143)*(R143*(1-R143)),Prime))</f>
        <v/>
      </c>
      <c r="AV143" s="43" t="str">
        <f>IF(A143="","",MOD((AG143+AH143)*(S143*(1-S143)),Prime))</f>
        <v/>
      </c>
      <c r="AW143" s="43" t="str">
        <f>IF(A143="","",MOD((AG143+AH143)*(T143*(1-T143)),Prime))</f>
        <v/>
      </c>
      <c r="AX143" s="43" t="str">
        <f>IF(A143="","",MOD((AG143+AH143)*(U143*(1-U143)),Prime))</f>
        <v/>
      </c>
      <c r="AY143" s="43" t="str">
        <f>IF($A143="","",MOD(($AG143+$AH143)*(Q143*($K143-Q$4)),Prime))</f>
        <v/>
      </c>
      <c r="AZ143" s="43" t="str">
        <f>IF($A143="","",MOD(($AG143+$AH143)*(R143*($K143-R$4)),Prime))</f>
        <v/>
      </c>
      <c r="BA143" s="43" t="str">
        <f>IF($A143="","",MOD(($AG143+$AH143)*(S143*($K143-S$4)),Prime))</f>
        <v/>
      </c>
      <c r="BB143" s="43" t="str">
        <f>IF($A143="","",MOD(($AG143+$AH143)*(T143*($K143-T$4)),Prime))</f>
        <v/>
      </c>
      <c r="BC143" s="43" t="str">
        <f>IF($A143="","",MOD(($AG143+$AH143)*(U143*($K143-U$4)),Prime))</f>
        <v/>
      </c>
      <c r="BD143" s="24"/>
      <c r="BE143" s="43" t="str">
        <f>IF(A143="","",MOD((AG143+AH143)*(V143+W143+X143+Y143+Z143-1),Prime))</f>
        <v/>
      </c>
      <c r="BF143" s="43" t="str">
        <f>IF(A143="","",MOD((AG143+AH143)*(V143*(1-V143)),Prime))</f>
        <v/>
      </c>
      <c r="BG143" s="43" t="str">
        <f>IF(A143="","",MOD((AG143+AH143)*(W143*(1-W143)),Prime))</f>
        <v/>
      </c>
      <c r="BH143" s="43" t="str">
        <f>IF(A143="","",MOD((AG143+AH143)*(X143*(1-X143)),Prime))</f>
        <v/>
      </c>
      <c r="BI143" s="43" t="str">
        <f>IF(A143="","",MOD((AG143+AH143)*(Y143*(1-Y143)),Prime))</f>
        <v/>
      </c>
      <c r="BJ143" s="43" t="str">
        <f>IF(A143="","",MOD((AG143+AH143)*(Z143*(1-Z143)),Prime))</f>
        <v/>
      </c>
      <c r="BK143" s="43" t="str">
        <f>IF($A143="","",MOD(($AG143+$AH143)*(V143*($L143-V$4)),Prime))</f>
        <v/>
      </c>
      <c r="BL143" s="43" t="str">
        <f>IF($A143="","",MOD(($AG143+$AH143)*(W143*($L143-W$4)),Prime))</f>
        <v/>
      </c>
      <c r="BM143" s="43" t="str">
        <f>IF($A143="","",MOD(($AG143+$AH143)*(X143*($L143-X$4)),Prime))</f>
        <v/>
      </c>
      <c r="BN143" s="43" t="str">
        <f>IF($A143="","",MOD(($AG143+$AH143)*(Y143*($L143-Y$4)),Prime))</f>
        <v/>
      </c>
      <c r="BO143" s="43" t="str">
        <f>IF($A143="","",MOD(($AG143+$AH143)*(Z143*($L143-Z$4)),Prime))</f>
        <v/>
      </c>
      <c r="BP143" s="24"/>
      <c r="BQ143" s="43" t="str">
        <f>IF(A143="","",MOD((AG143+AH143)*(R143*D143+S143*E143+T143*F143+U143*G143-AA143),Prime))</f>
        <v/>
      </c>
      <c r="BR143" s="43" t="str">
        <f>IF(A143="","",MOD((AG143+AH143)*(W143*D143+X143*E143+Y143*F143+Z143*G143-AB143),Prime))</f>
        <v/>
      </c>
      <c r="BS143" s="43" t="str">
        <f>IF(A143="","",MOD((AG143+AH143)*(MOD(N143*AB143+O143*(AB143+M143)+P143*(AA143+AB143+M143),Prime)-AC143),Prime))</f>
        <v/>
      </c>
      <c r="BT143" s="43" t="str">
        <f>IF(A143="","",MOD((AG143+AH143)*MOD(H143*(AA143+R143)+(1-H143)*AC143-AD143,Prime),Prime))</f>
        <v/>
      </c>
      <c r="BU143" s="43" t="str">
        <f>IF(A143="","",MOD((AG143+AH143)*((J143*AD143+(1-J143)*AC143)-AE143),Prime))</f>
        <v/>
      </c>
      <c r="BV143" s="43" t="str">
        <f>IF(A143="","",MOD((AG143+AH143)*H143*(1-H143),Prime))</f>
        <v/>
      </c>
      <c r="BW143" s="43" t="str" cm="1">
        <f t="array" ref="BW143">IF(A143="","",MOD(AH143*MOD(MRef(AF$5,B143-Input_Output!$O$6,Input_Output!$O$22)*MRef(AC$5,B143-Input_Output!$O$6,Input_Output!$O$22)-(1-H143),Prime),Prime))</f>
        <v/>
      </c>
      <c r="BX143" s="24"/>
      <c r="BY143" s="43" t="str" cm="1">
        <f t="array" ref="BY143">IF(A143="","",MOD($AH143*((1-MRef(R$5,$B143-Input_Output!$O$6,Input_Output!$O$22))*(MOD(MRef(D$5,$B143-Input_Output!$O$6,Input_Output!$O$22)+1,Prime))+MRef(R$5,$B143-Input_Output!$O$6,Input_Output!$O$22)*MRef($AE$5,$B143-Input_Output!$O$6,Input_Output!$O$22)-D143),Prime))</f>
        <v/>
      </c>
      <c r="BZ143" s="43" t="str" cm="1">
        <f t="array" ref="BZ143">IF($A143="","",MOD($AH143*((1-MRef(S$5,$B143-Input_Output!$O$6,Input_Output!$O$22))*MRef(E$5,$B143-Input_Output!$O$6,Input_Output!$O$22)+MRef(S$5,$B143-Input_Output!$O$6,Input_Output!$O$22)*MRef($AE$5,$B143-Input_Output!$O$6,Input_Output!$O$22)-E143),Prime))</f>
        <v/>
      </c>
      <c r="CA143" s="43" t="str" cm="1">
        <f t="array" ref="CA143">IF($A143="","",MOD($AH143*((1-MRef(T$5,$B143-Input_Output!$O$6,Input_Output!$O$22))*MRef(F$5,$B143-Input_Output!$O$6,Input_Output!$O$22)+MRef(T$5,$B143-Input_Output!$O$6,Input_Output!$O$22)*MRef($AE$5,$B143-Input_Output!$O$6,Input_Output!$O$22)-F143),Prime))</f>
        <v/>
      </c>
      <c r="CB143" s="43" t="str" cm="1">
        <f t="array" ref="CB143">IF($A143="","",MOD($AH143*((1-MRef(U$5,$B143-Input_Output!$O$6,Input_Output!$O$22))*MRef(G$5,$B143-Input_Output!$O$6,Input_Output!$O$22)+MRef(U$5,$B143-Input_Output!$O$6,Input_Output!$O$22)*MRef($AE$5,$B143-Input_Output!$O$6,Input_Output!$O$22)-G143),Prime))</f>
        <v/>
      </c>
      <c r="CC143" s="43" t="str" cm="1">
        <f t="array" ref="CC143">IF(A143="","",MOD(AH143*MRef(AC$5,B143-Input_Output!$O$6,Input_Output!$O$22)*H143,Prime))</f>
        <v/>
      </c>
      <c r="CD143" s="24"/>
      <c r="CE143" s="43" t="str">
        <f>IF($A143="","",MOD(D143*$AG143,Prime))</f>
        <v/>
      </c>
      <c r="CF143" s="43" t="str">
        <f>IF($A143="","",MOD((E143-INPUT)*$AG143,Prime))</f>
        <v/>
      </c>
      <c r="CG143" s="43" t="str">
        <f>IF($A143="","",MOD(H143*$AG143,Prime))</f>
        <v/>
      </c>
      <c r="CH143" s="43" t="str">
        <f>IF($A143="","",MOD((E143-OUT)*$AI143,Prime))</f>
        <v/>
      </c>
      <c r="CI143" s="43" t="str" cm="1">
        <f t="array" ref="CI143">IF(A143="","",_xlfn.LET(_xlpm.r,B143-Input_Output!$O$6,_xlpm.l,Input_Output!$O$22,MOD(MRef(AG$5,_xlpm.r,_xlpm.l)+MRef(AH$5,_xlpm.r,_xlpm.l)-MRef(AI$5,_xlpm.r,_xlpm.l)-AH143,Prime)))</f>
        <v/>
      </c>
      <c r="CJ143" s="7"/>
    </row>
    <row r="144" spans="1:88" x14ac:dyDescent="0.25">
      <c r="A144" s="41" t="str">
        <f>IF(B144&lt;Input_Output!O$22,"disguised","")</f>
        <v/>
      </c>
      <c r="B144" s="19" t="str">
        <f>IF(B143="","",_xlfn.LET(_xlpm.next,B143+1,IF(_xlpm.next&lt;Input_Output!O$22,_xlpm.next,"")))</f>
        <v/>
      </c>
      <c r="C144" s="19"/>
      <c r="D144" s="42"/>
      <c r="E144" s="42"/>
      <c r="F144" s="42"/>
      <c r="G144" s="42"/>
      <c r="H144" s="79"/>
      <c r="I144" s="87"/>
      <c r="J144" s="42"/>
      <c r="K144" s="42"/>
      <c r="L144" s="42"/>
      <c r="M144" s="61"/>
      <c r="N144" s="80"/>
      <c r="O144" s="42"/>
      <c r="P144" s="42"/>
      <c r="Q144" s="42"/>
      <c r="R144" s="42"/>
      <c r="S144" s="42"/>
      <c r="T144" s="42"/>
      <c r="U144" s="42"/>
      <c r="V144" s="42"/>
      <c r="W144" s="42"/>
      <c r="X144" s="42"/>
      <c r="Y144" s="42"/>
      <c r="Z144" s="42"/>
      <c r="AA144" s="42"/>
      <c r="AB144" s="42"/>
      <c r="AC144" s="42"/>
      <c r="AD144" s="42"/>
      <c r="AE144" s="42"/>
      <c r="AF144" s="42"/>
      <c r="AG144" s="19"/>
      <c r="AH144" s="19"/>
      <c r="AI144" s="19"/>
      <c r="AJ144" s="7"/>
      <c r="AK144" s="43" t="str">
        <f>IF(A144="","",MOD((AG144+AH144)*(N144+O144+P144-1),Prime))</f>
        <v/>
      </c>
      <c r="AL144" s="43" t="str">
        <f>IF(A144="","",MOD((AG144+AH144)*(N144*(1-N144)),Prime))</f>
        <v/>
      </c>
      <c r="AM144" s="43" t="str">
        <f>IF(A144="","",MOD((AG144+AH144)*(O144*(1-O144)),Prime))</f>
        <v/>
      </c>
      <c r="AN144" s="43" t="str">
        <f>IF(A144="","",MOD((AG144+AH144)*(P144*(1-P144)),Prime))</f>
        <v/>
      </c>
      <c r="AO144" s="43" t="str">
        <f>IF(A144="","",MOD((AG144+AH144)*(N144*($I144-N$4)),Prime))</f>
        <v/>
      </c>
      <c r="AP144" s="43" t="str">
        <f>IF(A144="","",MOD((AG144+AH144)*(O144*($I144-O$4)),Prime))</f>
        <v/>
      </c>
      <c r="AQ144" s="43" t="str">
        <f>IF(A144="","",MOD((AG144+AH144)*(P144*($I144-P$4)),Prime))</f>
        <v/>
      </c>
      <c r="AR144" s="7"/>
      <c r="AS144" s="43" t="str">
        <f>IF(A144="","",MOD((AG144+AH144)*(Q144+R144+S144+T144+U144-1),Prime))</f>
        <v/>
      </c>
      <c r="AT144" s="43" t="str">
        <f>IF(A144="","",MOD((AG144+AH144)*(Q144*(1-Q144)),Prime))</f>
        <v/>
      </c>
      <c r="AU144" s="43" t="str">
        <f>IF(A144="","",MOD((AG144+AH144)*(R144*(1-R144)),Prime))</f>
        <v/>
      </c>
      <c r="AV144" s="43" t="str">
        <f>IF(A144="","",MOD((AG144+AH144)*(S144*(1-S144)),Prime))</f>
        <v/>
      </c>
      <c r="AW144" s="43" t="str">
        <f>IF(A144="","",MOD((AG144+AH144)*(T144*(1-T144)),Prime))</f>
        <v/>
      </c>
      <c r="AX144" s="43" t="str">
        <f>IF(A144="","",MOD((AG144+AH144)*(U144*(1-U144)),Prime))</f>
        <v/>
      </c>
      <c r="AY144" s="43" t="str">
        <f>IF($A144="","",MOD(($AG144+$AH144)*(Q144*($K144-Q$4)),Prime))</f>
        <v/>
      </c>
      <c r="AZ144" s="43" t="str">
        <f>IF($A144="","",MOD(($AG144+$AH144)*(R144*($K144-R$4)),Prime))</f>
        <v/>
      </c>
      <c r="BA144" s="43" t="str">
        <f>IF($A144="","",MOD(($AG144+$AH144)*(S144*($K144-S$4)),Prime))</f>
        <v/>
      </c>
      <c r="BB144" s="43" t="str">
        <f>IF($A144="","",MOD(($AG144+$AH144)*(T144*($K144-T$4)),Prime))</f>
        <v/>
      </c>
      <c r="BC144" s="43" t="str">
        <f>IF($A144="","",MOD(($AG144+$AH144)*(U144*($K144-U$4)),Prime))</f>
        <v/>
      </c>
      <c r="BD144" s="24"/>
      <c r="BE144" s="43" t="str">
        <f>IF(A144="","",MOD((AG144+AH144)*(V144+W144+X144+Y144+Z144-1),Prime))</f>
        <v/>
      </c>
      <c r="BF144" s="43" t="str">
        <f>IF(A144="","",MOD((AG144+AH144)*(V144*(1-V144)),Prime))</f>
        <v/>
      </c>
      <c r="BG144" s="43" t="str">
        <f>IF(A144="","",MOD((AG144+AH144)*(W144*(1-W144)),Prime))</f>
        <v/>
      </c>
      <c r="BH144" s="43" t="str">
        <f>IF(A144="","",MOD((AG144+AH144)*(X144*(1-X144)),Prime))</f>
        <v/>
      </c>
      <c r="BI144" s="43" t="str">
        <f>IF(A144="","",MOD((AG144+AH144)*(Y144*(1-Y144)),Prime))</f>
        <v/>
      </c>
      <c r="BJ144" s="43" t="str">
        <f>IF(A144="","",MOD((AG144+AH144)*(Z144*(1-Z144)),Prime))</f>
        <v/>
      </c>
      <c r="BK144" s="43" t="str">
        <f>IF($A144="","",MOD(($AG144+$AH144)*(V144*($L144-V$4)),Prime))</f>
        <v/>
      </c>
      <c r="BL144" s="43" t="str">
        <f>IF($A144="","",MOD(($AG144+$AH144)*(W144*($L144-W$4)),Prime))</f>
        <v/>
      </c>
      <c r="BM144" s="43" t="str">
        <f>IF($A144="","",MOD(($AG144+$AH144)*(X144*($L144-X$4)),Prime))</f>
        <v/>
      </c>
      <c r="BN144" s="43" t="str">
        <f>IF($A144="","",MOD(($AG144+$AH144)*(Y144*($L144-Y$4)),Prime))</f>
        <v/>
      </c>
      <c r="BO144" s="43" t="str">
        <f>IF($A144="","",MOD(($AG144+$AH144)*(Z144*($L144-Z$4)),Prime))</f>
        <v/>
      </c>
      <c r="BP144" s="24"/>
      <c r="BQ144" s="43" t="str">
        <f>IF(A144="","",MOD((AG144+AH144)*(R144*D144+S144*E144+T144*F144+U144*G144-AA144),Prime))</f>
        <v/>
      </c>
      <c r="BR144" s="43" t="str">
        <f>IF(A144="","",MOD((AG144+AH144)*(W144*D144+X144*E144+Y144*F144+Z144*G144-AB144),Prime))</f>
        <v/>
      </c>
      <c r="BS144" s="43" t="str">
        <f>IF(A144="","",MOD((AG144+AH144)*(MOD(N144*AB144+O144*(AB144+M144)+P144*(AA144+AB144+M144),Prime)-AC144),Prime))</f>
        <v/>
      </c>
      <c r="BT144" s="43" t="str">
        <f>IF(A144="","",MOD((AG144+AH144)*MOD(H144*(AA144+R144)+(1-H144)*AC144-AD144,Prime),Prime))</f>
        <v/>
      </c>
      <c r="BU144" s="43" t="str">
        <f>IF(A144="","",MOD((AG144+AH144)*((J144*AD144+(1-J144)*AC144)-AE144),Prime))</f>
        <v/>
      </c>
      <c r="BV144" s="43" t="str">
        <f>IF(A144="","",MOD((AG144+AH144)*H144*(1-H144),Prime))</f>
        <v/>
      </c>
      <c r="BW144" s="43" t="str" cm="1">
        <f t="array" ref="BW144">IF(A144="","",MOD(AH144*MOD(MRef(AF$5,B144-Input_Output!$O$6,Input_Output!$O$22)*MRef(AC$5,B144-Input_Output!$O$6,Input_Output!$O$22)-(1-H144),Prime),Prime))</f>
        <v/>
      </c>
      <c r="BX144" s="24"/>
      <c r="BY144" s="43" t="str" cm="1">
        <f t="array" ref="BY144">IF(A144="","",MOD($AH144*((1-MRef(R$5,$B144-Input_Output!$O$6,Input_Output!$O$22))*(MOD(MRef(D$5,$B144-Input_Output!$O$6,Input_Output!$O$22)+1,Prime))+MRef(R$5,$B144-Input_Output!$O$6,Input_Output!$O$22)*MRef($AE$5,$B144-Input_Output!$O$6,Input_Output!$O$22)-D144),Prime))</f>
        <v/>
      </c>
      <c r="BZ144" s="43" t="str" cm="1">
        <f t="array" ref="BZ144">IF($A144="","",MOD($AH144*((1-MRef(S$5,$B144-Input_Output!$O$6,Input_Output!$O$22))*MRef(E$5,$B144-Input_Output!$O$6,Input_Output!$O$22)+MRef(S$5,$B144-Input_Output!$O$6,Input_Output!$O$22)*MRef($AE$5,$B144-Input_Output!$O$6,Input_Output!$O$22)-E144),Prime))</f>
        <v/>
      </c>
      <c r="CA144" s="43" t="str" cm="1">
        <f t="array" ref="CA144">IF($A144="","",MOD($AH144*((1-MRef(T$5,$B144-Input_Output!$O$6,Input_Output!$O$22))*MRef(F$5,$B144-Input_Output!$O$6,Input_Output!$O$22)+MRef(T$5,$B144-Input_Output!$O$6,Input_Output!$O$22)*MRef($AE$5,$B144-Input_Output!$O$6,Input_Output!$O$22)-F144),Prime))</f>
        <v/>
      </c>
      <c r="CB144" s="43" t="str" cm="1">
        <f t="array" ref="CB144">IF($A144="","",MOD($AH144*((1-MRef(U$5,$B144-Input_Output!$O$6,Input_Output!$O$22))*MRef(G$5,$B144-Input_Output!$O$6,Input_Output!$O$22)+MRef(U$5,$B144-Input_Output!$O$6,Input_Output!$O$22)*MRef($AE$5,$B144-Input_Output!$O$6,Input_Output!$O$22)-G144),Prime))</f>
        <v/>
      </c>
      <c r="CC144" s="43" t="str" cm="1">
        <f t="array" ref="CC144">IF(A144="","",MOD(AH144*MRef(AC$5,B144-Input_Output!$O$6,Input_Output!$O$22)*H144,Prime))</f>
        <v/>
      </c>
      <c r="CD144" s="24"/>
      <c r="CE144" s="43" t="str">
        <f>IF($A144="","",MOD(D144*$AG144,Prime))</f>
        <v/>
      </c>
      <c r="CF144" s="43" t="str">
        <f>IF($A144="","",MOD((E144-INPUT)*$AG144,Prime))</f>
        <v/>
      </c>
      <c r="CG144" s="43" t="str">
        <f>IF($A144="","",MOD(H144*$AG144,Prime))</f>
        <v/>
      </c>
      <c r="CH144" s="43" t="str">
        <f>IF($A144="","",MOD((E144-OUT)*$AI144,Prime))</f>
        <v/>
      </c>
      <c r="CI144" s="43" t="str" cm="1">
        <f t="array" ref="CI144">IF(A144="","",_xlfn.LET(_xlpm.r,B144-Input_Output!$O$6,_xlpm.l,Input_Output!$O$22,MOD(MRef(AG$5,_xlpm.r,_xlpm.l)+MRef(AH$5,_xlpm.r,_xlpm.l)-MRef(AI$5,_xlpm.r,_xlpm.l)-AH144,Prime)))</f>
        <v/>
      </c>
      <c r="CJ144" s="7"/>
    </row>
    <row r="145" spans="1:88" x14ac:dyDescent="0.25">
      <c r="A145" s="41" t="str">
        <f>IF(B145&lt;Input_Output!O$22,"disguised","")</f>
        <v/>
      </c>
      <c r="B145" s="19" t="str">
        <f>IF(B144="","",_xlfn.LET(_xlpm.next,B144+1,IF(_xlpm.next&lt;Input_Output!O$22,_xlpm.next,"")))</f>
        <v/>
      </c>
      <c r="C145" s="19"/>
      <c r="D145" s="42"/>
      <c r="E145" s="42"/>
      <c r="F145" s="42"/>
      <c r="G145" s="42"/>
      <c r="H145" s="79"/>
      <c r="I145" s="87"/>
      <c r="J145" s="42"/>
      <c r="K145" s="42"/>
      <c r="L145" s="42"/>
      <c r="M145" s="61"/>
      <c r="N145" s="80"/>
      <c r="O145" s="42"/>
      <c r="P145" s="42"/>
      <c r="Q145" s="42"/>
      <c r="R145" s="42"/>
      <c r="S145" s="42"/>
      <c r="T145" s="42"/>
      <c r="U145" s="42"/>
      <c r="V145" s="42"/>
      <c r="W145" s="42"/>
      <c r="X145" s="42"/>
      <c r="Y145" s="42"/>
      <c r="Z145" s="42"/>
      <c r="AA145" s="42"/>
      <c r="AB145" s="42"/>
      <c r="AC145" s="42"/>
      <c r="AD145" s="42"/>
      <c r="AE145" s="42"/>
      <c r="AF145" s="42"/>
      <c r="AG145" s="19"/>
      <c r="AH145" s="19"/>
      <c r="AI145" s="19"/>
      <c r="AJ145" s="7"/>
      <c r="AK145" s="43" t="str">
        <f>IF(A145="","",MOD((AG145+AH145)*(N145+O145+P145-1),Prime))</f>
        <v/>
      </c>
      <c r="AL145" s="43" t="str">
        <f>IF(A145="","",MOD((AG145+AH145)*(N145*(1-N145)),Prime))</f>
        <v/>
      </c>
      <c r="AM145" s="43" t="str">
        <f>IF(A145="","",MOD((AG145+AH145)*(O145*(1-O145)),Prime))</f>
        <v/>
      </c>
      <c r="AN145" s="43" t="str">
        <f>IF(A145="","",MOD((AG145+AH145)*(P145*(1-P145)),Prime))</f>
        <v/>
      </c>
      <c r="AO145" s="43" t="str">
        <f>IF(A145="","",MOD((AG145+AH145)*(N145*($I145-N$4)),Prime))</f>
        <v/>
      </c>
      <c r="AP145" s="43" t="str">
        <f>IF(A145="","",MOD((AG145+AH145)*(O145*($I145-O$4)),Prime))</f>
        <v/>
      </c>
      <c r="AQ145" s="43" t="str">
        <f>IF(A145="","",MOD((AG145+AH145)*(P145*($I145-P$4)),Prime))</f>
        <v/>
      </c>
      <c r="AR145" s="7"/>
      <c r="AS145" s="43" t="str">
        <f>IF(A145="","",MOD((AG145+AH145)*(Q145+R145+S145+T145+U145-1),Prime))</f>
        <v/>
      </c>
      <c r="AT145" s="43" t="str">
        <f>IF(A145="","",MOD((AG145+AH145)*(Q145*(1-Q145)),Prime))</f>
        <v/>
      </c>
      <c r="AU145" s="43" t="str">
        <f>IF(A145="","",MOD((AG145+AH145)*(R145*(1-R145)),Prime))</f>
        <v/>
      </c>
      <c r="AV145" s="43" t="str">
        <f>IF(A145="","",MOD((AG145+AH145)*(S145*(1-S145)),Prime))</f>
        <v/>
      </c>
      <c r="AW145" s="43" t="str">
        <f>IF(A145="","",MOD((AG145+AH145)*(T145*(1-T145)),Prime))</f>
        <v/>
      </c>
      <c r="AX145" s="43" t="str">
        <f>IF(A145="","",MOD((AG145+AH145)*(U145*(1-U145)),Prime))</f>
        <v/>
      </c>
      <c r="AY145" s="43" t="str">
        <f>IF($A145="","",MOD(($AG145+$AH145)*(Q145*($K145-Q$4)),Prime))</f>
        <v/>
      </c>
      <c r="AZ145" s="43" t="str">
        <f>IF($A145="","",MOD(($AG145+$AH145)*(R145*($K145-R$4)),Prime))</f>
        <v/>
      </c>
      <c r="BA145" s="43" t="str">
        <f>IF($A145="","",MOD(($AG145+$AH145)*(S145*($K145-S$4)),Prime))</f>
        <v/>
      </c>
      <c r="BB145" s="43" t="str">
        <f>IF($A145="","",MOD(($AG145+$AH145)*(T145*($K145-T$4)),Prime))</f>
        <v/>
      </c>
      <c r="BC145" s="43" t="str">
        <f>IF($A145="","",MOD(($AG145+$AH145)*(U145*($K145-U$4)),Prime))</f>
        <v/>
      </c>
      <c r="BD145" s="24"/>
      <c r="BE145" s="43" t="str">
        <f>IF(A145="","",MOD((AG145+AH145)*(V145+W145+X145+Y145+Z145-1),Prime))</f>
        <v/>
      </c>
      <c r="BF145" s="43" t="str">
        <f>IF(A145="","",MOD((AG145+AH145)*(V145*(1-V145)),Prime))</f>
        <v/>
      </c>
      <c r="BG145" s="43" t="str">
        <f>IF(A145="","",MOD((AG145+AH145)*(W145*(1-W145)),Prime))</f>
        <v/>
      </c>
      <c r="BH145" s="43" t="str">
        <f>IF(A145="","",MOD((AG145+AH145)*(X145*(1-X145)),Prime))</f>
        <v/>
      </c>
      <c r="BI145" s="43" t="str">
        <f>IF(A145="","",MOD((AG145+AH145)*(Y145*(1-Y145)),Prime))</f>
        <v/>
      </c>
      <c r="BJ145" s="43" t="str">
        <f>IF(A145="","",MOD((AG145+AH145)*(Z145*(1-Z145)),Prime))</f>
        <v/>
      </c>
      <c r="BK145" s="43" t="str">
        <f>IF($A145="","",MOD(($AG145+$AH145)*(V145*($L145-V$4)),Prime))</f>
        <v/>
      </c>
      <c r="BL145" s="43" t="str">
        <f>IF($A145="","",MOD(($AG145+$AH145)*(W145*($L145-W$4)),Prime))</f>
        <v/>
      </c>
      <c r="BM145" s="43" t="str">
        <f>IF($A145="","",MOD(($AG145+$AH145)*(X145*($L145-X$4)),Prime))</f>
        <v/>
      </c>
      <c r="BN145" s="43" t="str">
        <f>IF($A145="","",MOD(($AG145+$AH145)*(Y145*($L145-Y$4)),Prime))</f>
        <v/>
      </c>
      <c r="BO145" s="43" t="str">
        <f>IF($A145="","",MOD(($AG145+$AH145)*(Z145*($L145-Z$4)),Prime))</f>
        <v/>
      </c>
      <c r="BP145" s="24"/>
      <c r="BQ145" s="43" t="str">
        <f>IF(A145="","",MOD((AG145+AH145)*(R145*D145+S145*E145+T145*F145+U145*G145-AA145),Prime))</f>
        <v/>
      </c>
      <c r="BR145" s="43" t="str">
        <f>IF(A145="","",MOD((AG145+AH145)*(W145*D145+X145*E145+Y145*F145+Z145*G145-AB145),Prime))</f>
        <v/>
      </c>
      <c r="BS145" s="43" t="str">
        <f>IF(A145="","",MOD((AG145+AH145)*(MOD(N145*AB145+O145*(AB145+M145)+P145*(AA145+AB145+M145),Prime)-AC145),Prime))</f>
        <v/>
      </c>
      <c r="BT145" s="43" t="str">
        <f>IF(A145="","",MOD((AG145+AH145)*MOD(H145*(AA145+R145)+(1-H145)*AC145-AD145,Prime),Prime))</f>
        <v/>
      </c>
      <c r="BU145" s="43" t="str">
        <f>IF(A145="","",MOD((AG145+AH145)*((J145*AD145+(1-J145)*AC145)-AE145),Prime))</f>
        <v/>
      </c>
      <c r="BV145" s="43" t="str">
        <f>IF(A145="","",MOD((AG145+AH145)*H145*(1-H145),Prime))</f>
        <v/>
      </c>
      <c r="BW145" s="43" t="str" cm="1">
        <f t="array" ref="BW145">IF(A145="","",MOD(AH145*MOD(MRef(AF$5,B145-Input_Output!$O$6,Input_Output!$O$22)*MRef(AC$5,B145-Input_Output!$O$6,Input_Output!$O$22)-(1-H145),Prime),Prime))</f>
        <v/>
      </c>
      <c r="BX145" s="24"/>
      <c r="BY145" s="43" t="str" cm="1">
        <f t="array" ref="BY145">IF(A145="","",MOD($AH145*((1-MRef(R$5,$B145-Input_Output!$O$6,Input_Output!$O$22))*(MOD(MRef(D$5,$B145-Input_Output!$O$6,Input_Output!$O$22)+1,Prime))+MRef(R$5,$B145-Input_Output!$O$6,Input_Output!$O$22)*MRef($AE$5,$B145-Input_Output!$O$6,Input_Output!$O$22)-D145),Prime))</f>
        <v/>
      </c>
      <c r="BZ145" s="43" t="str" cm="1">
        <f t="array" ref="BZ145">IF($A145="","",MOD($AH145*((1-MRef(S$5,$B145-Input_Output!$O$6,Input_Output!$O$22))*MRef(E$5,$B145-Input_Output!$O$6,Input_Output!$O$22)+MRef(S$5,$B145-Input_Output!$O$6,Input_Output!$O$22)*MRef($AE$5,$B145-Input_Output!$O$6,Input_Output!$O$22)-E145),Prime))</f>
        <v/>
      </c>
      <c r="CA145" s="43" t="str" cm="1">
        <f t="array" ref="CA145">IF($A145="","",MOD($AH145*((1-MRef(T$5,$B145-Input_Output!$O$6,Input_Output!$O$22))*MRef(F$5,$B145-Input_Output!$O$6,Input_Output!$O$22)+MRef(T$5,$B145-Input_Output!$O$6,Input_Output!$O$22)*MRef($AE$5,$B145-Input_Output!$O$6,Input_Output!$O$22)-F145),Prime))</f>
        <v/>
      </c>
      <c r="CB145" s="43" t="str" cm="1">
        <f t="array" ref="CB145">IF($A145="","",MOD($AH145*((1-MRef(U$5,$B145-Input_Output!$O$6,Input_Output!$O$22))*MRef(G$5,$B145-Input_Output!$O$6,Input_Output!$O$22)+MRef(U$5,$B145-Input_Output!$O$6,Input_Output!$O$22)*MRef($AE$5,$B145-Input_Output!$O$6,Input_Output!$O$22)-G145),Prime))</f>
        <v/>
      </c>
      <c r="CC145" s="43" t="str" cm="1">
        <f t="array" ref="CC145">IF(A145="","",MOD(AH145*MRef(AC$5,B145-Input_Output!$O$6,Input_Output!$O$22)*H145,Prime))</f>
        <v/>
      </c>
      <c r="CD145" s="24"/>
      <c r="CE145" s="43" t="str">
        <f>IF($A145="","",MOD(D145*$AG145,Prime))</f>
        <v/>
      </c>
      <c r="CF145" s="43" t="str">
        <f>IF($A145="","",MOD((E145-INPUT)*$AG145,Prime))</f>
        <v/>
      </c>
      <c r="CG145" s="43" t="str">
        <f>IF($A145="","",MOD(H145*$AG145,Prime))</f>
        <v/>
      </c>
      <c r="CH145" s="43" t="str">
        <f>IF($A145="","",MOD((E145-OUT)*$AI145,Prime))</f>
        <v/>
      </c>
      <c r="CI145" s="43" t="str" cm="1">
        <f t="array" ref="CI145">IF(A145="","",_xlfn.LET(_xlpm.r,B145-Input_Output!$O$6,_xlpm.l,Input_Output!$O$22,MOD(MRef(AG$5,_xlpm.r,_xlpm.l)+MRef(AH$5,_xlpm.r,_xlpm.l)-MRef(AI$5,_xlpm.r,_xlpm.l)-AH145,Prime)))</f>
        <v/>
      </c>
      <c r="CJ145" s="7"/>
    </row>
    <row r="146" spans="1:88" x14ac:dyDescent="0.25">
      <c r="A146" s="41" t="str">
        <f>IF(B146&lt;Input_Output!O$22,"disguised","")</f>
        <v/>
      </c>
      <c r="B146" s="19" t="str">
        <f>IF(B145="","",_xlfn.LET(_xlpm.next,B145+1,IF(_xlpm.next&lt;Input_Output!O$22,_xlpm.next,"")))</f>
        <v/>
      </c>
      <c r="C146" s="19"/>
      <c r="D146" s="42"/>
      <c r="E146" s="42"/>
      <c r="F146" s="42"/>
      <c r="G146" s="42"/>
      <c r="H146" s="79"/>
      <c r="I146" s="87"/>
      <c r="J146" s="42"/>
      <c r="K146" s="42"/>
      <c r="L146" s="42"/>
      <c r="M146" s="61"/>
      <c r="N146" s="80"/>
      <c r="O146" s="42"/>
      <c r="P146" s="42"/>
      <c r="Q146" s="42"/>
      <c r="R146" s="42"/>
      <c r="S146" s="42"/>
      <c r="T146" s="42"/>
      <c r="U146" s="42"/>
      <c r="V146" s="42"/>
      <c r="W146" s="42"/>
      <c r="X146" s="42"/>
      <c r="Y146" s="42"/>
      <c r="Z146" s="42"/>
      <c r="AA146" s="42"/>
      <c r="AB146" s="42"/>
      <c r="AC146" s="42"/>
      <c r="AD146" s="42"/>
      <c r="AE146" s="42"/>
      <c r="AF146" s="42"/>
      <c r="AG146" s="19"/>
      <c r="AH146" s="19"/>
      <c r="AI146" s="19"/>
      <c r="AJ146" s="7"/>
      <c r="AK146" s="43" t="str">
        <f>IF(A146="","",MOD((AG146+AH146)*(N146+O146+P146-1),Prime))</f>
        <v/>
      </c>
      <c r="AL146" s="43" t="str">
        <f>IF(A146="","",MOD((AG146+AH146)*(N146*(1-N146)),Prime))</f>
        <v/>
      </c>
      <c r="AM146" s="43" t="str">
        <f>IF(A146="","",MOD((AG146+AH146)*(O146*(1-O146)),Prime))</f>
        <v/>
      </c>
      <c r="AN146" s="43" t="str">
        <f>IF(A146="","",MOD((AG146+AH146)*(P146*(1-P146)),Prime))</f>
        <v/>
      </c>
      <c r="AO146" s="43" t="str">
        <f>IF(A146="","",MOD((AG146+AH146)*(N146*($I146-N$4)),Prime))</f>
        <v/>
      </c>
      <c r="AP146" s="43" t="str">
        <f>IF(A146="","",MOD((AG146+AH146)*(O146*($I146-O$4)),Prime))</f>
        <v/>
      </c>
      <c r="AQ146" s="43" t="str">
        <f>IF(A146="","",MOD((AG146+AH146)*(P146*($I146-P$4)),Prime))</f>
        <v/>
      </c>
      <c r="AR146" s="7"/>
      <c r="AS146" s="43" t="str">
        <f>IF(A146="","",MOD((AG146+AH146)*(Q146+R146+S146+T146+U146-1),Prime))</f>
        <v/>
      </c>
      <c r="AT146" s="43" t="str">
        <f>IF(A146="","",MOD((AG146+AH146)*(Q146*(1-Q146)),Prime))</f>
        <v/>
      </c>
      <c r="AU146" s="43" t="str">
        <f>IF(A146="","",MOD((AG146+AH146)*(R146*(1-R146)),Prime))</f>
        <v/>
      </c>
      <c r="AV146" s="43" t="str">
        <f>IF(A146="","",MOD((AG146+AH146)*(S146*(1-S146)),Prime))</f>
        <v/>
      </c>
      <c r="AW146" s="43" t="str">
        <f>IF(A146="","",MOD((AG146+AH146)*(T146*(1-T146)),Prime))</f>
        <v/>
      </c>
      <c r="AX146" s="43" t="str">
        <f>IF(A146="","",MOD((AG146+AH146)*(U146*(1-U146)),Prime))</f>
        <v/>
      </c>
      <c r="AY146" s="43" t="str">
        <f>IF($A146="","",MOD(($AG146+$AH146)*(Q146*($K146-Q$4)),Prime))</f>
        <v/>
      </c>
      <c r="AZ146" s="43" t="str">
        <f>IF($A146="","",MOD(($AG146+$AH146)*(R146*($K146-R$4)),Prime))</f>
        <v/>
      </c>
      <c r="BA146" s="43" t="str">
        <f>IF($A146="","",MOD(($AG146+$AH146)*(S146*($K146-S$4)),Prime))</f>
        <v/>
      </c>
      <c r="BB146" s="43" t="str">
        <f>IF($A146="","",MOD(($AG146+$AH146)*(T146*($K146-T$4)),Prime))</f>
        <v/>
      </c>
      <c r="BC146" s="43" t="str">
        <f>IF($A146="","",MOD(($AG146+$AH146)*(U146*($K146-U$4)),Prime))</f>
        <v/>
      </c>
      <c r="BD146" s="24"/>
      <c r="BE146" s="43" t="str">
        <f>IF(A146="","",MOD((AG146+AH146)*(V146+W146+X146+Y146+Z146-1),Prime))</f>
        <v/>
      </c>
      <c r="BF146" s="43" t="str">
        <f>IF(A146="","",MOD((AG146+AH146)*(V146*(1-V146)),Prime))</f>
        <v/>
      </c>
      <c r="BG146" s="43" t="str">
        <f>IF(A146="","",MOD((AG146+AH146)*(W146*(1-W146)),Prime))</f>
        <v/>
      </c>
      <c r="BH146" s="43" t="str">
        <f>IF(A146="","",MOD((AG146+AH146)*(X146*(1-X146)),Prime))</f>
        <v/>
      </c>
      <c r="BI146" s="43" t="str">
        <f>IF(A146="","",MOD((AG146+AH146)*(Y146*(1-Y146)),Prime))</f>
        <v/>
      </c>
      <c r="BJ146" s="43" t="str">
        <f>IF(A146="","",MOD((AG146+AH146)*(Z146*(1-Z146)),Prime))</f>
        <v/>
      </c>
      <c r="BK146" s="43" t="str">
        <f>IF($A146="","",MOD(($AG146+$AH146)*(V146*($L146-V$4)),Prime))</f>
        <v/>
      </c>
      <c r="BL146" s="43" t="str">
        <f>IF($A146="","",MOD(($AG146+$AH146)*(W146*($L146-W$4)),Prime))</f>
        <v/>
      </c>
      <c r="BM146" s="43" t="str">
        <f>IF($A146="","",MOD(($AG146+$AH146)*(X146*($L146-X$4)),Prime))</f>
        <v/>
      </c>
      <c r="BN146" s="43" t="str">
        <f>IF($A146="","",MOD(($AG146+$AH146)*(Y146*($L146-Y$4)),Prime))</f>
        <v/>
      </c>
      <c r="BO146" s="43" t="str">
        <f>IF($A146="","",MOD(($AG146+$AH146)*(Z146*($L146-Z$4)),Prime))</f>
        <v/>
      </c>
      <c r="BP146" s="24"/>
      <c r="BQ146" s="43" t="str">
        <f>IF(A146="","",MOD((AG146+AH146)*(R146*D146+S146*E146+T146*F146+U146*G146-AA146),Prime))</f>
        <v/>
      </c>
      <c r="BR146" s="43" t="str">
        <f>IF(A146="","",MOD((AG146+AH146)*(W146*D146+X146*E146+Y146*F146+Z146*G146-AB146),Prime))</f>
        <v/>
      </c>
      <c r="BS146" s="43" t="str">
        <f>IF(A146="","",MOD((AG146+AH146)*(MOD(N146*AB146+O146*(AB146+M146)+P146*(AA146+AB146+M146),Prime)-AC146),Prime))</f>
        <v/>
      </c>
      <c r="BT146" s="43" t="str">
        <f>IF(A146="","",MOD((AG146+AH146)*MOD(H146*(AA146+R146)+(1-H146)*AC146-AD146,Prime),Prime))</f>
        <v/>
      </c>
      <c r="BU146" s="43" t="str">
        <f>IF(A146="","",MOD((AG146+AH146)*((J146*AD146+(1-J146)*AC146)-AE146),Prime))</f>
        <v/>
      </c>
      <c r="BV146" s="43" t="str">
        <f>IF(A146="","",MOD((AG146+AH146)*H146*(1-H146),Prime))</f>
        <v/>
      </c>
      <c r="BW146" s="43" t="str" cm="1">
        <f t="array" ref="BW146">IF(A146="","",MOD(AH146*MOD(MRef(AF$5,B146-Input_Output!$O$6,Input_Output!$O$22)*MRef(AC$5,B146-Input_Output!$O$6,Input_Output!$O$22)-(1-H146),Prime),Prime))</f>
        <v/>
      </c>
      <c r="BX146" s="24"/>
      <c r="BY146" s="43" t="str" cm="1">
        <f t="array" ref="BY146">IF(A146="","",MOD($AH146*((1-MRef(R$5,$B146-Input_Output!$O$6,Input_Output!$O$22))*(MOD(MRef(D$5,$B146-Input_Output!$O$6,Input_Output!$O$22)+1,Prime))+MRef(R$5,$B146-Input_Output!$O$6,Input_Output!$O$22)*MRef($AE$5,$B146-Input_Output!$O$6,Input_Output!$O$22)-D146),Prime))</f>
        <v/>
      </c>
      <c r="BZ146" s="43" t="str" cm="1">
        <f t="array" ref="BZ146">IF($A146="","",MOD($AH146*((1-MRef(S$5,$B146-Input_Output!$O$6,Input_Output!$O$22))*MRef(E$5,$B146-Input_Output!$O$6,Input_Output!$O$22)+MRef(S$5,$B146-Input_Output!$O$6,Input_Output!$O$22)*MRef($AE$5,$B146-Input_Output!$O$6,Input_Output!$O$22)-E146),Prime))</f>
        <v/>
      </c>
      <c r="CA146" s="43" t="str" cm="1">
        <f t="array" ref="CA146">IF($A146="","",MOD($AH146*((1-MRef(T$5,$B146-Input_Output!$O$6,Input_Output!$O$22))*MRef(F$5,$B146-Input_Output!$O$6,Input_Output!$O$22)+MRef(T$5,$B146-Input_Output!$O$6,Input_Output!$O$22)*MRef($AE$5,$B146-Input_Output!$O$6,Input_Output!$O$22)-F146),Prime))</f>
        <v/>
      </c>
      <c r="CB146" s="43" t="str" cm="1">
        <f t="array" ref="CB146">IF($A146="","",MOD($AH146*((1-MRef(U$5,$B146-Input_Output!$O$6,Input_Output!$O$22))*MRef(G$5,$B146-Input_Output!$O$6,Input_Output!$O$22)+MRef(U$5,$B146-Input_Output!$O$6,Input_Output!$O$22)*MRef($AE$5,$B146-Input_Output!$O$6,Input_Output!$O$22)-G146),Prime))</f>
        <v/>
      </c>
      <c r="CC146" s="43" t="str" cm="1">
        <f t="array" ref="CC146">IF(A146="","",MOD(AH146*MRef(AC$5,B146-Input_Output!$O$6,Input_Output!$O$22)*H146,Prime))</f>
        <v/>
      </c>
      <c r="CD146" s="24"/>
      <c r="CE146" s="43" t="str">
        <f>IF($A146="","",MOD(D146*$AG146,Prime))</f>
        <v/>
      </c>
      <c r="CF146" s="43" t="str">
        <f>IF($A146="","",MOD((E146-INPUT)*$AG146,Prime))</f>
        <v/>
      </c>
      <c r="CG146" s="43" t="str">
        <f>IF($A146="","",MOD(H146*$AG146,Prime))</f>
        <v/>
      </c>
      <c r="CH146" s="43" t="str">
        <f>IF($A146="","",MOD((E146-OUT)*$AI146,Prime))</f>
        <v/>
      </c>
      <c r="CI146" s="43" t="str" cm="1">
        <f t="array" ref="CI146">IF(A146="","",_xlfn.LET(_xlpm.r,B146-Input_Output!$O$6,_xlpm.l,Input_Output!$O$22,MOD(MRef(AG$5,_xlpm.r,_xlpm.l)+MRef(AH$5,_xlpm.r,_xlpm.l)-MRef(AI$5,_xlpm.r,_xlpm.l)-AH146,Prime)))</f>
        <v/>
      </c>
      <c r="CJ146" s="7"/>
    </row>
    <row r="147" spans="1:88" x14ac:dyDescent="0.25">
      <c r="A147" s="41" t="str">
        <f>IF(B147&lt;Input_Output!O$22,"disguised","")</f>
        <v/>
      </c>
      <c r="B147" s="19" t="str">
        <f>IF(B146="","",_xlfn.LET(_xlpm.next,B146+1,IF(_xlpm.next&lt;Input_Output!O$22,_xlpm.next,"")))</f>
        <v/>
      </c>
      <c r="C147" s="19"/>
      <c r="D147" s="42"/>
      <c r="E147" s="42"/>
      <c r="F147" s="42"/>
      <c r="G147" s="42"/>
      <c r="H147" s="79"/>
      <c r="I147" s="87"/>
      <c r="J147" s="42"/>
      <c r="K147" s="42"/>
      <c r="L147" s="42"/>
      <c r="M147" s="61"/>
      <c r="N147" s="80"/>
      <c r="O147" s="42"/>
      <c r="P147" s="42"/>
      <c r="Q147" s="42"/>
      <c r="R147" s="42"/>
      <c r="S147" s="42"/>
      <c r="T147" s="42"/>
      <c r="U147" s="42"/>
      <c r="V147" s="42"/>
      <c r="W147" s="42"/>
      <c r="X147" s="42"/>
      <c r="Y147" s="42"/>
      <c r="Z147" s="42"/>
      <c r="AA147" s="42"/>
      <c r="AB147" s="42"/>
      <c r="AC147" s="42"/>
      <c r="AD147" s="42"/>
      <c r="AE147" s="42"/>
      <c r="AF147" s="42"/>
      <c r="AG147" s="19"/>
      <c r="AH147" s="19"/>
      <c r="AI147" s="19"/>
      <c r="AJ147" s="7"/>
      <c r="AK147" s="43" t="str">
        <f>IF(A147="","",MOD((AG147+AH147)*(N147+O147+P147-1),Prime))</f>
        <v/>
      </c>
      <c r="AL147" s="43" t="str">
        <f>IF(A147="","",MOD((AG147+AH147)*(N147*(1-N147)),Prime))</f>
        <v/>
      </c>
      <c r="AM147" s="43" t="str">
        <f>IF(A147="","",MOD((AG147+AH147)*(O147*(1-O147)),Prime))</f>
        <v/>
      </c>
      <c r="AN147" s="43" t="str">
        <f>IF(A147="","",MOD((AG147+AH147)*(P147*(1-P147)),Prime))</f>
        <v/>
      </c>
      <c r="AO147" s="43" t="str">
        <f>IF(A147="","",MOD((AG147+AH147)*(N147*($I147-N$4)),Prime))</f>
        <v/>
      </c>
      <c r="AP147" s="43" t="str">
        <f>IF(A147="","",MOD((AG147+AH147)*(O147*($I147-O$4)),Prime))</f>
        <v/>
      </c>
      <c r="AQ147" s="43" t="str">
        <f>IF(A147="","",MOD((AG147+AH147)*(P147*($I147-P$4)),Prime))</f>
        <v/>
      </c>
      <c r="AR147" s="7"/>
      <c r="AS147" s="43" t="str">
        <f>IF(A147="","",MOD((AG147+AH147)*(Q147+R147+S147+T147+U147-1),Prime))</f>
        <v/>
      </c>
      <c r="AT147" s="43" t="str">
        <f>IF(A147="","",MOD((AG147+AH147)*(Q147*(1-Q147)),Prime))</f>
        <v/>
      </c>
      <c r="AU147" s="43" t="str">
        <f>IF(A147="","",MOD((AG147+AH147)*(R147*(1-R147)),Prime))</f>
        <v/>
      </c>
      <c r="AV147" s="43" t="str">
        <f>IF(A147="","",MOD((AG147+AH147)*(S147*(1-S147)),Prime))</f>
        <v/>
      </c>
      <c r="AW147" s="43" t="str">
        <f>IF(A147="","",MOD((AG147+AH147)*(T147*(1-T147)),Prime))</f>
        <v/>
      </c>
      <c r="AX147" s="43" t="str">
        <f>IF(A147="","",MOD((AG147+AH147)*(U147*(1-U147)),Prime))</f>
        <v/>
      </c>
      <c r="AY147" s="43" t="str">
        <f>IF($A147="","",MOD(($AG147+$AH147)*(Q147*($K147-Q$4)),Prime))</f>
        <v/>
      </c>
      <c r="AZ147" s="43" t="str">
        <f>IF($A147="","",MOD(($AG147+$AH147)*(R147*($K147-R$4)),Prime))</f>
        <v/>
      </c>
      <c r="BA147" s="43" t="str">
        <f>IF($A147="","",MOD(($AG147+$AH147)*(S147*($K147-S$4)),Prime))</f>
        <v/>
      </c>
      <c r="BB147" s="43" t="str">
        <f>IF($A147="","",MOD(($AG147+$AH147)*(T147*($K147-T$4)),Prime))</f>
        <v/>
      </c>
      <c r="BC147" s="43" t="str">
        <f>IF($A147="","",MOD(($AG147+$AH147)*(U147*($K147-U$4)),Prime))</f>
        <v/>
      </c>
      <c r="BD147" s="24"/>
      <c r="BE147" s="43" t="str">
        <f>IF(A147="","",MOD((AG147+AH147)*(V147+W147+X147+Y147+Z147-1),Prime))</f>
        <v/>
      </c>
      <c r="BF147" s="43" t="str">
        <f>IF(A147="","",MOD((AG147+AH147)*(V147*(1-V147)),Prime))</f>
        <v/>
      </c>
      <c r="BG147" s="43" t="str">
        <f>IF(A147="","",MOD((AG147+AH147)*(W147*(1-W147)),Prime))</f>
        <v/>
      </c>
      <c r="BH147" s="43" t="str">
        <f>IF(A147="","",MOD((AG147+AH147)*(X147*(1-X147)),Prime))</f>
        <v/>
      </c>
      <c r="BI147" s="43" t="str">
        <f>IF(A147="","",MOD((AG147+AH147)*(Y147*(1-Y147)),Prime))</f>
        <v/>
      </c>
      <c r="BJ147" s="43" t="str">
        <f>IF(A147="","",MOD((AG147+AH147)*(Z147*(1-Z147)),Prime))</f>
        <v/>
      </c>
      <c r="BK147" s="43" t="str">
        <f>IF($A147="","",MOD(($AG147+$AH147)*(V147*($L147-V$4)),Prime))</f>
        <v/>
      </c>
      <c r="BL147" s="43" t="str">
        <f>IF($A147="","",MOD(($AG147+$AH147)*(W147*($L147-W$4)),Prime))</f>
        <v/>
      </c>
      <c r="BM147" s="43" t="str">
        <f>IF($A147="","",MOD(($AG147+$AH147)*(X147*($L147-X$4)),Prime))</f>
        <v/>
      </c>
      <c r="BN147" s="43" t="str">
        <f>IF($A147="","",MOD(($AG147+$AH147)*(Y147*($L147-Y$4)),Prime))</f>
        <v/>
      </c>
      <c r="BO147" s="43" t="str">
        <f>IF($A147="","",MOD(($AG147+$AH147)*(Z147*($L147-Z$4)),Prime))</f>
        <v/>
      </c>
      <c r="BP147" s="24"/>
      <c r="BQ147" s="43" t="str">
        <f>IF(A147="","",MOD((AG147+AH147)*(R147*D147+S147*E147+T147*F147+U147*G147-AA147),Prime))</f>
        <v/>
      </c>
      <c r="BR147" s="43" t="str">
        <f>IF(A147="","",MOD((AG147+AH147)*(W147*D147+X147*E147+Y147*F147+Z147*G147-AB147),Prime))</f>
        <v/>
      </c>
      <c r="BS147" s="43" t="str">
        <f>IF(A147="","",MOD((AG147+AH147)*(MOD(N147*AB147+O147*(AB147+M147)+P147*(AA147+AB147+M147),Prime)-AC147),Prime))</f>
        <v/>
      </c>
      <c r="BT147" s="43" t="str">
        <f>IF(A147="","",MOD((AG147+AH147)*MOD(H147*(AA147+R147)+(1-H147)*AC147-AD147,Prime),Prime))</f>
        <v/>
      </c>
      <c r="BU147" s="43" t="str">
        <f>IF(A147="","",MOD((AG147+AH147)*((J147*AD147+(1-J147)*AC147)-AE147),Prime))</f>
        <v/>
      </c>
      <c r="BV147" s="43" t="str">
        <f>IF(A147="","",MOD((AG147+AH147)*H147*(1-H147),Prime))</f>
        <v/>
      </c>
      <c r="BW147" s="43" t="str" cm="1">
        <f t="array" ref="BW147">IF(A147="","",MOD(AH147*MOD(MRef(AF$5,B147-Input_Output!$O$6,Input_Output!$O$22)*MRef(AC$5,B147-Input_Output!$O$6,Input_Output!$O$22)-(1-H147),Prime),Prime))</f>
        <v/>
      </c>
      <c r="BX147" s="24"/>
      <c r="BY147" s="43" t="str" cm="1">
        <f t="array" ref="BY147">IF(A147="","",MOD($AH147*((1-MRef(R$5,$B147-Input_Output!$O$6,Input_Output!$O$22))*(MOD(MRef(D$5,$B147-Input_Output!$O$6,Input_Output!$O$22)+1,Prime))+MRef(R$5,$B147-Input_Output!$O$6,Input_Output!$O$22)*MRef($AE$5,$B147-Input_Output!$O$6,Input_Output!$O$22)-D147),Prime))</f>
        <v/>
      </c>
      <c r="BZ147" s="43" t="str" cm="1">
        <f t="array" ref="BZ147">IF($A147="","",MOD($AH147*((1-MRef(S$5,$B147-Input_Output!$O$6,Input_Output!$O$22))*MRef(E$5,$B147-Input_Output!$O$6,Input_Output!$O$22)+MRef(S$5,$B147-Input_Output!$O$6,Input_Output!$O$22)*MRef($AE$5,$B147-Input_Output!$O$6,Input_Output!$O$22)-E147),Prime))</f>
        <v/>
      </c>
      <c r="CA147" s="43" t="str" cm="1">
        <f t="array" ref="CA147">IF($A147="","",MOD($AH147*((1-MRef(T$5,$B147-Input_Output!$O$6,Input_Output!$O$22))*MRef(F$5,$B147-Input_Output!$O$6,Input_Output!$O$22)+MRef(T$5,$B147-Input_Output!$O$6,Input_Output!$O$22)*MRef($AE$5,$B147-Input_Output!$O$6,Input_Output!$O$22)-F147),Prime))</f>
        <v/>
      </c>
      <c r="CB147" s="43" t="str" cm="1">
        <f t="array" ref="CB147">IF($A147="","",MOD($AH147*((1-MRef(U$5,$B147-Input_Output!$O$6,Input_Output!$O$22))*MRef(G$5,$B147-Input_Output!$O$6,Input_Output!$O$22)+MRef(U$5,$B147-Input_Output!$O$6,Input_Output!$O$22)*MRef($AE$5,$B147-Input_Output!$O$6,Input_Output!$O$22)-G147),Prime))</f>
        <v/>
      </c>
      <c r="CC147" s="43" t="str" cm="1">
        <f t="array" ref="CC147">IF(A147="","",MOD(AH147*MRef(AC$5,B147-Input_Output!$O$6,Input_Output!$O$22)*H147,Prime))</f>
        <v/>
      </c>
      <c r="CD147" s="24"/>
      <c r="CE147" s="43" t="str">
        <f>IF($A147="","",MOD(D147*$AG147,Prime))</f>
        <v/>
      </c>
      <c r="CF147" s="43" t="str">
        <f>IF($A147="","",MOD((E147-INPUT)*$AG147,Prime))</f>
        <v/>
      </c>
      <c r="CG147" s="43" t="str">
        <f>IF($A147="","",MOD(H147*$AG147,Prime))</f>
        <v/>
      </c>
      <c r="CH147" s="43" t="str">
        <f>IF($A147="","",MOD((E147-OUT)*$AI147,Prime))</f>
        <v/>
      </c>
      <c r="CI147" s="43" t="str" cm="1">
        <f t="array" ref="CI147">IF(A147="","",_xlfn.LET(_xlpm.r,B147-Input_Output!$O$6,_xlpm.l,Input_Output!$O$22,MOD(MRef(AG$5,_xlpm.r,_xlpm.l)+MRef(AH$5,_xlpm.r,_xlpm.l)-MRef(AI$5,_xlpm.r,_xlpm.l)-AH147,Prime)))</f>
        <v/>
      </c>
      <c r="CJ147" s="7"/>
    </row>
    <row r="148" spans="1:88" x14ac:dyDescent="0.25">
      <c r="A148" s="41" t="str">
        <f>IF(B148&lt;Input_Output!O$22,"disguised","")</f>
        <v/>
      </c>
      <c r="B148" s="19" t="str">
        <f>IF(B147="","",_xlfn.LET(_xlpm.next,B147+1,IF(_xlpm.next&lt;Input_Output!O$22,_xlpm.next,"")))</f>
        <v/>
      </c>
      <c r="C148" s="19"/>
      <c r="D148" s="42"/>
      <c r="E148" s="42"/>
      <c r="F148" s="42"/>
      <c r="G148" s="42"/>
      <c r="H148" s="79"/>
      <c r="I148" s="87"/>
      <c r="J148" s="42"/>
      <c r="K148" s="42"/>
      <c r="L148" s="42"/>
      <c r="M148" s="61"/>
      <c r="N148" s="80"/>
      <c r="O148" s="42"/>
      <c r="P148" s="42"/>
      <c r="Q148" s="42"/>
      <c r="R148" s="42"/>
      <c r="S148" s="42"/>
      <c r="T148" s="42"/>
      <c r="U148" s="42"/>
      <c r="V148" s="42"/>
      <c r="W148" s="42"/>
      <c r="X148" s="42"/>
      <c r="Y148" s="42"/>
      <c r="Z148" s="42"/>
      <c r="AA148" s="42"/>
      <c r="AB148" s="42"/>
      <c r="AC148" s="42"/>
      <c r="AD148" s="42"/>
      <c r="AE148" s="42"/>
      <c r="AF148" s="42"/>
      <c r="AG148" s="19"/>
      <c r="AH148" s="19"/>
      <c r="AI148" s="19"/>
      <c r="AJ148" s="7"/>
      <c r="AK148" s="43" t="str">
        <f>IF(A148="","",MOD((AG148+AH148)*(N148+O148+P148-1),Prime))</f>
        <v/>
      </c>
      <c r="AL148" s="43" t="str">
        <f>IF(A148="","",MOD((AG148+AH148)*(N148*(1-N148)),Prime))</f>
        <v/>
      </c>
      <c r="AM148" s="43" t="str">
        <f>IF(A148="","",MOD((AG148+AH148)*(O148*(1-O148)),Prime))</f>
        <v/>
      </c>
      <c r="AN148" s="43" t="str">
        <f>IF(A148="","",MOD((AG148+AH148)*(P148*(1-P148)),Prime))</f>
        <v/>
      </c>
      <c r="AO148" s="43" t="str">
        <f>IF(A148="","",MOD((AG148+AH148)*(N148*($I148-N$4)),Prime))</f>
        <v/>
      </c>
      <c r="AP148" s="43" t="str">
        <f>IF(A148="","",MOD((AG148+AH148)*(O148*($I148-O$4)),Prime))</f>
        <v/>
      </c>
      <c r="AQ148" s="43" t="str">
        <f>IF(A148="","",MOD((AG148+AH148)*(P148*($I148-P$4)),Prime))</f>
        <v/>
      </c>
      <c r="AR148" s="7"/>
      <c r="AS148" s="43" t="str">
        <f>IF(A148="","",MOD((AG148+AH148)*(Q148+R148+S148+T148+U148-1),Prime))</f>
        <v/>
      </c>
      <c r="AT148" s="43" t="str">
        <f>IF(A148="","",MOD((AG148+AH148)*(Q148*(1-Q148)),Prime))</f>
        <v/>
      </c>
      <c r="AU148" s="43" t="str">
        <f>IF(A148="","",MOD((AG148+AH148)*(R148*(1-R148)),Prime))</f>
        <v/>
      </c>
      <c r="AV148" s="43" t="str">
        <f>IF(A148="","",MOD((AG148+AH148)*(S148*(1-S148)),Prime))</f>
        <v/>
      </c>
      <c r="AW148" s="43" t="str">
        <f>IF(A148="","",MOD((AG148+AH148)*(T148*(1-T148)),Prime))</f>
        <v/>
      </c>
      <c r="AX148" s="43" t="str">
        <f>IF(A148="","",MOD((AG148+AH148)*(U148*(1-U148)),Prime))</f>
        <v/>
      </c>
      <c r="AY148" s="43" t="str">
        <f>IF($A148="","",MOD(($AG148+$AH148)*(Q148*($K148-Q$4)),Prime))</f>
        <v/>
      </c>
      <c r="AZ148" s="43" t="str">
        <f>IF($A148="","",MOD(($AG148+$AH148)*(R148*($K148-R$4)),Prime))</f>
        <v/>
      </c>
      <c r="BA148" s="43" t="str">
        <f>IF($A148="","",MOD(($AG148+$AH148)*(S148*($K148-S$4)),Prime))</f>
        <v/>
      </c>
      <c r="BB148" s="43" t="str">
        <f>IF($A148="","",MOD(($AG148+$AH148)*(T148*($K148-T$4)),Prime))</f>
        <v/>
      </c>
      <c r="BC148" s="43" t="str">
        <f>IF($A148="","",MOD(($AG148+$AH148)*(U148*($K148-U$4)),Prime))</f>
        <v/>
      </c>
      <c r="BD148" s="24"/>
      <c r="BE148" s="43" t="str">
        <f>IF(A148="","",MOD((AG148+AH148)*(V148+W148+X148+Y148+Z148-1),Prime))</f>
        <v/>
      </c>
      <c r="BF148" s="43" t="str">
        <f>IF(A148="","",MOD((AG148+AH148)*(V148*(1-V148)),Prime))</f>
        <v/>
      </c>
      <c r="BG148" s="43" t="str">
        <f>IF(A148="","",MOD((AG148+AH148)*(W148*(1-W148)),Prime))</f>
        <v/>
      </c>
      <c r="BH148" s="43" t="str">
        <f>IF(A148="","",MOD((AG148+AH148)*(X148*(1-X148)),Prime))</f>
        <v/>
      </c>
      <c r="BI148" s="43" t="str">
        <f>IF(A148="","",MOD((AG148+AH148)*(Y148*(1-Y148)),Prime))</f>
        <v/>
      </c>
      <c r="BJ148" s="43" t="str">
        <f>IF(A148="","",MOD((AG148+AH148)*(Z148*(1-Z148)),Prime))</f>
        <v/>
      </c>
      <c r="BK148" s="43" t="str">
        <f>IF($A148="","",MOD(($AG148+$AH148)*(V148*($L148-V$4)),Prime))</f>
        <v/>
      </c>
      <c r="BL148" s="43" t="str">
        <f>IF($A148="","",MOD(($AG148+$AH148)*(W148*($L148-W$4)),Prime))</f>
        <v/>
      </c>
      <c r="BM148" s="43" t="str">
        <f>IF($A148="","",MOD(($AG148+$AH148)*(X148*($L148-X$4)),Prime))</f>
        <v/>
      </c>
      <c r="BN148" s="43" t="str">
        <f>IF($A148="","",MOD(($AG148+$AH148)*(Y148*($L148-Y$4)),Prime))</f>
        <v/>
      </c>
      <c r="BO148" s="43" t="str">
        <f>IF($A148="","",MOD(($AG148+$AH148)*(Z148*($L148-Z$4)),Prime))</f>
        <v/>
      </c>
      <c r="BP148" s="24"/>
      <c r="BQ148" s="43" t="str">
        <f>IF(A148="","",MOD((AG148+AH148)*(R148*D148+S148*E148+T148*F148+U148*G148-AA148),Prime))</f>
        <v/>
      </c>
      <c r="BR148" s="43" t="str">
        <f>IF(A148="","",MOD((AG148+AH148)*(W148*D148+X148*E148+Y148*F148+Z148*G148-AB148),Prime))</f>
        <v/>
      </c>
      <c r="BS148" s="43" t="str">
        <f>IF(A148="","",MOD((AG148+AH148)*(MOD(N148*AB148+O148*(AB148+M148)+P148*(AA148+AB148+M148),Prime)-AC148),Prime))</f>
        <v/>
      </c>
      <c r="BT148" s="43" t="str">
        <f>IF(A148="","",MOD((AG148+AH148)*MOD(H148*(AA148+R148)+(1-H148)*AC148-AD148,Prime),Prime))</f>
        <v/>
      </c>
      <c r="BU148" s="43" t="str">
        <f>IF(A148="","",MOD((AG148+AH148)*((J148*AD148+(1-J148)*AC148)-AE148),Prime))</f>
        <v/>
      </c>
      <c r="BV148" s="43" t="str">
        <f>IF(A148="","",MOD((AG148+AH148)*H148*(1-H148),Prime))</f>
        <v/>
      </c>
      <c r="BW148" s="43" t="str" cm="1">
        <f t="array" ref="BW148">IF(A148="","",MOD(AH148*MOD(MRef(AF$5,B148-Input_Output!$O$6,Input_Output!$O$22)*MRef(AC$5,B148-Input_Output!$O$6,Input_Output!$O$22)-(1-H148),Prime),Prime))</f>
        <v/>
      </c>
      <c r="BX148" s="24"/>
      <c r="BY148" s="43" t="str" cm="1">
        <f t="array" ref="BY148">IF(A148="","",MOD($AH148*((1-MRef(R$5,$B148-Input_Output!$O$6,Input_Output!$O$22))*(MOD(MRef(D$5,$B148-Input_Output!$O$6,Input_Output!$O$22)+1,Prime))+MRef(R$5,$B148-Input_Output!$O$6,Input_Output!$O$22)*MRef($AE$5,$B148-Input_Output!$O$6,Input_Output!$O$22)-D148),Prime))</f>
        <v/>
      </c>
      <c r="BZ148" s="43" t="str" cm="1">
        <f t="array" ref="BZ148">IF($A148="","",MOD($AH148*((1-MRef(S$5,$B148-Input_Output!$O$6,Input_Output!$O$22))*MRef(E$5,$B148-Input_Output!$O$6,Input_Output!$O$22)+MRef(S$5,$B148-Input_Output!$O$6,Input_Output!$O$22)*MRef($AE$5,$B148-Input_Output!$O$6,Input_Output!$O$22)-E148),Prime))</f>
        <v/>
      </c>
      <c r="CA148" s="43" t="str" cm="1">
        <f t="array" ref="CA148">IF($A148="","",MOD($AH148*((1-MRef(T$5,$B148-Input_Output!$O$6,Input_Output!$O$22))*MRef(F$5,$B148-Input_Output!$O$6,Input_Output!$O$22)+MRef(T$5,$B148-Input_Output!$O$6,Input_Output!$O$22)*MRef($AE$5,$B148-Input_Output!$O$6,Input_Output!$O$22)-F148),Prime))</f>
        <v/>
      </c>
      <c r="CB148" s="43" t="str" cm="1">
        <f t="array" ref="CB148">IF($A148="","",MOD($AH148*((1-MRef(U$5,$B148-Input_Output!$O$6,Input_Output!$O$22))*MRef(G$5,$B148-Input_Output!$O$6,Input_Output!$O$22)+MRef(U$5,$B148-Input_Output!$O$6,Input_Output!$O$22)*MRef($AE$5,$B148-Input_Output!$O$6,Input_Output!$O$22)-G148),Prime))</f>
        <v/>
      </c>
      <c r="CC148" s="43" t="str" cm="1">
        <f t="array" ref="CC148">IF(A148="","",MOD(AH148*MRef(AC$5,B148-Input_Output!$O$6,Input_Output!$O$22)*H148,Prime))</f>
        <v/>
      </c>
      <c r="CD148" s="24"/>
      <c r="CE148" s="43" t="str">
        <f>IF($A148="","",MOD(D148*$AG148,Prime))</f>
        <v/>
      </c>
      <c r="CF148" s="43" t="str">
        <f>IF($A148="","",MOD((E148-INPUT)*$AG148,Prime))</f>
        <v/>
      </c>
      <c r="CG148" s="43" t="str">
        <f>IF($A148="","",MOD(H148*$AG148,Prime))</f>
        <v/>
      </c>
      <c r="CH148" s="43" t="str">
        <f>IF($A148="","",MOD((E148-OUT)*$AI148,Prime))</f>
        <v/>
      </c>
      <c r="CI148" s="43" t="str" cm="1">
        <f t="array" ref="CI148">IF(A148="","",_xlfn.LET(_xlpm.r,B148-Input_Output!$O$6,_xlpm.l,Input_Output!$O$22,MOD(MRef(AG$5,_xlpm.r,_xlpm.l)+MRef(AH$5,_xlpm.r,_xlpm.l)-MRef(AI$5,_xlpm.r,_xlpm.l)-AH148,Prime)))</f>
        <v/>
      </c>
      <c r="CJ148" s="7"/>
    </row>
    <row r="149" spans="1:88" x14ac:dyDescent="0.25">
      <c r="A149" s="41" t="str">
        <f>IF(B149&lt;Input_Output!O$22,"disguised","")</f>
        <v/>
      </c>
      <c r="B149" s="19" t="str">
        <f>IF(B148="","",_xlfn.LET(_xlpm.next,B148+1,IF(_xlpm.next&lt;Input_Output!O$22,_xlpm.next,"")))</f>
        <v/>
      </c>
      <c r="C149" s="19"/>
      <c r="D149" s="42"/>
      <c r="E149" s="42"/>
      <c r="F149" s="42"/>
      <c r="G149" s="42"/>
      <c r="H149" s="79"/>
      <c r="I149" s="87"/>
      <c r="J149" s="42"/>
      <c r="K149" s="42"/>
      <c r="L149" s="42"/>
      <c r="M149" s="61"/>
      <c r="N149" s="80"/>
      <c r="O149" s="42"/>
      <c r="P149" s="42"/>
      <c r="Q149" s="42"/>
      <c r="R149" s="42"/>
      <c r="S149" s="42"/>
      <c r="T149" s="42"/>
      <c r="U149" s="42"/>
      <c r="V149" s="42"/>
      <c r="W149" s="42"/>
      <c r="X149" s="42"/>
      <c r="Y149" s="42"/>
      <c r="Z149" s="42"/>
      <c r="AA149" s="42"/>
      <c r="AB149" s="42"/>
      <c r="AC149" s="42"/>
      <c r="AD149" s="42"/>
      <c r="AE149" s="42"/>
      <c r="AF149" s="42"/>
      <c r="AG149" s="19"/>
      <c r="AH149" s="19"/>
      <c r="AI149" s="19"/>
      <c r="AJ149" s="7"/>
      <c r="AK149" s="43" t="str">
        <f>IF(A149="","",MOD((AG149+AH149)*(N149+O149+P149-1),Prime))</f>
        <v/>
      </c>
      <c r="AL149" s="43" t="str">
        <f>IF(A149="","",MOD((AG149+AH149)*(N149*(1-N149)),Prime))</f>
        <v/>
      </c>
      <c r="AM149" s="43" t="str">
        <f>IF(A149="","",MOD((AG149+AH149)*(O149*(1-O149)),Prime))</f>
        <v/>
      </c>
      <c r="AN149" s="43" t="str">
        <f>IF(A149="","",MOD((AG149+AH149)*(P149*(1-P149)),Prime))</f>
        <v/>
      </c>
      <c r="AO149" s="43" t="str">
        <f>IF(A149="","",MOD((AG149+AH149)*(N149*($I149-N$4)),Prime))</f>
        <v/>
      </c>
      <c r="AP149" s="43" t="str">
        <f>IF(A149="","",MOD((AG149+AH149)*(O149*($I149-O$4)),Prime))</f>
        <v/>
      </c>
      <c r="AQ149" s="43" t="str">
        <f>IF(A149="","",MOD((AG149+AH149)*(P149*($I149-P$4)),Prime))</f>
        <v/>
      </c>
      <c r="AR149" s="7"/>
      <c r="AS149" s="43" t="str">
        <f>IF(A149="","",MOD((AG149+AH149)*(Q149+R149+S149+T149+U149-1),Prime))</f>
        <v/>
      </c>
      <c r="AT149" s="43" t="str">
        <f>IF(A149="","",MOD((AG149+AH149)*(Q149*(1-Q149)),Prime))</f>
        <v/>
      </c>
      <c r="AU149" s="43" t="str">
        <f>IF(A149="","",MOD((AG149+AH149)*(R149*(1-R149)),Prime))</f>
        <v/>
      </c>
      <c r="AV149" s="43" t="str">
        <f>IF(A149="","",MOD((AG149+AH149)*(S149*(1-S149)),Prime))</f>
        <v/>
      </c>
      <c r="AW149" s="43" t="str">
        <f>IF(A149="","",MOD((AG149+AH149)*(T149*(1-T149)),Prime))</f>
        <v/>
      </c>
      <c r="AX149" s="43" t="str">
        <f>IF(A149="","",MOD((AG149+AH149)*(U149*(1-U149)),Prime))</f>
        <v/>
      </c>
      <c r="AY149" s="43" t="str">
        <f>IF($A149="","",MOD(($AG149+$AH149)*(Q149*($K149-Q$4)),Prime))</f>
        <v/>
      </c>
      <c r="AZ149" s="43" t="str">
        <f>IF($A149="","",MOD(($AG149+$AH149)*(R149*($K149-R$4)),Prime))</f>
        <v/>
      </c>
      <c r="BA149" s="43" t="str">
        <f>IF($A149="","",MOD(($AG149+$AH149)*(S149*($K149-S$4)),Prime))</f>
        <v/>
      </c>
      <c r="BB149" s="43" t="str">
        <f>IF($A149="","",MOD(($AG149+$AH149)*(T149*($K149-T$4)),Prime))</f>
        <v/>
      </c>
      <c r="BC149" s="43" t="str">
        <f>IF($A149="","",MOD(($AG149+$AH149)*(U149*($K149-U$4)),Prime))</f>
        <v/>
      </c>
      <c r="BD149" s="24"/>
      <c r="BE149" s="43" t="str">
        <f>IF(A149="","",MOD((AG149+AH149)*(V149+W149+X149+Y149+Z149-1),Prime))</f>
        <v/>
      </c>
      <c r="BF149" s="43" t="str">
        <f>IF(A149="","",MOD((AG149+AH149)*(V149*(1-V149)),Prime))</f>
        <v/>
      </c>
      <c r="BG149" s="43" t="str">
        <f>IF(A149="","",MOD((AG149+AH149)*(W149*(1-W149)),Prime))</f>
        <v/>
      </c>
      <c r="BH149" s="43" t="str">
        <f>IF(A149="","",MOD((AG149+AH149)*(X149*(1-X149)),Prime))</f>
        <v/>
      </c>
      <c r="BI149" s="43" t="str">
        <f>IF(A149="","",MOD((AG149+AH149)*(Y149*(1-Y149)),Prime))</f>
        <v/>
      </c>
      <c r="BJ149" s="43" t="str">
        <f>IF(A149="","",MOD((AG149+AH149)*(Z149*(1-Z149)),Prime))</f>
        <v/>
      </c>
      <c r="BK149" s="43" t="str">
        <f>IF($A149="","",MOD(($AG149+$AH149)*(V149*($L149-V$4)),Prime))</f>
        <v/>
      </c>
      <c r="BL149" s="43" t="str">
        <f>IF($A149="","",MOD(($AG149+$AH149)*(W149*($L149-W$4)),Prime))</f>
        <v/>
      </c>
      <c r="BM149" s="43" t="str">
        <f>IF($A149="","",MOD(($AG149+$AH149)*(X149*($L149-X$4)),Prime))</f>
        <v/>
      </c>
      <c r="BN149" s="43" t="str">
        <f>IF($A149="","",MOD(($AG149+$AH149)*(Y149*($L149-Y$4)),Prime))</f>
        <v/>
      </c>
      <c r="BO149" s="43" t="str">
        <f>IF($A149="","",MOD(($AG149+$AH149)*(Z149*($L149-Z$4)),Prime))</f>
        <v/>
      </c>
      <c r="BP149" s="24"/>
      <c r="BQ149" s="43" t="str">
        <f>IF(A149="","",MOD((AG149+AH149)*(R149*D149+S149*E149+T149*F149+U149*G149-AA149),Prime))</f>
        <v/>
      </c>
      <c r="BR149" s="43" t="str">
        <f>IF(A149="","",MOD((AG149+AH149)*(W149*D149+X149*E149+Y149*F149+Z149*G149-AB149),Prime))</f>
        <v/>
      </c>
      <c r="BS149" s="43" t="str">
        <f>IF(A149="","",MOD((AG149+AH149)*(MOD(N149*AB149+O149*(AB149+M149)+P149*(AA149+AB149+M149),Prime)-AC149),Prime))</f>
        <v/>
      </c>
      <c r="BT149" s="43" t="str">
        <f>IF(A149="","",MOD((AG149+AH149)*MOD(H149*(AA149+R149)+(1-H149)*AC149-AD149,Prime),Prime))</f>
        <v/>
      </c>
      <c r="BU149" s="43" t="str">
        <f>IF(A149="","",MOD((AG149+AH149)*((J149*AD149+(1-J149)*AC149)-AE149),Prime))</f>
        <v/>
      </c>
      <c r="BV149" s="43" t="str">
        <f>IF(A149="","",MOD((AG149+AH149)*H149*(1-H149),Prime))</f>
        <v/>
      </c>
      <c r="BW149" s="43" t="str" cm="1">
        <f t="array" ref="BW149">IF(A149="","",MOD(AH149*MOD(MRef(AF$5,B149-Input_Output!$O$6,Input_Output!$O$22)*MRef(AC$5,B149-Input_Output!$O$6,Input_Output!$O$22)-(1-H149),Prime),Prime))</f>
        <v/>
      </c>
      <c r="BX149" s="24"/>
      <c r="BY149" s="43" t="str" cm="1">
        <f t="array" ref="BY149">IF(A149="","",MOD($AH149*((1-MRef(R$5,$B149-Input_Output!$O$6,Input_Output!$O$22))*(MOD(MRef(D$5,$B149-Input_Output!$O$6,Input_Output!$O$22)+1,Prime))+MRef(R$5,$B149-Input_Output!$O$6,Input_Output!$O$22)*MRef($AE$5,$B149-Input_Output!$O$6,Input_Output!$O$22)-D149),Prime))</f>
        <v/>
      </c>
      <c r="BZ149" s="43" t="str" cm="1">
        <f t="array" ref="BZ149">IF($A149="","",MOD($AH149*((1-MRef(S$5,$B149-Input_Output!$O$6,Input_Output!$O$22))*MRef(E$5,$B149-Input_Output!$O$6,Input_Output!$O$22)+MRef(S$5,$B149-Input_Output!$O$6,Input_Output!$O$22)*MRef($AE$5,$B149-Input_Output!$O$6,Input_Output!$O$22)-E149),Prime))</f>
        <v/>
      </c>
      <c r="CA149" s="43" t="str" cm="1">
        <f t="array" ref="CA149">IF($A149="","",MOD($AH149*((1-MRef(T$5,$B149-Input_Output!$O$6,Input_Output!$O$22))*MRef(F$5,$B149-Input_Output!$O$6,Input_Output!$O$22)+MRef(T$5,$B149-Input_Output!$O$6,Input_Output!$O$22)*MRef($AE$5,$B149-Input_Output!$O$6,Input_Output!$O$22)-F149),Prime))</f>
        <v/>
      </c>
      <c r="CB149" s="43" t="str" cm="1">
        <f t="array" ref="CB149">IF($A149="","",MOD($AH149*((1-MRef(U$5,$B149-Input_Output!$O$6,Input_Output!$O$22))*MRef(G$5,$B149-Input_Output!$O$6,Input_Output!$O$22)+MRef(U$5,$B149-Input_Output!$O$6,Input_Output!$O$22)*MRef($AE$5,$B149-Input_Output!$O$6,Input_Output!$O$22)-G149),Prime))</f>
        <v/>
      </c>
      <c r="CC149" s="43" t="str" cm="1">
        <f t="array" ref="CC149">IF(A149="","",MOD(AH149*MRef(AC$5,B149-Input_Output!$O$6,Input_Output!$O$22)*H149,Prime))</f>
        <v/>
      </c>
      <c r="CD149" s="24"/>
      <c r="CE149" s="43" t="str">
        <f>IF($A149="","",MOD(D149*$AG149,Prime))</f>
        <v/>
      </c>
      <c r="CF149" s="43" t="str">
        <f>IF($A149="","",MOD((E149-INPUT)*$AG149,Prime))</f>
        <v/>
      </c>
      <c r="CG149" s="43" t="str">
        <f>IF($A149="","",MOD(H149*$AG149,Prime))</f>
        <v/>
      </c>
      <c r="CH149" s="43" t="str">
        <f>IF($A149="","",MOD((E149-OUT)*$AI149,Prime))</f>
        <v/>
      </c>
      <c r="CI149" s="43" t="str" cm="1">
        <f t="array" ref="CI149">IF(A149="","",_xlfn.LET(_xlpm.r,B149-Input_Output!$O$6,_xlpm.l,Input_Output!$O$22,MOD(MRef(AG$5,_xlpm.r,_xlpm.l)+MRef(AH$5,_xlpm.r,_xlpm.l)-MRef(AI$5,_xlpm.r,_xlpm.l)-AH149,Prime)))</f>
        <v/>
      </c>
      <c r="CJ149" s="7"/>
    </row>
    <row r="150" spans="1:88" x14ac:dyDescent="0.25">
      <c r="A150" s="41" t="str">
        <f>IF(B150&lt;Input_Output!O$22,"disguised","")</f>
        <v/>
      </c>
      <c r="B150" s="19" t="str">
        <f>IF(B149="","",_xlfn.LET(_xlpm.next,B149+1,IF(_xlpm.next&lt;Input_Output!O$22,_xlpm.next,"")))</f>
        <v/>
      </c>
      <c r="C150" s="19"/>
      <c r="D150" s="42"/>
      <c r="E150" s="42"/>
      <c r="F150" s="42"/>
      <c r="G150" s="42"/>
      <c r="H150" s="79"/>
      <c r="I150" s="87"/>
      <c r="J150" s="42"/>
      <c r="K150" s="42"/>
      <c r="L150" s="42"/>
      <c r="M150" s="61"/>
      <c r="N150" s="80"/>
      <c r="O150" s="42"/>
      <c r="P150" s="42"/>
      <c r="Q150" s="42"/>
      <c r="R150" s="42"/>
      <c r="S150" s="42"/>
      <c r="T150" s="42"/>
      <c r="U150" s="42"/>
      <c r="V150" s="42"/>
      <c r="W150" s="42"/>
      <c r="X150" s="42"/>
      <c r="Y150" s="42"/>
      <c r="Z150" s="42"/>
      <c r="AA150" s="42"/>
      <c r="AB150" s="42"/>
      <c r="AC150" s="42"/>
      <c r="AD150" s="42"/>
      <c r="AE150" s="42"/>
      <c r="AF150" s="42"/>
      <c r="AG150" s="19"/>
      <c r="AH150" s="19"/>
      <c r="AI150" s="19"/>
      <c r="AJ150" s="7"/>
      <c r="AK150" s="43" t="str">
        <f>IF(A150="","",MOD((AG150+AH150)*(N150+O150+P150-1),Prime))</f>
        <v/>
      </c>
      <c r="AL150" s="43" t="str">
        <f>IF(A150="","",MOD((AG150+AH150)*(N150*(1-N150)),Prime))</f>
        <v/>
      </c>
      <c r="AM150" s="43" t="str">
        <f>IF(A150="","",MOD((AG150+AH150)*(O150*(1-O150)),Prime))</f>
        <v/>
      </c>
      <c r="AN150" s="43" t="str">
        <f>IF(A150="","",MOD((AG150+AH150)*(P150*(1-P150)),Prime))</f>
        <v/>
      </c>
      <c r="AO150" s="43" t="str">
        <f>IF(A150="","",MOD((AG150+AH150)*(N150*($I150-N$4)),Prime))</f>
        <v/>
      </c>
      <c r="AP150" s="43" t="str">
        <f>IF(A150="","",MOD((AG150+AH150)*(O150*($I150-O$4)),Prime))</f>
        <v/>
      </c>
      <c r="AQ150" s="43" t="str">
        <f>IF(A150="","",MOD((AG150+AH150)*(P150*($I150-P$4)),Prime))</f>
        <v/>
      </c>
      <c r="AR150" s="7"/>
      <c r="AS150" s="43" t="str">
        <f>IF(A150="","",MOD((AG150+AH150)*(Q150+R150+S150+T150+U150-1),Prime))</f>
        <v/>
      </c>
      <c r="AT150" s="43" t="str">
        <f>IF(A150="","",MOD((AG150+AH150)*(Q150*(1-Q150)),Prime))</f>
        <v/>
      </c>
      <c r="AU150" s="43" t="str">
        <f>IF(A150="","",MOD((AG150+AH150)*(R150*(1-R150)),Prime))</f>
        <v/>
      </c>
      <c r="AV150" s="43" t="str">
        <f>IF(A150="","",MOD((AG150+AH150)*(S150*(1-S150)),Prime))</f>
        <v/>
      </c>
      <c r="AW150" s="43" t="str">
        <f>IF(A150="","",MOD((AG150+AH150)*(T150*(1-T150)),Prime))</f>
        <v/>
      </c>
      <c r="AX150" s="43" t="str">
        <f>IF(A150="","",MOD((AG150+AH150)*(U150*(1-U150)),Prime))</f>
        <v/>
      </c>
      <c r="AY150" s="43" t="str">
        <f>IF($A150="","",MOD(($AG150+$AH150)*(Q150*($K150-Q$4)),Prime))</f>
        <v/>
      </c>
      <c r="AZ150" s="43" t="str">
        <f>IF($A150="","",MOD(($AG150+$AH150)*(R150*($K150-R$4)),Prime))</f>
        <v/>
      </c>
      <c r="BA150" s="43" t="str">
        <f>IF($A150="","",MOD(($AG150+$AH150)*(S150*($K150-S$4)),Prime))</f>
        <v/>
      </c>
      <c r="BB150" s="43" t="str">
        <f>IF($A150="","",MOD(($AG150+$AH150)*(T150*($K150-T$4)),Prime))</f>
        <v/>
      </c>
      <c r="BC150" s="43" t="str">
        <f>IF($A150="","",MOD(($AG150+$AH150)*(U150*($K150-U$4)),Prime))</f>
        <v/>
      </c>
      <c r="BD150" s="24"/>
      <c r="BE150" s="43" t="str">
        <f>IF(A150="","",MOD((AG150+AH150)*(V150+W150+X150+Y150+Z150-1),Prime))</f>
        <v/>
      </c>
      <c r="BF150" s="43" t="str">
        <f>IF(A150="","",MOD((AG150+AH150)*(V150*(1-V150)),Prime))</f>
        <v/>
      </c>
      <c r="BG150" s="43" t="str">
        <f>IF(A150="","",MOD((AG150+AH150)*(W150*(1-W150)),Prime))</f>
        <v/>
      </c>
      <c r="BH150" s="43" t="str">
        <f>IF(A150="","",MOD((AG150+AH150)*(X150*(1-X150)),Prime))</f>
        <v/>
      </c>
      <c r="BI150" s="43" t="str">
        <f>IF(A150="","",MOD((AG150+AH150)*(Y150*(1-Y150)),Prime))</f>
        <v/>
      </c>
      <c r="BJ150" s="43" t="str">
        <f>IF(A150="","",MOD((AG150+AH150)*(Z150*(1-Z150)),Prime))</f>
        <v/>
      </c>
      <c r="BK150" s="43" t="str">
        <f>IF($A150="","",MOD(($AG150+$AH150)*(V150*($L150-V$4)),Prime))</f>
        <v/>
      </c>
      <c r="BL150" s="43" t="str">
        <f>IF($A150="","",MOD(($AG150+$AH150)*(W150*($L150-W$4)),Prime))</f>
        <v/>
      </c>
      <c r="BM150" s="43" t="str">
        <f>IF($A150="","",MOD(($AG150+$AH150)*(X150*($L150-X$4)),Prime))</f>
        <v/>
      </c>
      <c r="BN150" s="43" t="str">
        <f>IF($A150="","",MOD(($AG150+$AH150)*(Y150*($L150-Y$4)),Prime))</f>
        <v/>
      </c>
      <c r="BO150" s="43" t="str">
        <f>IF($A150="","",MOD(($AG150+$AH150)*(Z150*($L150-Z$4)),Prime))</f>
        <v/>
      </c>
      <c r="BP150" s="24"/>
      <c r="BQ150" s="43" t="str">
        <f>IF(A150="","",MOD((AG150+AH150)*(R150*D150+S150*E150+T150*F150+U150*G150-AA150),Prime))</f>
        <v/>
      </c>
      <c r="BR150" s="43" t="str">
        <f>IF(A150="","",MOD((AG150+AH150)*(W150*D150+X150*E150+Y150*F150+Z150*G150-AB150),Prime))</f>
        <v/>
      </c>
      <c r="BS150" s="43" t="str">
        <f>IF(A150="","",MOD((AG150+AH150)*(MOD(N150*AB150+O150*(AB150+M150)+P150*(AA150+AB150+M150),Prime)-AC150),Prime))</f>
        <v/>
      </c>
      <c r="BT150" s="43" t="str">
        <f>IF(A150="","",MOD((AG150+AH150)*MOD(H150*(AA150+R150)+(1-H150)*AC150-AD150,Prime),Prime))</f>
        <v/>
      </c>
      <c r="BU150" s="43" t="str">
        <f>IF(A150="","",MOD((AG150+AH150)*((J150*AD150+(1-J150)*AC150)-AE150),Prime))</f>
        <v/>
      </c>
      <c r="BV150" s="43" t="str">
        <f>IF(A150="","",MOD((AG150+AH150)*H150*(1-H150),Prime))</f>
        <v/>
      </c>
      <c r="BW150" s="43" t="str" cm="1">
        <f t="array" ref="BW150">IF(A150="","",MOD(AH150*MOD(MRef(AF$5,B150-Input_Output!$O$6,Input_Output!$O$22)*MRef(AC$5,B150-Input_Output!$O$6,Input_Output!$O$22)-(1-H150),Prime),Prime))</f>
        <v/>
      </c>
      <c r="BX150" s="24"/>
      <c r="BY150" s="43" t="str" cm="1">
        <f t="array" ref="BY150">IF(A150="","",MOD($AH150*((1-MRef(R$5,$B150-Input_Output!$O$6,Input_Output!$O$22))*(MOD(MRef(D$5,$B150-Input_Output!$O$6,Input_Output!$O$22)+1,Prime))+MRef(R$5,$B150-Input_Output!$O$6,Input_Output!$O$22)*MRef($AE$5,$B150-Input_Output!$O$6,Input_Output!$O$22)-D150),Prime))</f>
        <v/>
      </c>
      <c r="BZ150" s="43" t="str" cm="1">
        <f t="array" ref="BZ150">IF($A150="","",MOD($AH150*((1-MRef(S$5,$B150-Input_Output!$O$6,Input_Output!$O$22))*MRef(E$5,$B150-Input_Output!$O$6,Input_Output!$O$22)+MRef(S$5,$B150-Input_Output!$O$6,Input_Output!$O$22)*MRef($AE$5,$B150-Input_Output!$O$6,Input_Output!$O$22)-E150),Prime))</f>
        <v/>
      </c>
      <c r="CA150" s="43" t="str" cm="1">
        <f t="array" ref="CA150">IF($A150="","",MOD($AH150*((1-MRef(T$5,$B150-Input_Output!$O$6,Input_Output!$O$22))*MRef(F$5,$B150-Input_Output!$O$6,Input_Output!$O$22)+MRef(T$5,$B150-Input_Output!$O$6,Input_Output!$O$22)*MRef($AE$5,$B150-Input_Output!$O$6,Input_Output!$O$22)-F150),Prime))</f>
        <v/>
      </c>
      <c r="CB150" s="43" t="str" cm="1">
        <f t="array" ref="CB150">IF($A150="","",MOD($AH150*((1-MRef(U$5,$B150-Input_Output!$O$6,Input_Output!$O$22))*MRef(G$5,$B150-Input_Output!$O$6,Input_Output!$O$22)+MRef(U$5,$B150-Input_Output!$O$6,Input_Output!$O$22)*MRef($AE$5,$B150-Input_Output!$O$6,Input_Output!$O$22)-G150),Prime))</f>
        <v/>
      </c>
      <c r="CC150" s="43" t="str" cm="1">
        <f t="array" ref="CC150">IF(A150="","",MOD(AH150*MRef(AC$5,B150-Input_Output!$O$6,Input_Output!$O$22)*H150,Prime))</f>
        <v/>
      </c>
      <c r="CD150" s="24"/>
      <c r="CE150" s="43" t="str">
        <f>IF($A150="","",MOD(D150*$AG150,Prime))</f>
        <v/>
      </c>
      <c r="CF150" s="43" t="str">
        <f>IF($A150="","",MOD((E150-INPUT)*$AG150,Prime))</f>
        <v/>
      </c>
      <c r="CG150" s="43" t="str">
        <f>IF($A150="","",MOD(H150*$AG150,Prime))</f>
        <v/>
      </c>
      <c r="CH150" s="43" t="str">
        <f>IF($A150="","",MOD((E150-OUT)*$AI150,Prime))</f>
        <v/>
      </c>
      <c r="CI150" s="43" t="str" cm="1">
        <f t="array" ref="CI150">IF(A150="","",_xlfn.LET(_xlpm.r,B150-Input_Output!$O$6,_xlpm.l,Input_Output!$O$22,MOD(MRef(AG$5,_xlpm.r,_xlpm.l)+MRef(AH$5,_xlpm.r,_xlpm.l)-MRef(AI$5,_xlpm.r,_xlpm.l)-AH150,Prime)))</f>
        <v/>
      </c>
      <c r="CJ150" s="7"/>
    </row>
    <row r="151" spans="1:88" x14ac:dyDescent="0.25">
      <c r="A151" s="41" t="str">
        <f>IF(B151&lt;Input_Output!O$22,"disguised","")</f>
        <v/>
      </c>
      <c r="B151" s="19" t="str">
        <f>IF(B150="","",_xlfn.LET(_xlpm.next,B150+1,IF(_xlpm.next&lt;Input_Output!O$22,_xlpm.next,"")))</f>
        <v/>
      </c>
      <c r="C151" s="19"/>
      <c r="D151" s="42"/>
      <c r="E151" s="42"/>
      <c r="F151" s="42"/>
      <c r="G151" s="42"/>
      <c r="H151" s="79"/>
      <c r="I151" s="87"/>
      <c r="J151" s="42"/>
      <c r="K151" s="42"/>
      <c r="L151" s="42"/>
      <c r="M151" s="61"/>
      <c r="N151" s="80"/>
      <c r="O151" s="42"/>
      <c r="P151" s="42"/>
      <c r="Q151" s="42"/>
      <c r="R151" s="42"/>
      <c r="S151" s="42"/>
      <c r="T151" s="42"/>
      <c r="U151" s="42"/>
      <c r="V151" s="42"/>
      <c r="W151" s="42"/>
      <c r="X151" s="42"/>
      <c r="Y151" s="42"/>
      <c r="Z151" s="42"/>
      <c r="AA151" s="42"/>
      <c r="AB151" s="42"/>
      <c r="AC151" s="42"/>
      <c r="AD151" s="42"/>
      <c r="AE151" s="42"/>
      <c r="AF151" s="42"/>
      <c r="AG151" s="19"/>
      <c r="AH151" s="19"/>
      <c r="AI151" s="19"/>
      <c r="AJ151" s="7"/>
      <c r="AK151" s="43" t="str">
        <f>IF(A151="","",MOD((AG151+AH151)*(N151+O151+P151-1),Prime))</f>
        <v/>
      </c>
      <c r="AL151" s="43" t="str">
        <f>IF(A151="","",MOD((AG151+AH151)*(N151*(1-N151)),Prime))</f>
        <v/>
      </c>
      <c r="AM151" s="43" t="str">
        <f>IF(A151="","",MOD((AG151+AH151)*(O151*(1-O151)),Prime))</f>
        <v/>
      </c>
      <c r="AN151" s="43" t="str">
        <f>IF(A151="","",MOD((AG151+AH151)*(P151*(1-P151)),Prime))</f>
        <v/>
      </c>
      <c r="AO151" s="43" t="str">
        <f>IF(A151="","",MOD((AG151+AH151)*(N151*($I151-N$4)),Prime))</f>
        <v/>
      </c>
      <c r="AP151" s="43" t="str">
        <f>IF(A151="","",MOD((AG151+AH151)*(O151*($I151-O$4)),Prime))</f>
        <v/>
      </c>
      <c r="AQ151" s="43" t="str">
        <f>IF(A151="","",MOD((AG151+AH151)*(P151*($I151-P$4)),Prime))</f>
        <v/>
      </c>
      <c r="AR151" s="7"/>
      <c r="AS151" s="43" t="str">
        <f>IF(A151="","",MOD((AG151+AH151)*(Q151+R151+S151+T151+U151-1),Prime))</f>
        <v/>
      </c>
      <c r="AT151" s="43" t="str">
        <f>IF(A151="","",MOD((AG151+AH151)*(Q151*(1-Q151)),Prime))</f>
        <v/>
      </c>
      <c r="AU151" s="43" t="str">
        <f>IF(A151="","",MOD((AG151+AH151)*(R151*(1-R151)),Prime))</f>
        <v/>
      </c>
      <c r="AV151" s="43" t="str">
        <f>IF(A151="","",MOD((AG151+AH151)*(S151*(1-S151)),Prime))</f>
        <v/>
      </c>
      <c r="AW151" s="43" t="str">
        <f>IF(A151="","",MOD((AG151+AH151)*(T151*(1-T151)),Prime))</f>
        <v/>
      </c>
      <c r="AX151" s="43" t="str">
        <f>IF(A151="","",MOD((AG151+AH151)*(U151*(1-U151)),Prime))</f>
        <v/>
      </c>
      <c r="AY151" s="43" t="str">
        <f>IF($A151="","",MOD(($AG151+$AH151)*(Q151*($K151-Q$4)),Prime))</f>
        <v/>
      </c>
      <c r="AZ151" s="43" t="str">
        <f>IF($A151="","",MOD(($AG151+$AH151)*(R151*($K151-R$4)),Prime))</f>
        <v/>
      </c>
      <c r="BA151" s="43" t="str">
        <f>IF($A151="","",MOD(($AG151+$AH151)*(S151*($K151-S$4)),Prime))</f>
        <v/>
      </c>
      <c r="BB151" s="43" t="str">
        <f>IF($A151="","",MOD(($AG151+$AH151)*(T151*($K151-T$4)),Prime))</f>
        <v/>
      </c>
      <c r="BC151" s="43" t="str">
        <f>IF($A151="","",MOD(($AG151+$AH151)*(U151*($K151-U$4)),Prime))</f>
        <v/>
      </c>
      <c r="BD151" s="24"/>
      <c r="BE151" s="43" t="str">
        <f>IF(A151="","",MOD((AG151+AH151)*(V151+W151+X151+Y151+Z151-1),Prime))</f>
        <v/>
      </c>
      <c r="BF151" s="43" t="str">
        <f>IF(A151="","",MOD((AG151+AH151)*(V151*(1-V151)),Prime))</f>
        <v/>
      </c>
      <c r="BG151" s="43" t="str">
        <f>IF(A151="","",MOD((AG151+AH151)*(W151*(1-W151)),Prime))</f>
        <v/>
      </c>
      <c r="BH151" s="43" t="str">
        <f>IF(A151="","",MOD((AG151+AH151)*(X151*(1-X151)),Prime))</f>
        <v/>
      </c>
      <c r="BI151" s="43" t="str">
        <f>IF(A151="","",MOD((AG151+AH151)*(Y151*(1-Y151)),Prime))</f>
        <v/>
      </c>
      <c r="BJ151" s="43" t="str">
        <f>IF(A151="","",MOD((AG151+AH151)*(Z151*(1-Z151)),Prime))</f>
        <v/>
      </c>
      <c r="BK151" s="43" t="str">
        <f>IF($A151="","",MOD(($AG151+$AH151)*(V151*($L151-V$4)),Prime))</f>
        <v/>
      </c>
      <c r="BL151" s="43" t="str">
        <f>IF($A151="","",MOD(($AG151+$AH151)*(W151*($L151-W$4)),Prime))</f>
        <v/>
      </c>
      <c r="BM151" s="43" t="str">
        <f>IF($A151="","",MOD(($AG151+$AH151)*(X151*($L151-X$4)),Prime))</f>
        <v/>
      </c>
      <c r="BN151" s="43" t="str">
        <f>IF($A151="","",MOD(($AG151+$AH151)*(Y151*($L151-Y$4)),Prime))</f>
        <v/>
      </c>
      <c r="BO151" s="43" t="str">
        <f>IF($A151="","",MOD(($AG151+$AH151)*(Z151*($L151-Z$4)),Prime))</f>
        <v/>
      </c>
      <c r="BP151" s="24"/>
      <c r="BQ151" s="43" t="str">
        <f>IF(A151="","",MOD((AG151+AH151)*(R151*D151+S151*E151+T151*F151+U151*G151-AA151),Prime))</f>
        <v/>
      </c>
      <c r="BR151" s="43" t="str">
        <f>IF(A151="","",MOD((AG151+AH151)*(W151*D151+X151*E151+Y151*F151+Z151*G151-AB151),Prime))</f>
        <v/>
      </c>
      <c r="BS151" s="43" t="str">
        <f>IF(A151="","",MOD((AG151+AH151)*(MOD(N151*AB151+O151*(AB151+M151)+P151*(AA151+AB151+M151),Prime)-AC151),Prime))</f>
        <v/>
      </c>
      <c r="BT151" s="43" t="str">
        <f>IF(A151="","",MOD((AG151+AH151)*MOD(H151*(AA151+R151)+(1-H151)*AC151-AD151,Prime),Prime))</f>
        <v/>
      </c>
      <c r="BU151" s="43" t="str">
        <f>IF(A151="","",MOD((AG151+AH151)*((J151*AD151+(1-J151)*AC151)-AE151),Prime))</f>
        <v/>
      </c>
      <c r="BV151" s="43" t="str">
        <f>IF(A151="","",MOD((AG151+AH151)*H151*(1-H151),Prime))</f>
        <v/>
      </c>
      <c r="BW151" s="43" t="str" cm="1">
        <f t="array" ref="BW151">IF(A151="","",MOD(AH151*MOD(MRef(AF$5,B151-Input_Output!$O$6,Input_Output!$O$22)*MRef(AC$5,B151-Input_Output!$O$6,Input_Output!$O$22)-(1-H151),Prime),Prime))</f>
        <v/>
      </c>
      <c r="BX151" s="24"/>
      <c r="BY151" s="43" t="str" cm="1">
        <f t="array" ref="BY151">IF(A151="","",MOD($AH151*((1-MRef(R$5,$B151-Input_Output!$O$6,Input_Output!$O$22))*(MOD(MRef(D$5,$B151-Input_Output!$O$6,Input_Output!$O$22)+1,Prime))+MRef(R$5,$B151-Input_Output!$O$6,Input_Output!$O$22)*MRef($AE$5,$B151-Input_Output!$O$6,Input_Output!$O$22)-D151),Prime))</f>
        <v/>
      </c>
      <c r="BZ151" s="43" t="str" cm="1">
        <f t="array" ref="BZ151">IF($A151="","",MOD($AH151*((1-MRef(S$5,$B151-Input_Output!$O$6,Input_Output!$O$22))*MRef(E$5,$B151-Input_Output!$O$6,Input_Output!$O$22)+MRef(S$5,$B151-Input_Output!$O$6,Input_Output!$O$22)*MRef($AE$5,$B151-Input_Output!$O$6,Input_Output!$O$22)-E151),Prime))</f>
        <v/>
      </c>
      <c r="CA151" s="43" t="str" cm="1">
        <f t="array" ref="CA151">IF($A151="","",MOD($AH151*((1-MRef(T$5,$B151-Input_Output!$O$6,Input_Output!$O$22))*MRef(F$5,$B151-Input_Output!$O$6,Input_Output!$O$22)+MRef(T$5,$B151-Input_Output!$O$6,Input_Output!$O$22)*MRef($AE$5,$B151-Input_Output!$O$6,Input_Output!$O$22)-F151),Prime))</f>
        <v/>
      </c>
      <c r="CB151" s="43" t="str" cm="1">
        <f t="array" ref="CB151">IF($A151="","",MOD($AH151*((1-MRef(U$5,$B151-Input_Output!$O$6,Input_Output!$O$22))*MRef(G$5,$B151-Input_Output!$O$6,Input_Output!$O$22)+MRef(U$5,$B151-Input_Output!$O$6,Input_Output!$O$22)*MRef($AE$5,$B151-Input_Output!$O$6,Input_Output!$O$22)-G151),Prime))</f>
        <v/>
      </c>
      <c r="CC151" s="43" t="str" cm="1">
        <f t="array" ref="CC151">IF(A151="","",MOD(AH151*MRef(AC$5,B151-Input_Output!$O$6,Input_Output!$O$22)*H151,Prime))</f>
        <v/>
      </c>
      <c r="CD151" s="24"/>
      <c r="CE151" s="43" t="str">
        <f>IF($A151="","",MOD(D151*$AG151,Prime))</f>
        <v/>
      </c>
      <c r="CF151" s="43" t="str">
        <f>IF($A151="","",MOD((E151-INPUT)*$AG151,Prime))</f>
        <v/>
      </c>
      <c r="CG151" s="43" t="str">
        <f>IF($A151="","",MOD(H151*$AG151,Prime))</f>
        <v/>
      </c>
      <c r="CH151" s="43" t="str">
        <f>IF($A151="","",MOD((E151-OUT)*$AI151,Prime))</f>
        <v/>
      </c>
      <c r="CI151" s="43" t="str" cm="1">
        <f t="array" ref="CI151">IF(A151="","",_xlfn.LET(_xlpm.r,B151-Input_Output!$O$6,_xlpm.l,Input_Output!$O$22,MOD(MRef(AG$5,_xlpm.r,_xlpm.l)+MRef(AH$5,_xlpm.r,_xlpm.l)-MRef(AI$5,_xlpm.r,_xlpm.l)-AH151,Prime)))</f>
        <v/>
      </c>
      <c r="CJ151" s="7"/>
    </row>
    <row r="152" spans="1:88" x14ac:dyDescent="0.25">
      <c r="A152" s="41" t="str">
        <f>IF(B152&lt;Input_Output!O$22,"disguised","")</f>
        <v/>
      </c>
      <c r="B152" s="19" t="str">
        <f>IF(B151="","",_xlfn.LET(_xlpm.next,B151+1,IF(_xlpm.next&lt;Input_Output!O$22,_xlpm.next,"")))</f>
        <v/>
      </c>
      <c r="C152" s="19"/>
      <c r="D152" s="42"/>
      <c r="E152" s="42"/>
      <c r="F152" s="42"/>
      <c r="G152" s="42"/>
      <c r="H152" s="79"/>
      <c r="I152" s="87"/>
      <c r="J152" s="42"/>
      <c r="K152" s="42"/>
      <c r="L152" s="42"/>
      <c r="M152" s="61"/>
      <c r="N152" s="80"/>
      <c r="O152" s="42"/>
      <c r="P152" s="42"/>
      <c r="Q152" s="42"/>
      <c r="R152" s="42"/>
      <c r="S152" s="42"/>
      <c r="T152" s="42"/>
      <c r="U152" s="42"/>
      <c r="V152" s="42"/>
      <c r="W152" s="42"/>
      <c r="X152" s="42"/>
      <c r="Y152" s="42"/>
      <c r="Z152" s="42"/>
      <c r="AA152" s="42"/>
      <c r="AB152" s="42"/>
      <c r="AC152" s="42"/>
      <c r="AD152" s="42"/>
      <c r="AE152" s="42"/>
      <c r="AF152" s="42"/>
      <c r="AG152" s="19"/>
      <c r="AH152" s="19"/>
      <c r="AI152" s="19"/>
      <c r="AJ152" s="7"/>
      <c r="AK152" s="43" t="str">
        <f>IF(A152="","",MOD((AG152+AH152)*(N152+O152+P152-1),Prime))</f>
        <v/>
      </c>
      <c r="AL152" s="43" t="str">
        <f>IF(A152="","",MOD((AG152+AH152)*(N152*(1-N152)),Prime))</f>
        <v/>
      </c>
      <c r="AM152" s="43" t="str">
        <f>IF(A152="","",MOD((AG152+AH152)*(O152*(1-O152)),Prime))</f>
        <v/>
      </c>
      <c r="AN152" s="43" t="str">
        <f>IF(A152="","",MOD((AG152+AH152)*(P152*(1-P152)),Prime))</f>
        <v/>
      </c>
      <c r="AO152" s="43" t="str">
        <f>IF(A152="","",MOD((AG152+AH152)*(N152*($I152-N$4)),Prime))</f>
        <v/>
      </c>
      <c r="AP152" s="43" t="str">
        <f>IF(A152="","",MOD((AG152+AH152)*(O152*($I152-O$4)),Prime))</f>
        <v/>
      </c>
      <c r="AQ152" s="43" t="str">
        <f>IF(A152="","",MOD((AG152+AH152)*(P152*($I152-P$4)),Prime))</f>
        <v/>
      </c>
      <c r="AR152" s="7"/>
      <c r="AS152" s="43" t="str">
        <f>IF(A152="","",MOD((AG152+AH152)*(Q152+R152+S152+T152+U152-1),Prime))</f>
        <v/>
      </c>
      <c r="AT152" s="43" t="str">
        <f>IF(A152="","",MOD((AG152+AH152)*(Q152*(1-Q152)),Prime))</f>
        <v/>
      </c>
      <c r="AU152" s="43" t="str">
        <f>IF(A152="","",MOD((AG152+AH152)*(R152*(1-R152)),Prime))</f>
        <v/>
      </c>
      <c r="AV152" s="43" t="str">
        <f>IF(A152="","",MOD((AG152+AH152)*(S152*(1-S152)),Prime))</f>
        <v/>
      </c>
      <c r="AW152" s="43" t="str">
        <f>IF(A152="","",MOD((AG152+AH152)*(T152*(1-T152)),Prime))</f>
        <v/>
      </c>
      <c r="AX152" s="43" t="str">
        <f>IF(A152="","",MOD((AG152+AH152)*(U152*(1-U152)),Prime))</f>
        <v/>
      </c>
      <c r="AY152" s="43" t="str">
        <f>IF($A152="","",MOD(($AG152+$AH152)*(Q152*($K152-Q$4)),Prime))</f>
        <v/>
      </c>
      <c r="AZ152" s="43" t="str">
        <f>IF($A152="","",MOD(($AG152+$AH152)*(R152*($K152-R$4)),Prime))</f>
        <v/>
      </c>
      <c r="BA152" s="43" t="str">
        <f>IF($A152="","",MOD(($AG152+$AH152)*(S152*($K152-S$4)),Prime))</f>
        <v/>
      </c>
      <c r="BB152" s="43" t="str">
        <f>IF($A152="","",MOD(($AG152+$AH152)*(T152*($K152-T$4)),Prime))</f>
        <v/>
      </c>
      <c r="BC152" s="43" t="str">
        <f>IF($A152="","",MOD(($AG152+$AH152)*(U152*($K152-U$4)),Prime))</f>
        <v/>
      </c>
      <c r="BD152" s="24"/>
      <c r="BE152" s="43" t="str">
        <f>IF(A152="","",MOD((AG152+AH152)*(V152+W152+X152+Y152+Z152-1),Prime))</f>
        <v/>
      </c>
      <c r="BF152" s="43" t="str">
        <f>IF(A152="","",MOD((AG152+AH152)*(V152*(1-V152)),Prime))</f>
        <v/>
      </c>
      <c r="BG152" s="43" t="str">
        <f>IF(A152="","",MOD((AG152+AH152)*(W152*(1-W152)),Prime))</f>
        <v/>
      </c>
      <c r="BH152" s="43" t="str">
        <f>IF(A152="","",MOD((AG152+AH152)*(X152*(1-X152)),Prime))</f>
        <v/>
      </c>
      <c r="BI152" s="43" t="str">
        <f>IF(A152="","",MOD((AG152+AH152)*(Y152*(1-Y152)),Prime))</f>
        <v/>
      </c>
      <c r="BJ152" s="43" t="str">
        <f>IF(A152="","",MOD((AG152+AH152)*(Z152*(1-Z152)),Prime))</f>
        <v/>
      </c>
      <c r="BK152" s="43" t="str">
        <f>IF($A152="","",MOD(($AG152+$AH152)*(V152*($L152-V$4)),Prime))</f>
        <v/>
      </c>
      <c r="BL152" s="43" t="str">
        <f>IF($A152="","",MOD(($AG152+$AH152)*(W152*($L152-W$4)),Prime))</f>
        <v/>
      </c>
      <c r="BM152" s="43" t="str">
        <f>IF($A152="","",MOD(($AG152+$AH152)*(X152*($L152-X$4)),Prime))</f>
        <v/>
      </c>
      <c r="BN152" s="43" t="str">
        <f>IF($A152="","",MOD(($AG152+$AH152)*(Y152*($L152-Y$4)),Prime))</f>
        <v/>
      </c>
      <c r="BO152" s="43" t="str">
        <f>IF($A152="","",MOD(($AG152+$AH152)*(Z152*($L152-Z$4)),Prime))</f>
        <v/>
      </c>
      <c r="BP152" s="24"/>
      <c r="BQ152" s="43" t="str">
        <f>IF(A152="","",MOD((AG152+AH152)*(R152*D152+S152*E152+T152*F152+U152*G152-AA152),Prime))</f>
        <v/>
      </c>
      <c r="BR152" s="43" t="str">
        <f>IF(A152="","",MOD((AG152+AH152)*(W152*D152+X152*E152+Y152*F152+Z152*G152-AB152),Prime))</f>
        <v/>
      </c>
      <c r="BS152" s="43" t="str">
        <f>IF(A152="","",MOD((AG152+AH152)*(MOD(N152*AB152+O152*(AB152+M152)+P152*(AA152+AB152+M152),Prime)-AC152),Prime))</f>
        <v/>
      </c>
      <c r="BT152" s="43" t="str">
        <f>IF(A152="","",MOD((AG152+AH152)*MOD(H152*(AA152+R152)+(1-H152)*AC152-AD152,Prime),Prime))</f>
        <v/>
      </c>
      <c r="BU152" s="43" t="str">
        <f>IF(A152="","",MOD((AG152+AH152)*((J152*AD152+(1-J152)*AC152)-AE152),Prime))</f>
        <v/>
      </c>
      <c r="BV152" s="43" t="str">
        <f>IF(A152="","",MOD((AG152+AH152)*H152*(1-H152),Prime))</f>
        <v/>
      </c>
      <c r="BW152" s="43" t="str" cm="1">
        <f t="array" ref="BW152">IF(A152="","",MOD(AH152*MOD(MRef(AF$5,B152-Input_Output!$O$6,Input_Output!$O$22)*MRef(AC$5,B152-Input_Output!$O$6,Input_Output!$O$22)-(1-H152),Prime),Prime))</f>
        <v/>
      </c>
      <c r="BX152" s="24"/>
      <c r="BY152" s="43" t="str" cm="1">
        <f t="array" ref="BY152">IF(A152="","",MOD($AH152*((1-MRef(R$5,$B152-Input_Output!$O$6,Input_Output!$O$22))*(MOD(MRef(D$5,$B152-Input_Output!$O$6,Input_Output!$O$22)+1,Prime))+MRef(R$5,$B152-Input_Output!$O$6,Input_Output!$O$22)*MRef($AE$5,$B152-Input_Output!$O$6,Input_Output!$O$22)-D152),Prime))</f>
        <v/>
      </c>
      <c r="BZ152" s="43" t="str" cm="1">
        <f t="array" ref="BZ152">IF($A152="","",MOD($AH152*((1-MRef(S$5,$B152-Input_Output!$O$6,Input_Output!$O$22))*MRef(E$5,$B152-Input_Output!$O$6,Input_Output!$O$22)+MRef(S$5,$B152-Input_Output!$O$6,Input_Output!$O$22)*MRef($AE$5,$B152-Input_Output!$O$6,Input_Output!$O$22)-E152),Prime))</f>
        <v/>
      </c>
      <c r="CA152" s="43" t="str" cm="1">
        <f t="array" ref="CA152">IF($A152="","",MOD($AH152*((1-MRef(T$5,$B152-Input_Output!$O$6,Input_Output!$O$22))*MRef(F$5,$B152-Input_Output!$O$6,Input_Output!$O$22)+MRef(T$5,$B152-Input_Output!$O$6,Input_Output!$O$22)*MRef($AE$5,$B152-Input_Output!$O$6,Input_Output!$O$22)-F152),Prime))</f>
        <v/>
      </c>
      <c r="CB152" s="43" t="str" cm="1">
        <f t="array" ref="CB152">IF($A152="","",MOD($AH152*((1-MRef(U$5,$B152-Input_Output!$O$6,Input_Output!$O$22))*MRef(G$5,$B152-Input_Output!$O$6,Input_Output!$O$22)+MRef(U$5,$B152-Input_Output!$O$6,Input_Output!$O$22)*MRef($AE$5,$B152-Input_Output!$O$6,Input_Output!$O$22)-G152),Prime))</f>
        <v/>
      </c>
      <c r="CC152" s="43" t="str" cm="1">
        <f t="array" ref="CC152">IF(A152="","",MOD(AH152*MRef(AC$5,B152-Input_Output!$O$6,Input_Output!$O$22)*H152,Prime))</f>
        <v/>
      </c>
      <c r="CD152" s="24"/>
      <c r="CE152" s="43" t="str">
        <f>IF($A152="","",MOD(D152*$AG152,Prime))</f>
        <v/>
      </c>
      <c r="CF152" s="43" t="str">
        <f>IF($A152="","",MOD((E152-INPUT)*$AG152,Prime))</f>
        <v/>
      </c>
      <c r="CG152" s="43" t="str">
        <f>IF($A152="","",MOD(H152*$AG152,Prime))</f>
        <v/>
      </c>
      <c r="CH152" s="43" t="str">
        <f>IF($A152="","",MOD((E152-OUT)*$AI152,Prime))</f>
        <v/>
      </c>
      <c r="CI152" s="43" t="str" cm="1">
        <f t="array" ref="CI152">IF(A152="","",_xlfn.LET(_xlpm.r,B152-Input_Output!$O$6,_xlpm.l,Input_Output!$O$22,MOD(MRef(AG$5,_xlpm.r,_xlpm.l)+MRef(AH$5,_xlpm.r,_xlpm.l)-MRef(AI$5,_xlpm.r,_xlpm.l)-AH152,Prime)))</f>
        <v/>
      </c>
      <c r="CJ152" s="7"/>
    </row>
    <row r="153" spans="1:88" x14ac:dyDescent="0.25">
      <c r="A153" s="41" t="str">
        <f>IF(B153&lt;Input_Output!O$22,"disguised","")</f>
        <v/>
      </c>
      <c r="B153" s="19" t="str">
        <f>IF(B152="","",_xlfn.LET(_xlpm.next,B152+1,IF(_xlpm.next&lt;Input_Output!O$22,_xlpm.next,"")))</f>
        <v/>
      </c>
      <c r="C153" s="19"/>
      <c r="D153" s="42"/>
      <c r="E153" s="42"/>
      <c r="F153" s="42"/>
      <c r="G153" s="42"/>
      <c r="H153" s="79"/>
      <c r="I153" s="87"/>
      <c r="J153" s="42"/>
      <c r="K153" s="42"/>
      <c r="L153" s="42"/>
      <c r="M153" s="61"/>
      <c r="N153" s="80"/>
      <c r="O153" s="42"/>
      <c r="P153" s="42"/>
      <c r="Q153" s="42"/>
      <c r="R153" s="42"/>
      <c r="S153" s="42"/>
      <c r="T153" s="42"/>
      <c r="U153" s="42"/>
      <c r="V153" s="42"/>
      <c r="W153" s="42"/>
      <c r="X153" s="42"/>
      <c r="Y153" s="42"/>
      <c r="Z153" s="42"/>
      <c r="AA153" s="42"/>
      <c r="AB153" s="42"/>
      <c r="AC153" s="42"/>
      <c r="AD153" s="42"/>
      <c r="AE153" s="42"/>
      <c r="AF153" s="42"/>
      <c r="AG153" s="19"/>
      <c r="AH153" s="19"/>
      <c r="AI153" s="19"/>
      <c r="AJ153" s="7"/>
      <c r="AK153" s="43" t="str">
        <f>IF(A153="","",MOD((AG153+AH153)*(N153+O153+P153-1),Prime))</f>
        <v/>
      </c>
      <c r="AL153" s="43" t="str">
        <f>IF(A153="","",MOD((AG153+AH153)*(N153*(1-N153)),Prime))</f>
        <v/>
      </c>
      <c r="AM153" s="43" t="str">
        <f>IF(A153="","",MOD((AG153+AH153)*(O153*(1-O153)),Prime))</f>
        <v/>
      </c>
      <c r="AN153" s="43" t="str">
        <f>IF(A153="","",MOD((AG153+AH153)*(P153*(1-P153)),Prime))</f>
        <v/>
      </c>
      <c r="AO153" s="43" t="str">
        <f>IF(A153="","",MOD((AG153+AH153)*(N153*($I153-N$4)),Prime))</f>
        <v/>
      </c>
      <c r="AP153" s="43" t="str">
        <f>IF(A153="","",MOD((AG153+AH153)*(O153*($I153-O$4)),Prime))</f>
        <v/>
      </c>
      <c r="AQ153" s="43" t="str">
        <f>IF(A153="","",MOD((AG153+AH153)*(P153*($I153-P$4)),Prime))</f>
        <v/>
      </c>
      <c r="AR153" s="7"/>
      <c r="AS153" s="43" t="str">
        <f>IF(A153="","",MOD((AG153+AH153)*(Q153+R153+S153+T153+U153-1),Prime))</f>
        <v/>
      </c>
      <c r="AT153" s="43" t="str">
        <f>IF(A153="","",MOD((AG153+AH153)*(Q153*(1-Q153)),Prime))</f>
        <v/>
      </c>
      <c r="AU153" s="43" t="str">
        <f>IF(A153="","",MOD((AG153+AH153)*(R153*(1-R153)),Prime))</f>
        <v/>
      </c>
      <c r="AV153" s="43" t="str">
        <f>IF(A153="","",MOD((AG153+AH153)*(S153*(1-S153)),Prime))</f>
        <v/>
      </c>
      <c r="AW153" s="43" t="str">
        <f>IF(A153="","",MOD((AG153+AH153)*(T153*(1-T153)),Prime))</f>
        <v/>
      </c>
      <c r="AX153" s="43" t="str">
        <f>IF(A153="","",MOD((AG153+AH153)*(U153*(1-U153)),Prime))</f>
        <v/>
      </c>
      <c r="AY153" s="43" t="str">
        <f>IF($A153="","",MOD(($AG153+$AH153)*(Q153*($K153-Q$4)),Prime))</f>
        <v/>
      </c>
      <c r="AZ153" s="43" t="str">
        <f>IF($A153="","",MOD(($AG153+$AH153)*(R153*($K153-R$4)),Prime))</f>
        <v/>
      </c>
      <c r="BA153" s="43" t="str">
        <f>IF($A153="","",MOD(($AG153+$AH153)*(S153*($K153-S$4)),Prime))</f>
        <v/>
      </c>
      <c r="BB153" s="43" t="str">
        <f>IF($A153="","",MOD(($AG153+$AH153)*(T153*($K153-T$4)),Prime))</f>
        <v/>
      </c>
      <c r="BC153" s="43" t="str">
        <f>IF($A153="","",MOD(($AG153+$AH153)*(U153*($K153-U$4)),Prime))</f>
        <v/>
      </c>
      <c r="BD153" s="24"/>
      <c r="BE153" s="43" t="str">
        <f>IF(A153="","",MOD((AG153+AH153)*(V153+W153+X153+Y153+Z153-1),Prime))</f>
        <v/>
      </c>
      <c r="BF153" s="43" t="str">
        <f>IF(A153="","",MOD((AG153+AH153)*(V153*(1-V153)),Prime))</f>
        <v/>
      </c>
      <c r="BG153" s="43" t="str">
        <f>IF(A153="","",MOD((AG153+AH153)*(W153*(1-W153)),Prime))</f>
        <v/>
      </c>
      <c r="BH153" s="43" t="str">
        <f>IF(A153="","",MOD((AG153+AH153)*(X153*(1-X153)),Prime))</f>
        <v/>
      </c>
      <c r="BI153" s="43" t="str">
        <f>IF(A153="","",MOD((AG153+AH153)*(Y153*(1-Y153)),Prime))</f>
        <v/>
      </c>
      <c r="BJ153" s="43" t="str">
        <f>IF(A153="","",MOD((AG153+AH153)*(Z153*(1-Z153)),Prime))</f>
        <v/>
      </c>
      <c r="BK153" s="43" t="str">
        <f>IF($A153="","",MOD(($AG153+$AH153)*(V153*($L153-V$4)),Prime))</f>
        <v/>
      </c>
      <c r="BL153" s="43" t="str">
        <f>IF($A153="","",MOD(($AG153+$AH153)*(W153*($L153-W$4)),Prime))</f>
        <v/>
      </c>
      <c r="BM153" s="43" t="str">
        <f>IF($A153="","",MOD(($AG153+$AH153)*(X153*($L153-X$4)),Prime))</f>
        <v/>
      </c>
      <c r="BN153" s="43" t="str">
        <f>IF($A153="","",MOD(($AG153+$AH153)*(Y153*($L153-Y$4)),Prime))</f>
        <v/>
      </c>
      <c r="BO153" s="43" t="str">
        <f>IF($A153="","",MOD(($AG153+$AH153)*(Z153*($L153-Z$4)),Prime))</f>
        <v/>
      </c>
      <c r="BP153" s="24"/>
      <c r="BQ153" s="43" t="str">
        <f>IF(A153="","",MOD((AG153+AH153)*(R153*D153+S153*E153+T153*F153+U153*G153-AA153),Prime))</f>
        <v/>
      </c>
      <c r="BR153" s="43" t="str">
        <f>IF(A153="","",MOD((AG153+AH153)*(W153*D153+X153*E153+Y153*F153+Z153*G153-AB153),Prime))</f>
        <v/>
      </c>
      <c r="BS153" s="43" t="str">
        <f>IF(A153="","",MOD((AG153+AH153)*(MOD(N153*AB153+O153*(AB153+M153)+P153*(AA153+AB153+M153),Prime)-AC153),Prime))</f>
        <v/>
      </c>
      <c r="BT153" s="43" t="str">
        <f>IF(A153="","",MOD((AG153+AH153)*MOD(H153*(AA153+R153)+(1-H153)*AC153-AD153,Prime),Prime))</f>
        <v/>
      </c>
      <c r="BU153" s="43" t="str">
        <f>IF(A153="","",MOD((AG153+AH153)*((J153*AD153+(1-J153)*AC153)-AE153),Prime))</f>
        <v/>
      </c>
      <c r="BV153" s="43" t="str">
        <f>IF(A153="","",MOD((AG153+AH153)*H153*(1-H153),Prime))</f>
        <v/>
      </c>
      <c r="BW153" s="43" t="str" cm="1">
        <f t="array" ref="BW153">IF(A153="","",MOD(AH153*MOD(MRef(AF$5,B153-Input_Output!$O$6,Input_Output!$O$22)*MRef(AC$5,B153-Input_Output!$O$6,Input_Output!$O$22)-(1-H153),Prime),Prime))</f>
        <v/>
      </c>
      <c r="BX153" s="24"/>
      <c r="BY153" s="43" t="str" cm="1">
        <f t="array" ref="BY153">IF(A153="","",MOD($AH153*((1-MRef(R$5,$B153-Input_Output!$O$6,Input_Output!$O$22))*(MOD(MRef(D$5,$B153-Input_Output!$O$6,Input_Output!$O$22)+1,Prime))+MRef(R$5,$B153-Input_Output!$O$6,Input_Output!$O$22)*MRef($AE$5,$B153-Input_Output!$O$6,Input_Output!$O$22)-D153),Prime))</f>
        <v/>
      </c>
      <c r="BZ153" s="43" t="str" cm="1">
        <f t="array" ref="BZ153">IF($A153="","",MOD($AH153*((1-MRef(S$5,$B153-Input_Output!$O$6,Input_Output!$O$22))*MRef(E$5,$B153-Input_Output!$O$6,Input_Output!$O$22)+MRef(S$5,$B153-Input_Output!$O$6,Input_Output!$O$22)*MRef($AE$5,$B153-Input_Output!$O$6,Input_Output!$O$22)-E153),Prime))</f>
        <v/>
      </c>
      <c r="CA153" s="43" t="str" cm="1">
        <f t="array" ref="CA153">IF($A153="","",MOD($AH153*((1-MRef(T$5,$B153-Input_Output!$O$6,Input_Output!$O$22))*MRef(F$5,$B153-Input_Output!$O$6,Input_Output!$O$22)+MRef(T$5,$B153-Input_Output!$O$6,Input_Output!$O$22)*MRef($AE$5,$B153-Input_Output!$O$6,Input_Output!$O$22)-F153),Prime))</f>
        <v/>
      </c>
      <c r="CB153" s="43" t="str" cm="1">
        <f t="array" ref="CB153">IF($A153="","",MOD($AH153*((1-MRef(U$5,$B153-Input_Output!$O$6,Input_Output!$O$22))*MRef(G$5,$B153-Input_Output!$O$6,Input_Output!$O$22)+MRef(U$5,$B153-Input_Output!$O$6,Input_Output!$O$22)*MRef($AE$5,$B153-Input_Output!$O$6,Input_Output!$O$22)-G153),Prime))</f>
        <v/>
      </c>
      <c r="CC153" s="43" t="str" cm="1">
        <f t="array" ref="CC153">IF(A153="","",MOD(AH153*MRef(AC$5,B153-Input_Output!$O$6,Input_Output!$O$22)*H153,Prime))</f>
        <v/>
      </c>
      <c r="CD153" s="24"/>
      <c r="CE153" s="43" t="str">
        <f>IF($A153="","",MOD(D153*$AG153,Prime))</f>
        <v/>
      </c>
      <c r="CF153" s="43" t="str">
        <f>IF($A153="","",MOD((E153-INPUT)*$AG153,Prime))</f>
        <v/>
      </c>
      <c r="CG153" s="43" t="str">
        <f>IF($A153="","",MOD(H153*$AG153,Prime))</f>
        <v/>
      </c>
      <c r="CH153" s="43" t="str">
        <f>IF($A153="","",MOD((E153-OUT)*$AI153,Prime))</f>
        <v/>
      </c>
      <c r="CI153" s="43" t="str" cm="1">
        <f t="array" ref="CI153">IF(A153="","",_xlfn.LET(_xlpm.r,B153-Input_Output!$O$6,_xlpm.l,Input_Output!$O$22,MOD(MRef(AG$5,_xlpm.r,_xlpm.l)+MRef(AH$5,_xlpm.r,_xlpm.l)-MRef(AI$5,_xlpm.r,_xlpm.l)-AH153,Prime)))</f>
        <v/>
      </c>
      <c r="CJ153" s="7"/>
    </row>
    <row r="154" spans="1:88" x14ac:dyDescent="0.25">
      <c r="A154" s="41" t="str">
        <f>IF(B154&lt;Input_Output!O$22,"disguised","")</f>
        <v/>
      </c>
      <c r="B154" s="19" t="str">
        <f>IF(B153="","",_xlfn.LET(_xlpm.next,B153+1,IF(_xlpm.next&lt;Input_Output!O$22,_xlpm.next,"")))</f>
        <v/>
      </c>
      <c r="C154" s="19"/>
      <c r="D154" s="42"/>
      <c r="E154" s="42"/>
      <c r="F154" s="42"/>
      <c r="G154" s="42"/>
      <c r="H154" s="79"/>
      <c r="I154" s="87"/>
      <c r="J154" s="42"/>
      <c r="K154" s="42"/>
      <c r="L154" s="42"/>
      <c r="M154" s="61"/>
      <c r="N154" s="80"/>
      <c r="O154" s="42"/>
      <c r="P154" s="42"/>
      <c r="Q154" s="42"/>
      <c r="R154" s="42"/>
      <c r="S154" s="42"/>
      <c r="T154" s="42"/>
      <c r="U154" s="42"/>
      <c r="V154" s="42"/>
      <c r="W154" s="42"/>
      <c r="X154" s="42"/>
      <c r="Y154" s="42"/>
      <c r="Z154" s="42"/>
      <c r="AA154" s="42"/>
      <c r="AB154" s="42"/>
      <c r="AC154" s="42"/>
      <c r="AD154" s="42"/>
      <c r="AE154" s="42"/>
      <c r="AF154" s="42"/>
      <c r="AG154" s="19"/>
      <c r="AH154" s="19"/>
      <c r="AI154" s="19"/>
      <c r="AJ154" s="7"/>
      <c r="AK154" s="43" t="str">
        <f>IF(A154="","",MOD((AG154+AH154)*(N154+O154+P154-1),Prime))</f>
        <v/>
      </c>
      <c r="AL154" s="43" t="str">
        <f>IF(A154="","",MOD((AG154+AH154)*(N154*(1-N154)),Prime))</f>
        <v/>
      </c>
      <c r="AM154" s="43" t="str">
        <f>IF(A154="","",MOD((AG154+AH154)*(O154*(1-O154)),Prime))</f>
        <v/>
      </c>
      <c r="AN154" s="43" t="str">
        <f>IF(A154="","",MOD((AG154+AH154)*(P154*(1-P154)),Prime))</f>
        <v/>
      </c>
      <c r="AO154" s="43" t="str">
        <f>IF(A154="","",MOD((AG154+AH154)*(N154*($I154-N$4)),Prime))</f>
        <v/>
      </c>
      <c r="AP154" s="43" t="str">
        <f>IF(A154="","",MOD((AG154+AH154)*(O154*($I154-O$4)),Prime))</f>
        <v/>
      </c>
      <c r="AQ154" s="43" t="str">
        <f>IF(A154="","",MOD((AG154+AH154)*(P154*($I154-P$4)),Prime))</f>
        <v/>
      </c>
      <c r="AR154" s="7"/>
      <c r="AS154" s="43" t="str">
        <f>IF(A154="","",MOD((AG154+AH154)*(Q154+R154+S154+T154+U154-1),Prime))</f>
        <v/>
      </c>
      <c r="AT154" s="43" t="str">
        <f>IF(A154="","",MOD((AG154+AH154)*(Q154*(1-Q154)),Prime))</f>
        <v/>
      </c>
      <c r="AU154" s="43" t="str">
        <f>IF(A154="","",MOD((AG154+AH154)*(R154*(1-R154)),Prime))</f>
        <v/>
      </c>
      <c r="AV154" s="43" t="str">
        <f>IF(A154="","",MOD((AG154+AH154)*(S154*(1-S154)),Prime))</f>
        <v/>
      </c>
      <c r="AW154" s="43" t="str">
        <f>IF(A154="","",MOD((AG154+AH154)*(T154*(1-T154)),Prime))</f>
        <v/>
      </c>
      <c r="AX154" s="43" t="str">
        <f>IF(A154="","",MOD((AG154+AH154)*(U154*(1-U154)),Prime))</f>
        <v/>
      </c>
      <c r="AY154" s="43" t="str">
        <f>IF($A154="","",MOD(($AG154+$AH154)*(Q154*($K154-Q$4)),Prime))</f>
        <v/>
      </c>
      <c r="AZ154" s="43" t="str">
        <f>IF($A154="","",MOD(($AG154+$AH154)*(R154*($K154-R$4)),Prime))</f>
        <v/>
      </c>
      <c r="BA154" s="43" t="str">
        <f>IF($A154="","",MOD(($AG154+$AH154)*(S154*($K154-S$4)),Prime))</f>
        <v/>
      </c>
      <c r="BB154" s="43" t="str">
        <f>IF($A154="","",MOD(($AG154+$AH154)*(T154*($K154-T$4)),Prime))</f>
        <v/>
      </c>
      <c r="BC154" s="43" t="str">
        <f>IF($A154="","",MOD(($AG154+$AH154)*(U154*($K154-U$4)),Prime))</f>
        <v/>
      </c>
      <c r="BD154" s="24"/>
      <c r="BE154" s="43" t="str">
        <f>IF(A154="","",MOD((AG154+AH154)*(V154+W154+X154+Y154+Z154-1),Prime))</f>
        <v/>
      </c>
      <c r="BF154" s="43" t="str">
        <f>IF(A154="","",MOD((AG154+AH154)*(V154*(1-V154)),Prime))</f>
        <v/>
      </c>
      <c r="BG154" s="43" t="str">
        <f>IF(A154="","",MOD((AG154+AH154)*(W154*(1-W154)),Prime))</f>
        <v/>
      </c>
      <c r="BH154" s="43" t="str">
        <f>IF(A154="","",MOD((AG154+AH154)*(X154*(1-X154)),Prime))</f>
        <v/>
      </c>
      <c r="BI154" s="43" t="str">
        <f>IF(A154="","",MOD((AG154+AH154)*(Y154*(1-Y154)),Prime))</f>
        <v/>
      </c>
      <c r="BJ154" s="43" t="str">
        <f>IF(A154="","",MOD((AG154+AH154)*(Z154*(1-Z154)),Prime))</f>
        <v/>
      </c>
      <c r="BK154" s="43" t="str">
        <f>IF($A154="","",MOD(($AG154+$AH154)*(V154*($L154-V$4)),Prime))</f>
        <v/>
      </c>
      <c r="BL154" s="43" t="str">
        <f>IF($A154="","",MOD(($AG154+$AH154)*(W154*($L154-W$4)),Prime))</f>
        <v/>
      </c>
      <c r="BM154" s="43" t="str">
        <f>IF($A154="","",MOD(($AG154+$AH154)*(X154*($L154-X$4)),Prime))</f>
        <v/>
      </c>
      <c r="BN154" s="43" t="str">
        <f>IF($A154="","",MOD(($AG154+$AH154)*(Y154*($L154-Y$4)),Prime))</f>
        <v/>
      </c>
      <c r="BO154" s="43" t="str">
        <f>IF($A154="","",MOD(($AG154+$AH154)*(Z154*($L154-Z$4)),Prime))</f>
        <v/>
      </c>
      <c r="BP154" s="24"/>
      <c r="BQ154" s="43" t="str">
        <f>IF(A154="","",MOD((AG154+AH154)*(R154*D154+S154*E154+T154*F154+U154*G154-AA154),Prime))</f>
        <v/>
      </c>
      <c r="BR154" s="43" t="str">
        <f>IF(A154="","",MOD((AG154+AH154)*(W154*D154+X154*E154+Y154*F154+Z154*G154-AB154),Prime))</f>
        <v/>
      </c>
      <c r="BS154" s="43" t="str">
        <f>IF(A154="","",MOD((AG154+AH154)*(MOD(N154*AB154+O154*(AB154+M154)+P154*(AA154+AB154+M154),Prime)-AC154),Prime))</f>
        <v/>
      </c>
      <c r="BT154" s="43" t="str">
        <f>IF(A154="","",MOD((AG154+AH154)*MOD(H154*(AA154+R154)+(1-H154)*AC154-AD154,Prime),Prime))</f>
        <v/>
      </c>
      <c r="BU154" s="43" t="str">
        <f>IF(A154="","",MOD((AG154+AH154)*((J154*AD154+(1-J154)*AC154)-AE154),Prime))</f>
        <v/>
      </c>
      <c r="BV154" s="43" t="str">
        <f>IF(A154="","",MOD((AG154+AH154)*H154*(1-H154),Prime))</f>
        <v/>
      </c>
      <c r="BW154" s="43" t="str" cm="1">
        <f t="array" ref="BW154">IF(A154="","",MOD(AH154*MOD(MRef(AF$5,B154-Input_Output!$O$6,Input_Output!$O$22)*MRef(AC$5,B154-Input_Output!$O$6,Input_Output!$O$22)-(1-H154),Prime),Prime))</f>
        <v/>
      </c>
      <c r="BX154" s="24"/>
      <c r="BY154" s="43" t="str" cm="1">
        <f t="array" ref="BY154">IF(A154="","",MOD($AH154*((1-MRef(R$5,$B154-Input_Output!$O$6,Input_Output!$O$22))*(MOD(MRef(D$5,$B154-Input_Output!$O$6,Input_Output!$O$22)+1,Prime))+MRef(R$5,$B154-Input_Output!$O$6,Input_Output!$O$22)*MRef($AE$5,$B154-Input_Output!$O$6,Input_Output!$O$22)-D154),Prime))</f>
        <v/>
      </c>
      <c r="BZ154" s="43" t="str" cm="1">
        <f t="array" ref="BZ154">IF($A154="","",MOD($AH154*((1-MRef(S$5,$B154-Input_Output!$O$6,Input_Output!$O$22))*MRef(E$5,$B154-Input_Output!$O$6,Input_Output!$O$22)+MRef(S$5,$B154-Input_Output!$O$6,Input_Output!$O$22)*MRef($AE$5,$B154-Input_Output!$O$6,Input_Output!$O$22)-E154),Prime))</f>
        <v/>
      </c>
      <c r="CA154" s="43" t="str" cm="1">
        <f t="array" ref="CA154">IF($A154="","",MOD($AH154*((1-MRef(T$5,$B154-Input_Output!$O$6,Input_Output!$O$22))*MRef(F$5,$B154-Input_Output!$O$6,Input_Output!$O$22)+MRef(T$5,$B154-Input_Output!$O$6,Input_Output!$O$22)*MRef($AE$5,$B154-Input_Output!$O$6,Input_Output!$O$22)-F154),Prime))</f>
        <v/>
      </c>
      <c r="CB154" s="43" t="str" cm="1">
        <f t="array" ref="CB154">IF($A154="","",MOD($AH154*((1-MRef(U$5,$B154-Input_Output!$O$6,Input_Output!$O$22))*MRef(G$5,$B154-Input_Output!$O$6,Input_Output!$O$22)+MRef(U$5,$B154-Input_Output!$O$6,Input_Output!$O$22)*MRef($AE$5,$B154-Input_Output!$O$6,Input_Output!$O$22)-G154),Prime))</f>
        <v/>
      </c>
      <c r="CC154" s="43" t="str" cm="1">
        <f t="array" ref="CC154">IF(A154="","",MOD(AH154*MRef(AC$5,B154-Input_Output!$O$6,Input_Output!$O$22)*H154,Prime))</f>
        <v/>
      </c>
      <c r="CD154" s="24"/>
      <c r="CE154" s="43" t="str">
        <f>IF($A154="","",MOD(D154*$AG154,Prime))</f>
        <v/>
      </c>
      <c r="CF154" s="43" t="str">
        <f>IF($A154="","",MOD((E154-INPUT)*$AG154,Prime))</f>
        <v/>
      </c>
      <c r="CG154" s="43" t="str">
        <f>IF($A154="","",MOD(H154*$AG154,Prime))</f>
        <v/>
      </c>
      <c r="CH154" s="43" t="str">
        <f>IF($A154="","",MOD((E154-OUT)*$AI154,Prime))</f>
        <v/>
      </c>
      <c r="CI154" s="43" t="str" cm="1">
        <f t="array" ref="CI154">IF(A154="","",_xlfn.LET(_xlpm.r,B154-Input_Output!$O$6,_xlpm.l,Input_Output!$O$22,MOD(MRef(AG$5,_xlpm.r,_xlpm.l)+MRef(AH$5,_xlpm.r,_xlpm.l)-MRef(AI$5,_xlpm.r,_xlpm.l)-AH154,Prime)))</f>
        <v/>
      </c>
      <c r="CJ154" s="7"/>
    </row>
    <row r="155" spans="1:88" x14ac:dyDescent="0.25">
      <c r="A155" s="41" t="str">
        <f>IF(B155&lt;Input_Output!O$22,"disguised","")</f>
        <v/>
      </c>
      <c r="B155" s="19" t="str">
        <f>IF(B154="","",_xlfn.LET(_xlpm.next,B154+1,IF(_xlpm.next&lt;Input_Output!O$22,_xlpm.next,"")))</f>
        <v/>
      </c>
      <c r="C155" s="19"/>
      <c r="D155" s="42"/>
      <c r="E155" s="42"/>
      <c r="F155" s="42"/>
      <c r="G155" s="42"/>
      <c r="H155" s="79"/>
      <c r="I155" s="87"/>
      <c r="J155" s="42"/>
      <c r="K155" s="42"/>
      <c r="L155" s="42"/>
      <c r="M155" s="61"/>
      <c r="N155" s="80"/>
      <c r="O155" s="42"/>
      <c r="P155" s="42"/>
      <c r="Q155" s="42"/>
      <c r="R155" s="42"/>
      <c r="S155" s="42"/>
      <c r="T155" s="42"/>
      <c r="U155" s="42"/>
      <c r="V155" s="42"/>
      <c r="W155" s="42"/>
      <c r="X155" s="42"/>
      <c r="Y155" s="42"/>
      <c r="Z155" s="42"/>
      <c r="AA155" s="42"/>
      <c r="AB155" s="42"/>
      <c r="AC155" s="42"/>
      <c r="AD155" s="42"/>
      <c r="AE155" s="42"/>
      <c r="AF155" s="42"/>
      <c r="AG155" s="19"/>
      <c r="AH155" s="19"/>
      <c r="AI155" s="19"/>
      <c r="AJ155" s="7"/>
      <c r="AK155" s="43" t="str">
        <f>IF(A155="","",MOD((AG155+AH155)*(N155+O155+P155-1),Prime))</f>
        <v/>
      </c>
      <c r="AL155" s="43" t="str">
        <f>IF(A155="","",MOD((AG155+AH155)*(N155*(1-N155)),Prime))</f>
        <v/>
      </c>
      <c r="AM155" s="43" t="str">
        <f>IF(A155="","",MOD((AG155+AH155)*(O155*(1-O155)),Prime))</f>
        <v/>
      </c>
      <c r="AN155" s="43" t="str">
        <f>IF(A155="","",MOD((AG155+AH155)*(P155*(1-P155)),Prime))</f>
        <v/>
      </c>
      <c r="AO155" s="43" t="str">
        <f>IF(A155="","",MOD((AG155+AH155)*(N155*($I155-N$4)),Prime))</f>
        <v/>
      </c>
      <c r="AP155" s="43" t="str">
        <f>IF(A155="","",MOD((AG155+AH155)*(O155*($I155-O$4)),Prime))</f>
        <v/>
      </c>
      <c r="AQ155" s="43" t="str">
        <f>IF(A155="","",MOD((AG155+AH155)*(P155*($I155-P$4)),Prime))</f>
        <v/>
      </c>
      <c r="AR155" s="7"/>
      <c r="AS155" s="43" t="str">
        <f>IF(A155="","",MOD((AG155+AH155)*(Q155+R155+S155+T155+U155-1),Prime))</f>
        <v/>
      </c>
      <c r="AT155" s="43" t="str">
        <f>IF(A155="","",MOD((AG155+AH155)*(Q155*(1-Q155)),Prime))</f>
        <v/>
      </c>
      <c r="AU155" s="43" t="str">
        <f>IF(A155="","",MOD((AG155+AH155)*(R155*(1-R155)),Prime))</f>
        <v/>
      </c>
      <c r="AV155" s="43" t="str">
        <f>IF(A155="","",MOD((AG155+AH155)*(S155*(1-S155)),Prime))</f>
        <v/>
      </c>
      <c r="AW155" s="43" t="str">
        <f>IF(A155="","",MOD((AG155+AH155)*(T155*(1-T155)),Prime))</f>
        <v/>
      </c>
      <c r="AX155" s="43" t="str">
        <f>IF(A155="","",MOD((AG155+AH155)*(U155*(1-U155)),Prime))</f>
        <v/>
      </c>
      <c r="AY155" s="43" t="str">
        <f>IF($A155="","",MOD(($AG155+$AH155)*(Q155*($K155-Q$4)),Prime))</f>
        <v/>
      </c>
      <c r="AZ155" s="43" t="str">
        <f>IF($A155="","",MOD(($AG155+$AH155)*(R155*($K155-R$4)),Prime))</f>
        <v/>
      </c>
      <c r="BA155" s="43" t="str">
        <f>IF($A155="","",MOD(($AG155+$AH155)*(S155*($K155-S$4)),Prime))</f>
        <v/>
      </c>
      <c r="BB155" s="43" t="str">
        <f>IF($A155="","",MOD(($AG155+$AH155)*(T155*($K155-T$4)),Prime))</f>
        <v/>
      </c>
      <c r="BC155" s="43" t="str">
        <f>IF($A155="","",MOD(($AG155+$AH155)*(U155*($K155-U$4)),Prime))</f>
        <v/>
      </c>
      <c r="BD155" s="24"/>
      <c r="BE155" s="43" t="str">
        <f>IF(A155="","",MOD((AG155+AH155)*(V155+W155+X155+Y155+Z155-1),Prime))</f>
        <v/>
      </c>
      <c r="BF155" s="43" t="str">
        <f>IF(A155="","",MOD((AG155+AH155)*(V155*(1-V155)),Prime))</f>
        <v/>
      </c>
      <c r="BG155" s="43" t="str">
        <f>IF(A155="","",MOD((AG155+AH155)*(W155*(1-W155)),Prime))</f>
        <v/>
      </c>
      <c r="BH155" s="43" t="str">
        <f>IF(A155="","",MOD((AG155+AH155)*(X155*(1-X155)),Prime))</f>
        <v/>
      </c>
      <c r="BI155" s="43" t="str">
        <f>IF(A155="","",MOD((AG155+AH155)*(Y155*(1-Y155)),Prime))</f>
        <v/>
      </c>
      <c r="BJ155" s="43" t="str">
        <f>IF(A155="","",MOD((AG155+AH155)*(Z155*(1-Z155)),Prime))</f>
        <v/>
      </c>
      <c r="BK155" s="43" t="str">
        <f>IF($A155="","",MOD(($AG155+$AH155)*(V155*($L155-V$4)),Prime))</f>
        <v/>
      </c>
      <c r="BL155" s="43" t="str">
        <f>IF($A155="","",MOD(($AG155+$AH155)*(W155*($L155-W$4)),Prime))</f>
        <v/>
      </c>
      <c r="BM155" s="43" t="str">
        <f>IF($A155="","",MOD(($AG155+$AH155)*(X155*($L155-X$4)),Prime))</f>
        <v/>
      </c>
      <c r="BN155" s="43" t="str">
        <f>IF($A155="","",MOD(($AG155+$AH155)*(Y155*($L155-Y$4)),Prime))</f>
        <v/>
      </c>
      <c r="BO155" s="43" t="str">
        <f>IF($A155="","",MOD(($AG155+$AH155)*(Z155*($L155-Z$4)),Prime))</f>
        <v/>
      </c>
      <c r="BP155" s="24"/>
      <c r="BQ155" s="43" t="str">
        <f>IF(A155="","",MOD((AG155+AH155)*(R155*D155+S155*E155+T155*F155+U155*G155-AA155),Prime))</f>
        <v/>
      </c>
      <c r="BR155" s="43" t="str">
        <f>IF(A155="","",MOD((AG155+AH155)*(W155*D155+X155*E155+Y155*F155+Z155*G155-AB155),Prime))</f>
        <v/>
      </c>
      <c r="BS155" s="43" t="str">
        <f>IF(A155="","",MOD((AG155+AH155)*(MOD(N155*AB155+O155*(AB155+M155)+P155*(AA155+AB155+M155),Prime)-AC155),Prime))</f>
        <v/>
      </c>
      <c r="BT155" s="43" t="str">
        <f>IF(A155="","",MOD((AG155+AH155)*MOD(H155*(AA155+R155)+(1-H155)*AC155-AD155,Prime),Prime))</f>
        <v/>
      </c>
      <c r="BU155" s="43" t="str">
        <f>IF(A155="","",MOD((AG155+AH155)*((J155*AD155+(1-J155)*AC155)-AE155),Prime))</f>
        <v/>
      </c>
      <c r="BV155" s="43" t="str">
        <f>IF(A155="","",MOD((AG155+AH155)*H155*(1-H155),Prime))</f>
        <v/>
      </c>
      <c r="BW155" s="43" t="str" cm="1">
        <f t="array" ref="BW155">IF(A155="","",MOD(AH155*MOD(MRef(AF$5,B155-Input_Output!$O$6,Input_Output!$O$22)*MRef(AC$5,B155-Input_Output!$O$6,Input_Output!$O$22)-(1-H155),Prime),Prime))</f>
        <v/>
      </c>
      <c r="BX155" s="24"/>
      <c r="BY155" s="43" t="str" cm="1">
        <f t="array" ref="BY155">IF(A155="","",MOD($AH155*((1-MRef(R$5,$B155-Input_Output!$O$6,Input_Output!$O$22))*(MOD(MRef(D$5,$B155-Input_Output!$O$6,Input_Output!$O$22)+1,Prime))+MRef(R$5,$B155-Input_Output!$O$6,Input_Output!$O$22)*MRef($AE$5,$B155-Input_Output!$O$6,Input_Output!$O$22)-D155),Prime))</f>
        <v/>
      </c>
      <c r="BZ155" s="43" t="str" cm="1">
        <f t="array" ref="BZ155">IF($A155="","",MOD($AH155*((1-MRef(S$5,$B155-Input_Output!$O$6,Input_Output!$O$22))*MRef(E$5,$B155-Input_Output!$O$6,Input_Output!$O$22)+MRef(S$5,$B155-Input_Output!$O$6,Input_Output!$O$22)*MRef($AE$5,$B155-Input_Output!$O$6,Input_Output!$O$22)-E155),Prime))</f>
        <v/>
      </c>
      <c r="CA155" s="43" t="str" cm="1">
        <f t="array" ref="CA155">IF($A155="","",MOD($AH155*((1-MRef(T$5,$B155-Input_Output!$O$6,Input_Output!$O$22))*MRef(F$5,$B155-Input_Output!$O$6,Input_Output!$O$22)+MRef(T$5,$B155-Input_Output!$O$6,Input_Output!$O$22)*MRef($AE$5,$B155-Input_Output!$O$6,Input_Output!$O$22)-F155),Prime))</f>
        <v/>
      </c>
      <c r="CB155" s="43" t="str" cm="1">
        <f t="array" ref="CB155">IF($A155="","",MOD($AH155*((1-MRef(U$5,$B155-Input_Output!$O$6,Input_Output!$O$22))*MRef(G$5,$B155-Input_Output!$O$6,Input_Output!$O$22)+MRef(U$5,$B155-Input_Output!$O$6,Input_Output!$O$22)*MRef($AE$5,$B155-Input_Output!$O$6,Input_Output!$O$22)-G155),Prime))</f>
        <v/>
      </c>
      <c r="CC155" s="43" t="str" cm="1">
        <f t="array" ref="CC155">IF(A155="","",MOD(AH155*MRef(AC$5,B155-Input_Output!$O$6,Input_Output!$O$22)*H155,Prime))</f>
        <v/>
      </c>
      <c r="CD155" s="24"/>
      <c r="CE155" s="43" t="str">
        <f>IF($A155="","",MOD(D155*$AG155,Prime))</f>
        <v/>
      </c>
      <c r="CF155" s="43" t="str">
        <f>IF($A155="","",MOD((E155-INPUT)*$AG155,Prime))</f>
        <v/>
      </c>
      <c r="CG155" s="43" t="str">
        <f>IF($A155="","",MOD(H155*$AG155,Prime))</f>
        <v/>
      </c>
      <c r="CH155" s="43" t="str">
        <f>IF($A155="","",MOD((E155-OUT)*$AI155,Prime))</f>
        <v/>
      </c>
      <c r="CI155" s="43" t="str" cm="1">
        <f t="array" ref="CI155">IF(A155="","",_xlfn.LET(_xlpm.r,B155-Input_Output!$O$6,_xlpm.l,Input_Output!$O$22,MOD(MRef(AG$5,_xlpm.r,_xlpm.l)+MRef(AH$5,_xlpm.r,_xlpm.l)-MRef(AI$5,_xlpm.r,_xlpm.l)-AH155,Prime)))</f>
        <v/>
      </c>
      <c r="CJ155" s="7"/>
    </row>
    <row r="156" spans="1:88" x14ac:dyDescent="0.25">
      <c r="A156" s="41" t="str">
        <f>IF(B156&lt;Input_Output!O$22,"disguised","")</f>
        <v/>
      </c>
      <c r="B156" s="19" t="str">
        <f>IF(B155="","",_xlfn.LET(_xlpm.next,B155+1,IF(_xlpm.next&lt;Input_Output!O$22,_xlpm.next,"")))</f>
        <v/>
      </c>
      <c r="C156" s="19"/>
      <c r="D156" s="42"/>
      <c r="E156" s="42"/>
      <c r="F156" s="42"/>
      <c r="G156" s="42"/>
      <c r="H156" s="79"/>
      <c r="I156" s="87"/>
      <c r="J156" s="42"/>
      <c r="K156" s="42"/>
      <c r="L156" s="42"/>
      <c r="M156" s="61"/>
      <c r="N156" s="80"/>
      <c r="O156" s="42"/>
      <c r="P156" s="42"/>
      <c r="Q156" s="42"/>
      <c r="R156" s="42"/>
      <c r="S156" s="42"/>
      <c r="T156" s="42"/>
      <c r="U156" s="42"/>
      <c r="V156" s="42"/>
      <c r="W156" s="42"/>
      <c r="X156" s="42"/>
      <c r="Y156" s="42"/>
      <c r="Z156" s="42"/>
      <c r="AA156" s="42"/>
      <c r="AB156" s="42"/>
      <c r="AC156" s="42"/>
      <c r="AD156" s="42"/>
      <c r="AE156" s="42"/>
      <c r="AF156" s="42"/>
      <c r="AG156" s="19"/>
      <c r="AH156" s="19"/>
      <c r="AI156" s="19"/>
      <c r="AJ156" s="7"/>
      <c r="AK156" s="43" t="str">
        <f>IF(A156="","",MOD((AG156+AH156)*(N156+O156+P156-1),Prime))</f>
        <v/>
      </c>
      <c r="AL156" s="43" t="str">
        <f>IF(A156="","",MOD((AG156+AH156)*(N156*(1-N156)),Prime))</f>
        <v/>
      </c>
      <c r="AM156" s="43" t="str">
        <f>IF(A156="","",MOD((AG156+AH156)*(O156*(1-O156)),Prime))</f>
        <v/>
      </c>
      <c r="AN156" s="43" t="str">
        <f>IF(A156="","",MOD((AG156+AH156)*(P156*(1-P156)),Prime))</f>
        <v/>
      </c>
      <c r="AO156" s="43" t="str">
        <f>IF(A156="","",MOD((AG156+AH156)*(N156*($I156-N$4)),Prime))</f>
        <v/>
      </c>
      <c r="AP156" s="43" t="str">
        <f>IF(A156="","",MOD((AG156+AH156)*(O156*($I156-O$4)),Prime))</f>
        <v/>
      </c>
      <c r="AQ156" s="43" t="str">
        <f>IF(A156="","",MOD((AG156+AH156)*(P156*($I156-P$4)),Prime))</f>
        <v/>
      </c>
      <c r="AR156" s="7"/>
      <c r="AS156" s="43" t="str">
        <f>IF(A156="","",MOD((AG156+AH156)*(Q156+R156+S156+T156+U156-1),Prime))</f>
        <v/>
      </c>
      <c r="AT156" s="43" t="str">
        <f>IF(A156="","",MOD((AG156+AH156)*(Q156*(1-Q156)),Prime))</f>
        <v/>
      </c>
      <c r="AU156" s="43" t="str">
        <f>IF(A156="","",MOD((AG156+AH156)*(R156*(1-R156)),Prime))</f>
        <v/>
      </c>
      <c r="AV156" s="43" t="str">
        <f>IF(A156="","",MOD((AG156+AH156)*(S156*(1-S156)),Prime))</f>
        <v/>
      </c>
      <c r="AW156" s="43" t="str">
        <f>IF(A156="","",MOD((AG156+AH156)*(T156*(1-T156)),Prime))</f>
        <v/>
      </c>
      <c r="AX156" s="43" t="str">
        <f>IF(A156="","",MOD((AG156+AH156)*(U156*(1-U156)),Prime))</f>
        <v/>
      </c>
      <c r="AY156" s="43" t="str">
        <f>IF($A156="","",MOD(($AG156+$AH156)*(Q156*($K156-Q$4)),Prime))</f>
        <v/>
      </c>
      <c r="AZ156" s="43" t="str">
        <f>IF($A156="","",MOD(($AG156+$AH156)*(R156*($K156-R$4)),Prime))</f>
        <v/>
      </c>
      <c r="BA156" s="43" t="str">
        <f>IF($A156="","",MOD(($AG156+$AH156)*(S156*($K156-S$4)),Prime))</f>
        <v/>
      </c>
      <c r="BB156" s="43" t="str">
        <f>IF($A156="","",MOD(($AG156+$AH156)*(T156*($K156-T$4)),Prime))</f>
        <v/>
      </c>
      <c r="BC156" s="43" t="str">
        <f>IF($A156="","",MOD(($AG156+$AH156)*(U156*($K156-U$4)),Prime))</f>
        <v/>
      </c>
      <c r="BD156" s="24"/>
      <c r="BE156" s="43" t="str">
        <f>IF(A156="","",MOD((AG156+AH156)*(V156+W156+X156+Y156+Z156-1),Prime))</f>
        <v/>
      </c>
      <c r="BF156" s="43" t="str">
        <f>IF(A156="","",MOD((AG156+AH156)*(V156*(1-V156)),Prime))</f>
        <v/>
      </c>
      <c r="BG156" s="43" t="str">
        <f>IF(A156="","",MOD((AG156+AH156)*(W156*(1-W156)),Prime))</f>
        <v/>
      </c>
      <c r="BH156" s="43" t="str">
        <f>IF(A156="","",MOD((AG156+AH156)*(X156*(1-X156)),Prime))</f>
        <v/>
      </c>
      <c r="BI156" s="43" t="str">
        <f>IF(A156="","",MOD((AG156+AH156)*(Y156*(1-Y156)),Prime))</f>
        <v/>
      </c>
      <c r="BJ156" s="43" t="str">
        <f>IF(A156="","",MOD((AG156+AH156)*(Z156*(1-Z156)),Prime))</f>
        <v/>
      </c>
      <c r="BK156" s="43" t="str">
        <f>IF($A156="","",MOD(($AG156+$AH156)*(V156*($L156-V$4)),Prime))</f>
        <v/>
      </c>
      <c r="BL156" s="43" t="str">
        <f>IF($A156="","",MOD(($AG156+$AH156)*(W156*($L156-W$4)),Prime))</f>
        <v/>
      </c>
      <c r="BM156" s="43" t="str">
        <f>IF($A156="","",MOD(($AG156+$AH156)*(X156*($L156-X$4)),Prime))</f>
        <v/>
      </c>
      <c r="BN156" s="43" t="str">
        <f>IF($A156="","",MOD(($AG156+$AH156)*(Y156*($L156-Y$4)),Prime))</f>
        <v/>
      </c>
      <c r="BO156" s="43" t="str">
        <f>IF($A156="","",MOD(($AG156+$AH156)*(Z156*($L156-Z$4)),Prime))</f>
        <v/>
      </c>
      <c r="BP156" s="24"/>
      <c r="BQ156" s="43" t="str">
        <f>IF(A156="","",MOD((AG156+AH156)*(R156*D156+S156*E156+T156*F156+U156*G156-AA156),Prime))</f>
        <v/>
      </c>
      <c r="BR156" s="43" t="str">
        <f>IF(A156="","",MOD((AG156+AH156)*(W156*D156+X156*E156+Y156*F156+Z156*G156-AB156),Prime))</f>
        <v/>
      </c>
      <c r="BS156" s="43" t="str">
        <f>IF(A156="","",MOD((AG156+AH156)*(MOD(N156*AB156+O156*(AB156+M156)+P156*(AA156+AB156+M156),Prime)-AC156),Prime))</f>
        <v/>
      </c>
      <c r="BT156" s="43" t="str">
        <f>IF(A156="","",MOD((AG156+AH156)*MOD(H156*(AA156+R156)+(1-H156)*AC156-AD156,Prime),Prime))</f>
        <v/>
      </c>
      <c r="BU156" s="43" t="str">
        <f>IF(A156="","",MOD((AG156+AH156)*((J156*AD156+(1-J156)*AC156)-AE156),Prime))</f>
        <v/>
      </c>
      <c r="BV156" s="43" t="str">
        <f>IF(A156="","",MOD((AG156+AH156)*H156*(1-H156),Prime))</f>
        <v/>
      </c>
      <c r="BW156" s="43" t="str" cm="1">
        <f t="array" ref="BW156">IF(A156="","",MOD(AH156*MOD(MRef(AF$5,B156-Input_Output!$O$6,Input_Output!$O$22)*MRef(AC$5,B156-Input_Output!$O$6,Input_Output!$O$22)-(1-H156),Prime),Prime))</f>
        <v/>
      </c>
      <c r="BX156" s="24"/>
      <c r="BY156" s="43" t="str" cm="1">
        <f t="array" ref="BY156">IF(A156="","",MOD($AH156*((1-MRef(R$5,$B156-Input_Output!$O$6,Input_Output!$O$22))*(MOD(MRef(D$5,$B156-Input_Output!$O$6,Input_Output!$O$22)+1,Prime))+MRef(R$5,$B156-Input_Output!$O$6,Input_Output!$O$22)*MRef($AE$5,$B156-Input_Output!$O$6,Input_Output!$O$22)-D156),Prime))</f>
        <v/>
      </c>
      <c r="BZ156" s="43" t="str" cm="1">
        <f t="array" ref="BZ156">IF($A156="","",MOD($AH156*((1-MRef(S$5,$B156-Input_Output!$O$6,Input_Output!$O$22))*MRef(E$5,$B156-Input_Output!$O$6,Input_Output!$O$22)+MRef(S$5,$B156-Input_Output!$O$6,Input_Output!$O$22)*MRef($AE$5,$B156-Input_Output!$O$6,Input_Output!$O$22)-E156),Prime))</f>
        <v/>
      </c>
      <c r="CA156" s="43" t="str" cm="1">
        <f t="array" ref="CA156">IF($A156="","",MOD($AH156*((1-MRef(T$5,$B156-Input_Output!$O$6,Input_Output!$O$22))*MRef(F$5,$B156-Input_Output!$O$6,Input_Output!$O$22)+MRef(T$5,$B156-Input_Output!$O$6,Input_Output!$O$22)*MRef($AE$5,$B156-Input_Output!$O$6,Input_Output!$O$22)-F156),Prime))</f>
        <v/>
      </c>
      <c r="CB156" s="43" t="str" cm="1">
        <f t="array" ref="CB156">IF($A156="","",MOD($AH156*((1-MRef(U$5,$B156-Input_Output!$O$6,Input_Output!$O$22))*MRef(G$5,$B156-Input_Output!$O$6,Input_Output!$O$22)+MRef(U$5,$B156-Input_Output!$O$6,Input_Output!$O$22)*MRef($AE$5,$B156-Input_Output!$O$6,Input_Output!$O$22)-G156),Prime))</f>
        <v/>
      </c>
      <c r="CC156" s="43" t="str" cm="1">
        <f t="array" ref="CC156">IF(A156="","",MOD(AH156*MRef(AC$5,B156-Input_Output!$O$6,Input_Output!$O$22)*H156,Prime))</f>
        <v/>
      </c>
      <c r="CD156" s="24"/>
      <c r="CE156" s="43" t="str">
        <f>IF($A156="","",MOD(D156*$AG156,Prime))</f>
        <v/>
      </c>
      <c r="CF156" s="43" t="str">
        <f>IF($A156="","",MOD((E156-INPUT)*$AG156,Prime))</f>
        <v/>
      </c>
      <c r="CG156" s="43" t="str">
        <f>IF($A156="","",MOD(H156*$AG156,Prime))</f>
        <v/>
      </c>
      <c r="CH156" s="43" t="str">
        <f>IF($A156="","",MOD((E156-OUT)*$AI156,Prime))</f>
        <v/>
      </c>
      <c r="CI156" s="43" t="str" cm="1">
        <f t="array" ref="CI156">IF(A156="","",_xlfn.LET(_xlpm.r,B156-Input_Output!$O$6,_xlpm.l,Input_Output!$O$22,MOD(MRef(AG$5,_xlpm.r,_xlpm.l)+MRef(AH$5,_xlpm.r,_xlpm.l)-MRef(AI$5,_xlpm.r,_xlpm.l)-AH156,Prime)))</f>
        <v/>
      </c>
      <c r="CJ156" s="7"/>
    </row>
    <row r="157" spans="1:88" x14ac:dyDescent="0.25">
      <c r="A157" s="41" t="str">
        <f>IF(B157&lt;Input_Output!O$22,"disguised","")</f>
        <v/>
      </c>
      <c r="B157" s="19" t="str">
        <f>IF(B156="","",_xlfn.LET(_xlpm.next,B156+1,IF(_xlpm.next&lt;Input_Output!O$22,_xlpm.next,"")))</f>
        <v/>
      </c>
      <c r="C157" s="19"/>
      <c r="D157" s="42"/>
      <c r="E157" s="42"/>
      <c r="F157" s="42"/>
      <c r="G157" s="42"/>
      <c r="H157" s="79"/>
      <c r="I157" s="87"/>
      <c r="J157" s="42"/>
      <c r="K157" s="42"/>
      <c r="L157" s="42"/>
      <c r="M157" s="61"/>
      <c r="N157" s="80"/>
      <c r="O157" s="42"/>
      <c r="P157" s="42"/>
      <c r="Q157" s="42"/>
      <c r="R157" s="42"/>
      <c r="S157" s="42"/>
      <c r="T157" s="42"/>
      <c r="U157" s="42"/>
      <c r="V157" s="42"/>
      <c r="W157" s="42"/>
      <c r="X157" s="42"/>
      <c r="Y157" s="42"/>
      <c r="Z157" s="42"/>
      <c r="AA157" s="42"/>
      <c r="AB157" s="42"/>
      <c r="AC157" s="42"/>
      <c r="AD157" s="42"/>
      <c r="AE157" s="42"/>
      <c r="AF157" s="42"/>
      <c r="AG157" s="19"/>
      <c r="AH157" s="19"/>
      <c r="AI157" s="19"/>
      <c r="AJ157" s="7"/>
      <c r="AK157" s="43" t="str">
        <f>IF(A157="","",MOD((AG157+AH157)*(N157+O157+P157-1),Prime))</f>
        <v/>
      </c>
      <c r="AL157" s="43" t="str">
        <f>IF(A157="","",MOD((AG157+AH157)*(N157*(1-N157)),Prime))</f>
        <v/>
      </c>
      <c r="AM157" s="43" t="str">
        <f>IF(A157="","",MOD((AG157+AH157)*(O157*(1-O157)),Prime))</f>
        <v/>
      </c>
      <c r="AN157" s="43" t="str">
        <f>IF(A157="","",MOD((AG157+AH157)*(P157*(1-P157)),Prime))</f>
        <v/>
      </c>
      <c r="AO157" s="43" t="str">
        <f>IF(A157="","",MOD((AG157+AH157)*(N157*($I157-N$4)),Prime))</f>
        <v/>
      </c>
      <c r="AP157" s="43" t="str">
        <f>IF(A157="","",MOD((AG157+AH157)*(O157*($I157-O$4)),Prime))</f>
        <v/>
      </c>
      <c r="AQ157" s="43" t="str">
        <f>IF(A157="","",MOD((AG157+AH157)*(P157*($I157-P$4)),Prime))</f>
        <v/>
      </c>
      <c r="AR157" s="7"/>
      <c r="AS157" s="43" t="str">
        <f>IF(A157="","",MOD((AG157+AH157)*(Q157+R157+S157+T157+U157-1),Prime))</f>
        <v/>
      </c>
      <c r="AT157" s="43" t="str">
        <f>IF(A157="","",MOD((AG157+AH157)*(Q157*(1-Q157)),Prime))</f>
        <v/>
      </c>
      <c r="AU157" s="43" t="str">
        <f>IF(A157="","",MOD((AG157+AH157)*(R157*(1-R157)),Prime))</f>
        <v/>
      </c>
      <c r="AV157" s="43" t="str">
        <f>IF(A157="","",MOD((AG157+AH157)*(S157*(1-S157)),Prime))</f>
        <v/>
      </c>
      <c r="AW157" s="43" t="str">
        <f>IF(A157="","",MOD((AG157+AH157)*(T157*(1-T157)),Prime))</f>
        <v/>
      </c>
      <c r="AX157" s="43" t="str">
        <f>IF(A157="","",MOD((AG157+AH157)*(U157*(1-U157)),Prime))</f>
        <v/>
      </c>
      <c r="AY157" s="43" t="str">
        <f>IF($A157="","",MOD(($AG157+$AH157)*(Q157*($K157-Q$4)),Prime))</f>
        <v/>
      </c>
      <c r="AZ157" s="43" t="str">
        <f>IF($A157="","",MOD(($AG157+$AH157)*(R157*($K157-R$4)),Prime))</f>
        <v/>
      </c>
      <c r="BA157" s="43" t="str">
        <f>IF($A157="","",MOD(($AG157+$AH157)*(S157*($K157-S$4)),Prime))</f>
        <v/>
      </c>
      <c r="BB157" s="43" t="str">
        <f>IF($A157="","",MOD(($AG157+$AH157)*(T157*($K157-T$4)),Prime))</f>
        <v/>
      </c>
      <c r="BC157" s="43" t="str">
        <f>IF($A157="","",MOD(($AG157+$AH157)*(U157*($K157-U$4)),Prime))</f>
        <v/>
      </c>
      <c r="BD157" s="24"/>
      <c r="BE157" s="43" t="str">
        <f>IF(A157="","",MOD((AG157+AH157)*(V157+W157+X157+Y157+Z157-1),Prime))</f>
        <v/>
      </c>
      <c r="BF157" s="43" t="str">
        <f>IF(A157="","",MOD((AG157+AH157)*(V157*(1-V157)),Prime))</f>
        <v/>
      </c>
      <c r="BG157" s="43" t="str">
        <f>IF(A157="","",MOD((AG157+AH157)*(W157*(1-W157)),Prime))</f>
        <v/>
      </c>
      <c r="BH157" s="43" t="str">
        <f>IF(A157="","",MOD((AG157+AH157)*(X157*(1-X157)),Prime))</f>
        <v/>
      </c>
      <c r="BI157" s="43" t="str">
        <f>IF(A157="","",MOD((AG157+AH157)*(Y157*(1-Y157)),Prime))</f>
        <v/>
      </c>
      <c r="BJ157" s="43" t="str">
        <f>IF(A157="","",MOD((AG157+AH157)*(Z157*(1-Z157)),Prime))</f>
        <v/>
      </c>
      <c r="BK157" s="43" t="str">
        <f>IF($A157="","",MOD(($AG157+$AH157)*(V157*($L157-V$4)),Prime))</f>
        <v/>
      </c>
      <c r="BL157" s="43" t="str">
        <f>IF($A157="","",MOD(($AG157+$AH157)*(W157*($L157-W$4)),Prime))</f>
        <v/>
      </c>
      <c r="BM157" s="43" t="str">
        <f>IF($A157="","",MOD(($AG157+$AH157)*(X157*($L157-X$4)),Prime))</f>
        <v/>
      </c>
      <c r="BN157" s="43" t="str">
        <f>IF($A157="","",MOD(($AG157+$AH157)*(Y157*($L157-Y$4)),Prime))</f>
        <v/>
      </c>
      <c r="BO157" s="43" t="str">
        <f>IF($A157="","",MOD(($AG157+$AH157)*(Z157*($L157-Z$4)),Prime))</f>
        <v/>
      </c>
      <c r="BP157" s="24"/>
      <c r="BQ157" s="43" t="str">
        <f>IF(A157="","",MOD((AG157+AH157)*(R157*D157+S157*E157+T157*F157+U157*G157-AA157),Prime))</f>
        <v/>
      </c>
      <c r="BR157" s="43" t="str">
        <f>IF(A157="","",MOD((AG157+AH157)*(W157*D157+X157*E157+Y157*F157+Z157*G157-AB157),Prime))</f>
        <v/>
      </c>
      <c r="BS157" s="43" t="str">
        <f>IF(A157="","",MOD((AG157+AH157)*(MOD(N157*AB157+O157*(AB157+M157)+P157*(AA157+AB157+M157),Prime)-AC157),Prime))</f>
        <v/>
      </c>
      <c r="BT157" s="43" t="str">
        <f>IF(A157="","",MOD((AG157+AH157)*MOD(H157*(AA157+R157)+(1-H157)*AC157-AD157,Prime),Prime))</f>
        <v/>
      </c>
      <c r="BU157" s="43" t="str">
        <f>IF(A157="","",MOD((AG157+AH157)*((J157*AD157+(1-J157)*AC157)-AE157),Prime))</f>
        <v/>
      </c>
      <c r="BV157" s="43" t="str">
        <f>IF(A157="","",MOD((AG157+AH157)*H157*(1-H157),Prime))</f>
        <v/>
      </c>
      <c r="BW157" s="43" t="str" cm="1">
        <f t="array" ref="BW157">IF(A157="","",MOD(AH157*MOD(MRef(AF$5,B157-Input_Output!$O$6,Input_Output!$O$22)*MRef(AC$5,B157-Input_Output!$O$6,Input_Output!$O$22)-(1-H157),Prime),Prime))</f>
        <v/>
      </c>
      <c r="BX157" s="24"/>
      <c r="BY157" s="43" t="str" cm="1">
        <f t="array" ref="BY157">IF(A157="","",MOD($AH157*((1-MRef(R$5,$B157-Input_Output!$O$6,Input_Output!$O$22))*(MOD(MRef(D$5,$B157-Input_Output!$O$6,Input_Output!$O$22)+1,Prime))+MRef(R$5,$B157-Input_Output!$O$6,Input_Output!$O$22)*MRef($AE$5,$B157-Input_Output!$O$6,Input_Output!$O$22)-D157),Prime))</f>
        <v/>
      </c>
      <c r="BZ157" s="43" t="str" cm="1">
        <f t="array" ref="BZ157">IF($A157="","",MOD($AH157*((1-MRef(S$5,$B157-Input_Output!$O$6,Input_Output!$O$22))*MRef(E$5,$B157-Input_Output!$O$6,Input_Output!$O$22)+MRef(S$5,$B157-Input_Output!$O$6,Input_Output!$O$22)*MRef($AE$5,$B157-Input_Output!$O$6,Input_Output!$O$22)-E157),Prime))</f>
        <v/>
      </c>
      <c r="CA157" s="43" t="str" cm="1">
        <f t="array" ref="CA157">IF($A157="","",MOD($AH157*((1-MRef(T$5,$B157-Input_Output!$O$6,Input_Output!$O$22))*MRef(F$5,$B157-Input_Output!$O$6,Input_Output!$O$22)+MRef(T$5,$B157-Input_Output!$O$6,Input_Output!$O$22)*MRef($AE$5,$B157-Input_Output!$O$6,Input_Output!$O$22)-F157),Prime))</f>
        <v/>
      </c>
      <c r="CB157" s="43" t="str" cm="1">
        <f t="array" ref="CB157">IF($A157="","",MOD($AH157*((1-MRef(U$5,$B157-Input_Output!$O$6,Input_Output!$O$22))*MRef(G$5,$B157-Input_Output!$O$6,Input_Output!$O$22)+MRef(U$5,$B157-Input_Output!$O$6,Input_Output!$O$22)*MRef($AE$5,$B157-Input_Output!$O$6,Input_Output!$O$22)-G157),Prime))</f>
        <v/>
      </c>
      <c r="CC157" s="43" t="str" cm="1">
        <f t="array" ref="CC157">IF(A157="","",MOD(AH157*MRef(AC$5,B157-Input_Output!$O$6,Input_Output!$O$22)*H157,Prime))</f>
        <v/>
      </c>
      <c r="CD157" s="24"/>
      <c r="CE157" s="43" t="str">
        <f>IF($A157="","",MOD(D157*$AG157,Prime))</f>
        <v/>
      </c>
      <c r="CF157" s="43" t="str">
        <f>IF($A157="","",MOD((E157-INPUT)*$AG157,Prime))</f>
        <v/>
      </c>
      <c r="CG157" s="43" t="str">
        <f>IF($A157="","",MOD(H157*$AG157,Prime))</f>
        <v/>
      </c>
      <c r="CH157" s="43" t="str">
        <f>IF($A157="","",MOD((E157-OUT)*$AI157,Prime))</f>
        <v/>
      </c>
      <c r="CI157" s="43" t="str" cm="1">
        <f t="array" ref="CI157">IF(A157="","",_xlfn.LET(_xlpm.r,B157-Input_Output!$O$6,_xlpm.l,Input_Output!$O$22,MOD(MRef(AG$5,_xlpm.r,_xlpm.l)+MRef(AH$5,_xlpm.r,_xlpm.l)-MRef(AI$5,_xlpm.r,_xlpm.l)-AH157,Prime)))</f>
        <v/>
      </c>
      <c r="CJ157" s="7"/>
    </row>
    <row r="158" spans="1:88" x14ac:dyDescent="0.25">
      <c r="A158" s="41" t="str">
        <f>IF(B158&lt;Input_Output!O$22,"disguised","")</f>
        <v/>
      </c>
      <c r="B158" s="19" t="str">
        <f>IF(B157="","",_xlfn.LET(_xlpm.next,B157+1,IF(_xlpm.next&lt;Input_Output!O$22,_xlpm.next,"")))</f>
        <v/>
      </c>
      <c r="C158" s="19"/>
      <c r="D158" s="42"/>
      <c r="E158" s="42"/>
      <c r="F158" s="42"/>
      <c r="G158" s="42"/>
      <c r="H158" s="79"/>
      <c r="I158" s="87"/>
      <c r="J158" s="42"/>
      <c r="K158" s="42"/>
      <c r="L158" s="42"/>
      <c r="M158" s="61"/>
      <c r="N158" s="80"/>
      <c r="O158" s="42"/>
      <c r="P158" s="42"/>
      <c r="Q158" s="42"/>
      <c r="R158" s="42"/>
      <c r="S158" s="42"/>
      <c r="T158" s="42"/>
      <c r="U158" s="42"/>
      <c r="V158" s="42"/>
      <c r="W158" s="42"/>
      <c r="X158" s="42"/>
      <c r="Y158" s="42"/>
      <c r="Z158" s="42"/>
      <c r="AA158" s="42"/>
      <c r="AB158" s="42"/>
      <c r="AC158" s="42"/>
      <c r="AD158" s="42"/>
      <c r="AE158" s="42"/>
      <c r="AF158" s="42"/>
      <c r="AG158" s="19"/>
      <c r="AH158" s="19"/>
      <c r="AI158" s="19"/>
      <c r="AJ158" s="7"/>
      <c r="AK158" s="43" t="str">
        <f>IF(A158="","",MOD((AG158+AH158)*(N158+O158+P158-1),Prime))</f>
        <v/>
      </c>
      <c r="AL158" s="43" t="str">
        <f>IF(A158="","",MOD((AG158+AH158)*(N158*(1-N158)),Prime))</f>
        <v/>
      </c>
      <c r="AM158" s="43" t="str">
        <f>IF(A158="","",MOD((AG158+AH158)*(O158*(1-O158)),Prime))</f>
        <v/>
      </c>
      <c r="AN158" s="43" t="str">
        <f>IF(A158="","",MOD((AG158+AH158)*(P158*(1-P158)),Prime))</f>
        <v/>
      </c>
      <c r="AO158" s="43" t="str">
        <f>IF(A158="","",MOD((AG158+AH158)*(N158*($I158-N$4)),Prime))</f>
        <v/>
      </c>
      <c r="AP158" s="43" t="str">
        <f>IF(A158="","",MOD((AG158+AH158)*(O158*($I158-O$4)),Prime))</f>
        <v/>
      </c>
      <c r="AQ158" s="43" t="str">
        <f>IF(A158="","",MOD((AG158+AH158)*(P158*($I158-P$4)),Prime))</f>
        <v/>
      </c>
      <c r="AR158" s="7"/>
      <c r="AS158" s="43" t="str">
        <f>IF(A158="","",MOD((AG158+AH158)*(Q158+R158+S158+T158+U158-1),Prime))</f>
        <v/>
      </c>
      <c r="AT158" s="43" t="str">
        <f>IF(A158="","",MOD((AG158+AH158)*(Q158*(1-Q158)),Prime))</f>
        <v/>
      </c>
      <c r="AU158" s="43" t="str">
        <f>IF(A158="","",MOD((AG158+AH158)*(R158*(1-R158)),Prime))</f>
        <v/>
      </c>
      <c r="AV158" s="43" t="str">
        <f>IF(A158="","",MOD((AG158+AH158)*(S158*(1-S158)),Prime))</f>
        <v/>
      </c>
      <c r="AW158" s="43" t="str">
        <f>IF(A158="","",MOD((AG158+AH158)*(T158*(1-T158)),Prime))</f>
        <v/>
      </c>
      <c r="AX158" s="43" t="str">
        <f>IF(A158="","",MOD((AG158+AH158)*(U158*(1-U158)),Prime))</f>
        <v/>
      </c>
      <c r="AY158" s="43" t="str">
        <f>IF($A158="","",MOD(($AG158+$AH158)*(Q158*($K158-Q$4)),Prime))</f>
        <v/>
      </c>
      <c r="AZ158" s="43" t="str">
        <f>IF($A158="","",MOD(($AG158+$AH158)*(R158*($K158-R$4)),Prime))</f>
        <v/>
      </c>
      <c r="BA158" s="43" t="str">
        <f>IF($A158="","",MOD(($AG158+$AH158)*(S158*($K158-S$4)),Prime))</f>
        <v/>
      </c>
      <c r="BB158" s="43" t="str">
        <f>IF($A158="","",MOD(($AG158+$AH158)*(T158*($K158-T$4)),Prime))</f>
        <v/>
      </c>
      <c r="BC158" s="43" t="str">
        <f>IF($A158="","",MOD(($AG158+$AH158)*(U158*($K158-U$4)),Prime))</f>
        <v/>
      </c>
      <c r="BD158" s="24"/>
      <c r="BE158" s="43" t="str">
        <f>IF(A158="","",MOD((AG158+AH158)*(V158+W158+X158+Y158+Z158-1),Prime))</f>
        <v/>
      </c>
      <c r="BF158" s="43" t="str">
        <f>IF(A158="","",MOD((AG158+AH158)*(V158*(1-V158)),Prime))</f>
        <v/>
      </c>
      <c r="BG158" s="43" t="str">
        <f>IF(A158="","",MOD((AG158+AH158)*(W158*(1-W158)),Prime))</f>
        <v/>
      </c>
      <c r="BH158" s="43" t="str">
        <f>IF(A158="","",MOD((AG158+AH158)*(X158*(1-X158)),Prime))</f>
        <v/>
      </c>
      <c r="BI158" s="43" t="str">
        <f>IF(A158="","",MOD((AG158+AH158)*(Y158*(1-Y158)),Prime))</f>
        <v/>
      </c>
      <c r="BJ158" s="43" t="str">
        <f>IF(A158="","",MOD((AG158+AH158)*(Z158*(1-Z158)),Prime))</f>
        <v/>
      </c>
      <c r="BK158" s="43" t="str">
        <f>IF($A158="","",MOD(($AG158+$AH158)*(V158*($L158-V$4)),Prime))</f>
        <v/>
      </c>
      <c r="BL158" s="43" t="str">
        <f>IF($A158="","",MOD(($AG158+$AH158)*(W158*($L158-W$4)),Prime))</f>
        <v/>
      </c>
      <c r="BM158" s="43" t="str">
        <f>IF($A158="","",MOD(($AG158+$AH158)*(X158*($L158-X$4)),Prime))</f>
        <v/>
      </c>
      <c r="BN158" s="43" t="str">
        <f>IF($A158="","",MOD(($AG158+$AH158)*(Y158*($L158-Y$4)),Prime))</f>
        <v/>
      </c>
      <c r="BO158" s="43" t="str">
        <f>IF($A158="","",MOD(($AG158+$AH158)*(Z158*($L158-Z$4)),Prime))</f>
        <v/>
      </c>
      <c r="BP158" s="24"/>
      <c r="BQ158" s="43" t="str">
        <f>IF(A158="","",MOD((AG158+AH158)*(R158*D158+S158*E158+T158*F158+U158*G158-AA158),Prime))</f>
        <v/>
      </c>
      <c r="BR158" s="43" t="str">
        <f>IF(A158="","",MOD((AG158+AH158)*(W158*D158+X158*E158+Y158*F158+Z158*G158-AB158),Prime))</f>
        <v/>
      </c>
      <c r="BS158" s="43" t="str">
        <f>IF(A158="","",MOD((AG158+AH158)*(MOD(N158*AB158+O158*(AB158+M158)+P158*(AA158+AB158+M158),Prime)-AC158),Prime))</f>
        <v/>
      </c>
      <c r="BT158" s="43" t="str">
        <f>IF(A158="","",MOD((AG158+AH158)*MOD(H158*(AA158+R158)+(1-H158)*AC158-AD158,Prime),Prime))</f>
        <v/>
      </c>
      <c r="BU158" s="43" t="str">
        <f>IF(A158="","",MOD((AG158+AH158)*((J158*AD158+(1-J158)*AC158)-AE158),Prime))</f>
        <v/>
      </c>
      <c r="BV158" s="43" t="str">
        <f>IF(A158="","",MOD((AG158+AH158)*H158*(1-H158),Prime))</f>
        <v/>
      </c>
      <c r="BW158" s="43" t="str" cm="1">
        <f t="array" ref="BW158">IF(A158="","",MOD(AH158*MOD(MRef(AF$5,B158-Input_Output!$O$6,Input_Output!$O$22)*MRef(AC$5,B158-Input_Output!$O$6,Input_Output!$O$22)-(1-H158),Prime),Prime))</f>
        <v/>
      </c>
      <c r="BX158" s="24"/>
      <c r="BY158" s="43" t="str" cm="1">
        <f t="array" ref="BY158">IF(A158="","",MOD($AH158*((1-MRef(R$5,$B158-Input_Output!$O$6,Input_Output!$O$22))*(MOD(MRef(D$5,$B158-Input_Output!$O$6,Input_Output!$O$22)+1,Prime))+MRef(R$5,$B158-Input_Output!$O$6,Input_Output!$O$22)*MRef($AE$5,$B158-Input_Output!$O$6,Input_Output!$O$22)-D158),Prime))</f>
        <v/>
      </c>
      <c r="BZ158" s="43" t="str" cm="1">
        <f t="array" ref="BZ158">IF($A158="","",MOD($AH158*((1-MRef(S$5,$B158-Input_Output!$O$6,Input_Output!$O$22))*MRef(E$5,$B158-Input_Output!$O$6,Input_Output!$O$22)+MRef(S$5,$B158-Input_Output!$O$6,Input_Output!$O$22)*MRef($AE$5,$B158-Input_Output!$O$6,Input_Output!$O$22)-E158),Prime))</f>
        <v/>
      </c>
      <c r="CA158" s="43" t="str" cm="1">
        <f t="array" ref="CA158">IF($A158="","",MOD($AH158*((1-MRef(T$5,$B158-Input_Output!$O$6,Input_Output!$O$22))*MRef(F$5,$B158-Input_Output!$O$6,Input_Output!$O$22)+MRef(T$5,$B158-Input_Output!$O$6,Input_Output!$O$22)*MRef($AE$5,$B158-Input_Output!$O$6,Input_Output!$O$22)-F158),Prime))</f>
        <v/>
      </c>
      <c r="CB158" s="43" t="str" cm="1">
        <f t="array" ref="CB158">IF($A158="","",MOD($AH158*((1-MRef(U$5,$B158-Input_Output!$O$6,Input_Output!$O$22))*MRef(G$5,$B158-Input_Output!$O$6,Input_Output!$O$22)+MRef(U$5,$B158-Input_Output!$O$6,Input_Output!$O$22)*MRef($AE$5,$B158-Input_Output!$O$6,Input_Output!$O$22)-G158),Prime))</f>
        <v/>
      </c>
      <c r="CC158" s="43" t="str" cm="1">
        <f t="array" ref="CC158">IF(A158="","",MOD(AH158*MRef(AC$5,B158-Input_Output!$O$6,Input_Output!$O$22)*H158,Prime))</f>
        <v/>
      </c>
      <c r="CD158" s="24"/>
      <c r="CE158" s="43" t="str">
        <f>IF($A158="","",MOD(D158*$AG158,Prime))</f>
        <v/>
      </c>
      <c r="CF158" s="43" t="str">
        <f>IF($A158="","",MOD((E158-INPUT)*$AG158,Prime))</f>
        <v/>
      </c>
      <c r="CG158" s="43" t="str">
        <f>IF($A158="","",MOD(H158*$AG158,Prime))</f>
        <v/>
      </c>
      <c r="CH158" s="43" t="str">
        <f>IF($A158="","",MOD((E158-OUT)*$AI158,Prime))</f>
        <v/>
      </c>
      <c r="CI158" s="43" t="str" cm="1">
        <f t="array" ref="CI158">IF(A158="","",_xlfn.LET(_xlpm.r,B158-Input_Output!$O$6,_xlpm.l,Input_Output!$O$22,MOD(MRef(AG$5,_xlpm.r,_xlpm.l)+MRef(AH$5,_xlpm.r,_xlpm.l)-MRef(AI$5,_xlpm.r,_xlpm.l)-AH158,Prime)))</f>
        <v/>
      </c>
      <c r="CJ158" s="7"/>
    </row>
    <row r="159" spans="1:88" x14ac:dyDescent="0.25">
      <c r="A159" s="41" t="str">
        <f>IF(B159&lt;Input_Output!O$22,"disguised","")</f>
        <v/>
      </c>
      <c r="B159" s="19" t="str">
        <f>IF(B158="","",_xlfn.LET(_xlpm.next,B158+1,IF(_xlpm.next&lt;Input_Output!O$22,_xlpm.next,"")))</f>
        <v/>
      </c>
      <c r="C159" s="19"/>
      <c r="D159" s="42"/>
      <c r="E159" s="42"/>
      <c r="F159" s="42"/>
      <c r="G159" s="42"/>
      <c r="H159" s="79"/>
      <c r="I159" s="87"/>
      <c r="J159" s="42"/>
      <c r="K159" s="42"/>
      <c r="L159" s="42"/>
      <c r="M159" s="61"/>
      <c r="N159" s="80"/>
      <c r="O159" s="42"/>
      <c r="P159" s="42"/>
      <c r="Q159" s="42"/>
      <c r="R159" s="42"/>
      <c r="S159" s="42"/>
      <c r="T159" s="42"/>
      <c r="U159" s="42"/>
      <c r="V159" s="42"/>
      <c r="W159" s="42"/>
      <c r="X159" s="42"/>
      <c r="Y159" s="42"/>
      <c r="Z159" s="42"/>
      <c r="AA159" s="42"/>
      <c r="AB159" s="42"/>
      <c r="AC159" s="42"/>
      <c r="AD159" s="42"/>
      <c r="AE159" s="42"/>
      <c r="AF159" s="42"/>
      <c r="AG159" s="19"/>
      <c r="AH159" s="19"/>
      <c r="AI159" s="19"/>
      <c r="AJ159" s="7"/>
      <c r="AK159" s="43" t="str">
        <f>IF(A159="","",MOD((AG159+AH159)*(N159+O159+P159-1),Prime))</f>
        <v/>
      </c>
      <c r="AL159" s="43" t="str">
        <f>IF(A159="","",MOD((AG159+AH159)*(N159*(1-N159)),Prime))</f>
        <v/>
      </c>
      <c r="AM159" s="43" t="str">
        <f>IF(A159="","",MOD((AG159+AH159)*(O159*(1-O159)),Prime))</f>
        <v/>
      </c>
      <c r="AN159" s="43" t="str">
        <f>IF(A159="","",MOD((AG159+AH159)*(P159*(1-P159)),Prime))</f>
        <v/>
      </c>
      <c r="AO159" s="43" t="str">
        <f>IF(A159="","",MOD((AG159+AH159)*(N159*($I159-N$4)),Prime))</f>
        <v/>
      </c>
      <c r="AP159" s="43" t="str">
        <f>IF(A159="","",MOD((AG159+AH159)*(O159*($I159-O$4)),Prime))</f>
        <v/>
      </c>
      <c r="AQ159" s="43" t="str">
        <f>IF(A159="","",MOD((AG159+AH159)*(P159*($I159-P$4)),Prime))</f>
        <v/>
      </c>
      <c r="AR159" s="7"/>
      <c r="AS159" s="43" t="str">
        <f>IF(A159="","",MOD((AG159+AH159)*(Q159+R159+S159+T159+U159-1),Prime))</f>
        <v/>
      </c>
      <c r="AT159" s="43" t="str">
        <f>IF(A159="","",MOD((AG159+AH159)*(Q159*(1-Q159)),Prime))</f>
        <v/>
      </c>
      <c r="AU159" s="43" t="str">
        <f>IF(A159="","",MOD((AG159+AH159)*(R159*(1-R159)),Prime))</f>
        <v/>
      </c>
      <c r="AV159" s="43" t="str">
        <f>IF(A159="","",MOD((AG159+AH159)*(S159*(1-S159)),Prime))</f>
        <v/>
      </c>
      <c r="AW159" s="43" t="str">
        <f>IF(A159="","",MOD((AG159+AH159)*(T159*(1-T159)),Prime))</f>
        <v/>
      </c>
      <c r="AX159" s="43" t="str">
        <f>IF(A159="","",MOD((AG159+AH159)*(U159*(1-U159)),Prime))</f>
        <v/>
      </c>
      <c r="AY159" s="43" t="str">
        <f>IF($A159="","",MOD(($AG159+$AH159)*(Q159*($K159-Q$4)),Prime))</f>
        <v/>
      </c>
      <c r="AZ159" s="43" t="str">
        <f>IF($A159="","",MOD(($AG159+$AH159)*(R159*($K159-R$4)),Prime))</f>
        <v/>
      </c>
      <c r="BA159" s="43" t="str">
        <f>IF($A159="","",MOD(($AG159+$AH159)*(S159*($K159-S$4)),Prime))</f>
        <v/>
      </c>
      <c r="BB159" s="43" t="str">
        <f>IF($A159="","",MOD(($AG159+$AH159)*(T159*($K159-T$4)),Prime))</f>
        <v/>
      </c>
      <c r="BC159" s="43" t="str">
        <f>IF($A159="","",MOD(($AG159+$AH159)*(U159*($K159-U$4)),Prime))</f>
        <v/>
      </c>
      <c r="BD159" s="24"/>
      <c r="BE159" s="43" t="str">
        <f>IF(A159="","",MOD((AG159+AH159)*(V159+W159+X159+Y159+Z159-1),Prime))</f>
        <v/>
      </c>
      <c r="BF159" s="43" t="str">
        <f>IF(A159="","",MOD((AG159+AH159)*(V159*(1-V159)),Prime))</f>
        <v/>
      </c>
      <c r="BG159" s="43" t="str">
        <f>IF(A159="","",MOD((AG159+AH159)*(W159*(1-W159)),Prime))</f>
        <v/>
      </c>
      <c r="BH159" s="43" t="str">
        <f>IF(A159="","",MOD((AG159+AH159)*(X159*(1-X159)),Prime))</f>
        <v/>
      </c>
      <c r="BI159" s="43" t="str">
        <f>IF(A159="","",MOD((AG159+AH159)*(Y159*(1-Y159)),Prime))</f>
        <v/>
      </c>
      <c r="BJ159" s="43" t="str">
        <f>IF(A159="","",MOD((AG159+AH159)*(Z159*(1-Z159)),Prime))</f>
        <v/>
      </c>
      <c r="BK159" s="43" t="str">
        <f>IF($A159="","",MOD(($AG159+$AH159)*(V159*($L159-V$4)),Prime))</f>
        <v/>
      </c>
      <c r="BL159" s="43" t="str">
        <f>IF($A159="","",MOD(($AG159+$AH159)*(W159*($L159-W$4)),Prime))</f>
        <v/>
      </c>
      <c r="BM159" s="43" t="str">
        <f>IF($A159="","",MOD(($AG159+$AH159)*(X159*($L159-X$4)),Prime))</f>
        <v/>
      </c>
      <c r="BN159" s="43" t="str">
        <f>IF($A159="","",MOD(($AG159+$AH159)*(Y159*($L159-Y$4)),Prime))</f>
        <v/>
      </c>
      <c r="BO159" s="43" t="str">
        <f>IF($A159="","",MOD(($AG159+$AH159)*(Z159*($L159-Z$4)),Prime))</f>
        <v/>
      </c>
      <c r="BP159" s="24"/>
      <c r="BQ159" s="43" t="str">
        <f>IF(A159="","",MOD((AG159+AH159)*(R159*D159+S159*E159+T159*F159+U159*G159-AA159),Prime))</f>
        <v/>
      </c>
      <c r="BR159" s="43" t="str">
        <f>IF(A159="","",MOD((AG159+AH159)*(W159*D159+X159*E159+Y159*F159+Z159*G159-AB159),Prime))</f>
        <v/>
      </c>
      <c r="BS159" s="43" t="str">
        <f>IF(A159="","",MOD((AG159+AH159)*(MOD(N159*AB159+O159*(AB159+M159)+P159*(AA159+AB159+M159),Prime)-AC159),Prime))</f>
        <v/>
      </c>
      <c r="BT159" s="43" t="str">
        <f>IF(A159="","",MOD((AG159+AH159)*MOD(H159*(AA159+R159)+(1-H159)*AC159-AD159,Prime),Prime))</f>
        <v/>
      </c>
      <c r="BU159" s="43" t="str">
        <f>IF(A159="","",MOD((AG159+AH159)*((J159*AD159+(1-J159)*AC159)-AE159),Prime))</f>
        <v/>
      </c>
      <c r="BV159" s="43" t="str">
        <f>IF(A159="","",MOD((AG159+AH159)*H159*(1-H159),Prime))</f>
        <v/>
      </c>
      <c r="BW159" s="43" t="str" cm="1">
        <f t="array" ref="BW159">IF(A159="","",MOD(AH159*MOD(MRef(AF$5,B159-Input_Output!$O$6,Input_Output!$O$22)*MRef(AC$5,B159-Input_Output!$O$6,Input_Output!$O$22)-(1-H159),Prime),Prime))</f>
        <v/>
      </c>
      <c r="BX159" s="24"/>
      <c r="BY159" s="43" t="str" cm="1">
        <f t="array" ref="BY159">IF(A159="","",MOD($AH159*((1-MRef(R$5,$B159-Input_Output!$O$6,Input_Output!$O$22))*(MOD(MRef(D$5,$B159-Input_Output!$O$6,Input_Output!$O$22)+1,Prime))+MRef(R$5,$B159-Input_Output!$O$6,Input_Output!$O$22)*MRef($AE$5,$B159-Input_Output!$O$6,Input_Output!$O$22)-D159),Prime))</f>
        <v/>
      </c>
      <c r="BZ159" s="43" t="str" cm="1">
        <f t="array" ref="BZ159">IF($A159="","",MOD($AH159*((1-MRef(S$5,$B159-Input_Output!$O$6,Input_Output!$O$22))*MRef(E$5,$B159-Input_Output!$O$6,Input_Output!$O$22)+MRef(S$5,$B159-Input_Output!$O$6,Input_Output!$O$22)*MRef($AE$5,$B159-Input_Output!$O$6,Input_Output!$O$22)-E159),Prime))</f>
        <v/>
      </c>
      <c r="CA159" s="43" t="str" cm="1">
        <f t="array" ref="CA159">IF($A159="","",MOD($AH159*((1-MRef(T$5,$B159-Input_Output!$O$6,Input_Output!$O$22))*MRef(F$5,$B159-Input_Output!$O$6,Input_Output!$O$22)+MRef(T$5,$B159-Input_Output!$O$6,Input_Output!$O$22)*MRef($AE$5,$B159-Input_Output!$O$6,Input_Output!$O$22)-F159),Prime))</f>
        <v/>
      </c>
      <c r="CB159" s="43" t="str" cm="1">
        <f t="array" ref="CB159">IF($A159="","",MOD($AH159*((1-MRef(U$5,$B159-Input_Output!$O$6,Input_Output!$O$22))*MRef(G$5,$B159-Input_Output!$O$6,Input_Output!$O$22)+MRef(U$5,$B159-Input_Output!$O$6,Input_Output!$O$22)*MRef($AE$5,$B159-Input_Output!$O$6,Input_Output!$O$22)-G159),Prime))</f>
        <v/>
      </c>
      <c r="CC159" s="43" t="str" cm="1">
        <f t="array" ref="CC159">IF(A159="","",MOD(AH159*MRef(AC$5,B159-Input_Output!$O$6,Input_Output!$O$22)*H159,Prime))</f>
        <v/>
      </c>
      <c r="CD159" s="24"/>
      <c r="CE159" s="43" t="str">
        <f>IF($A159="","",MOD(D159*$AG159,Prime))</f>
        <v/>
      </c>
      <c r="CF159" s="43" t="str">
        <f>IF($A159="","",MOD((E159-INPUT)*$AG159,Prime))</f>
        <v/>
      </c>
      <c r="CG159" s="43" t="str">
        <f>IF($A159="","",MOD(H159*$AG159,Prime))</f>
        <v/>
      </c>
      <c r="CH159" s="43" t="str">
        <f>IF($A159="","",MOD((E159-OUT)*$AI159,Prime))</f>
        <v/>
      </c>
      <c r="CI159" s="43" t="str" cm="1">
        <f t="array" ref="CI159">IF(A159="","",_xlfn.LET(_xlpm.r,B159-Input_Output!$O$6,_xlpm.l,Input_Output!$O$22,MOD(MRef(AG$5,_xlpm.r,_xlpm.l)+MRef(AH$5,_xlpm.r,_xlpm.l)-MRef(AI$5,_xlpm.r,_xlpm.l)-AH159,Prime)))</f>
        <v/>
      </c>
      <c r="CJ159" s="7"/>
    </row>
    <row r="160" spans="1:88" x14ac:dyDescent="0.25">
      <c r="A160" s="41" t="str">
        <f>IF(B160&lt;Input_Output!O$22,"disguised","")</f>
        <v/>
      </c>
      <c r="B160" s="19" t="str">
        <f>IF(B159="","",_xlfn.LET(_xlpm.next,B159+1,IF(_xlpm.next&lt;Input_Output!O$22,_xlpm.next,"")))</f>
        <v/>
      </c>
      <c r="C160" s="19"/>
      <c r="D160" s="42"/>
      <c r="E160" s="42"/>
      <c r="F160" s="42"/>
      <c r="G160" s="42"/>
      <c r="H160" s="79"/>
      <c r="I160" s="87"/>
      <c r="J160" s="42"/>
      <c r="K160" s="42"/>
      <c r="L160" s="42"/>
      <c r="M160" s="61"/>
      <c r="N160" s="80"/>
      <c r="O160" s="42"/>
      <c r="P160" s="42"/>
      <c r="Q160" s="42"/>
      <c r="R160" s="42"/>
      <c r="S160" s="42"/>
      <c r="T160" s="42"/>
      <c r="U160" s="42"/>
      <c r="V160" s="42"/>
      <c r="W160" s="42"/>
      <c r="X160" s="42"/>
      <c r="Y160" s="42"/>
      <c r="Z160" s="42"/>
      <c r="AA160" s="42"/>
      <c r="AB160" s="42"/>
      <c r="AC160" s="42"/>
      <c r="AD160" s="42"/>
      <c r="AE160" s="42"/>
      <c r="AF160" s="42"/>
      <c r="AG160" s="19"/>
      <c r="AH160" s="19"/>
      <c r="AI160" s="19"/>
      <c r="AJ160" s="7"/>
      <c r="AK160" s="43" t="str">
        <f>IF(A160="","",MOD((AG160+AH160)*(N160+O160+P160-1),Prime))</f>
        <v/>
      </c>
      <c r="AL160" s="43" t="str">
        <f>IF(A160="","",MOD((AG160+AH160)*(N160*(1-N160)),Prime))</f>
        <v/>
      </c>
      <c r="AM160" s="43" t="str">
        <f>IF(A160="","",MOD((AG160+AH160)*(O160*(1-O160)),Prime))</f>
        <v/>
      </c>
      <c r="AN160" s="43" t="str">
        <f>IF(A160="","",MOD((AG160+AH160)*(P160*(1-P160)),Prime))</f>
        <v/>
      </c>
      <c r="AO160" s="43" t="str">
        <f>IF(A160="","",MOD((AG160+AH160)*(N160*($I160-N$4)),Prime))</f>
        <v/>
      </c>
      <c r="AP160" s="43" t="str">
        <f>IF(A160="","",MOD((AG160+AH160)*(O160*($I160-O$4)),Prime))</f>
        <v/>
      </c>
      <c r="AQ160" s="43" t="str">
        <f>IF(A160="","",MOD((AG160+AH160)*(P160*($I160-P$4)),Prime))</f>
        <v/>
      </c>
      <c r="AR160" s="7"/>
      <c r="AS160" s="43" t="str">
        <f>IF(A160="","",MOD((AG160+AH160)*(Q160+R160+S160+T160+U160-1),Prime))</f>
        <v/>
      </c>
      <c r="AT160" s="43" t="str">
        <f>IF(A160="","",MOD((AG160+AH160)*(Q160*(1-Q160)),Prime))</f>
        <v/>
      </c>
      <c r="AU160" s="43" t="str">
        <f>IF(A160="","",MOD((AG160+AH160)*(R160*(1-R160)),Prime))</f>
        <v/>
      </c>
      <c r="AV160" s="43" t="str">
        <f>IF(A160="","",MOD((AG160+AH160)*(S160*(1-S160)),Prime))</f>
        <v/>
      </c>
      <c r="AW160" s="43" t="str">
        <f>IF(A160="","",MOD((AG160+AH160)*(T160*(1-T160)),Prime))</f>
        <v/>
      </c>
      <c r="AX160" s="43" t="str">
        <f>IF(A160="","",MOD((AG160+AH160)*(U160*(1-U160)),Prime))</f>
        <v/>
      </c>
      <c r="AY160" s="43" t="str">
        <f>IF($A160="","",MOD(($AG160+$AH160)*(Q160*($K160-Q$4)),Prime))</f>
        <v/>
      </c>
      <c r="AZ160" s="43" t="str">
        <f>IF($A160="","",MOD(($AG160+$AH160)*(R160*($K160-R$4)),Prime))</f>
        <v/>
      </c>
      <c r="BA160" s="43" t="str">
        <f>IF($A160="","",MOD(($AG160+$AH160)*(S160*($K160-S$4)),Prime))</f>
        <v/>
      </c>
      <c r="BB160" s="43" t="str">
        <f>IF($A160="","",MOD(($AG160+$AH160)*(T160*($K160-T$4)),Prime))</f>
        <v/>
      </c>
      <c r="BC160" s="43" t="str">
        <f>IF($A160="","",MOD(($AG160+$AH160)*(U160*($K160-U$4)),Prime))</f>
        <v/>
      </c>
      <c r="BD160" s="24"/>
      <c r="BE160" s="43" t="str">
        <f>IF(A160="","",MOD((AG160+AH160)*(V160+W160+X160+Y160+Z160-1),Prime))</f>
        <v/>
      </c>
      <c r="BF160" s="43" t="str">
        <f>IF(A160="","",MOD((AG160+AH160)*(V160*(1-V160)),Prime))</f>
        <v/>
      </c>
      <c r="BG160" s="43" t="str">
        <f>IF(A160="","",MOD((AG160+AH160)*(W160*(1-W160)),Prime))</f>
        <v/>
      </c>
      <c r="BH160" s="43" t="str">
        <f>IF(A160="","",MOD((AG160+AH160)*(X160*(1-X160)),Prime))</f>
        <v/>
      </c>
      <c r="BI160" s="43" t="str">
        <f>IF(A160="","",MOD((AG160+AH160)*(Y160*(1-Y160)),Prime))</f>
        <v/>
      </c>
      <c r="BJ160" s="43" t="str">
        <f>IF(A160="","",MOD((AG160+AH160)*(Z160*(1-Z160)),Prime))</f>
        <v/>
      </c>
      <c r="BK160" s="43" t="str">
        <f>IF($A160="","",MOD(($AG160+$AH160)*(V160*($L160-V$4)),Prime))</f>
        <v/>
      </c>
      <c r="BL160" s="43" t="str">
        <f>IF($A160="","",MOD(($AG160+$AH160)*(W160*($L160-W$4)),Prime))</f>
        <v/>
      </c>
      <c r="BM160" s="43" t="str">
        <f>IF($A160="","",MOD(($AG160+$AH160)*(X160*($L160-X$4)),Prime))</f>
        <v/>
      </c>
      <c r="BN160" s="43" t="str">
        <f>IF($A160="","",MOD(($AG160+$AH160)*(Y160*($L160-Y$4)),Prime))</f>
        <v/>
      </c>
      <c r="BO160" s="43" t="str">
        <f>IF($A160="","",MOD(($AG160+$AH160)*(Z160*($L160-Z$4)),Prime))</f>
        <v/>
      </c>
      <c r="BP160" s="24"/>
      <c r="BQ160" s="43" t="str">
        <f>IF(A160="","",MOD((AG160+AH160)*(R160*D160+S160*E160+T160*F160+U160*G160-AA160),Prime))</f>
        <v/>
      </c>
      <c r="BR160" s="43" t="str">
        <f>IF(A160="","",MOD((AG160+AH160)*(W160*D160+X160*E160+Y160*F160+Z160*G160-AB160),Prime))</f>
        <v/>
      </c>
      <c r="BS160" s="43" t="str">
        <f>IF(A160="","",MOD((AG160+AH160)*(MOD(N160*AB160+O160*(AB160+M160)+P160*(AA160+AB160+M160),Prime)-AC160),Prime))</f>
        <v/>
      </c>
      <c r="BT160" s="43" t="str">
        <f>IF(A160="","",MOD((AG160+AH160)*MOD(H160*(AA160+R160)+(1-H160)*AC160-AD160,Prime),Prime))</f>
        <v/>
      </c>
      <c r="BU160" s="43" t="str">
        <f>IF(A160="","",MOD((AG160+AH160)*((J160*AD160+(1-J160)*AC160)-AE160),Prime))</f>
        <v/>
      </c>
      <c r="BV160" s="43" t="str">
        <f>IF(A160="","",MOD((AG160+AH160)*H160*(1-H160),Prime))</f>
        <v/>
      </c>
      <c r="BW160" s="43" t="str" cm="1">
        <f t="array" ref="BW160">IF(A160="","",MOD(AH160*MOD(MRef(AF$5,B160-Input_Output!$O$6,Input_Output!$O$22)*MRef(AC$5,B160-Input_Output!$O$6,Input_Output!$O$22)-(1-H160),Prime),Prime))</f>
        <v/>
      </c>
      <c r="BX160" s="24"/>
      <c r="BY160" s="43" t="str" cm="1">
        <f t="array" ref="BY160">IF(A160="","",MOD($AH160*((1-MRef(R$5,$B160-Input_Output!$O$6,Input_Output!$O$22))*(MOD(MRef(D$5,$B160-Input_Output!$O$6,Input_Output!$O$22)+1,Prime))+MRef(R$5,$B160-Input_Output!$O$6,Input_Output!$O$22)*MRef($AE$5,$B160-Input_Output!$O$6,Input_Output!$O$22)-D160),Prime))</f>
        <v/>
      </c>
      <c r="BZ160" s="43" t="str" cm="1">
        <f t="array" ref="BZ160">IF($A160="","",MOD($AH160*((1-MRef(S$5,$B160-Input_Output!$O$6,Input_Output!$O$22))*MRef(E$5,$B160-Input_Output!$O$6,Input_Output!$O$22)+MRef(S$5,$B160-Input_Output!$O$6,Input_Output!$O$22)*MRef($AE$5,$B160-Input_Output!$O$6,Input_Output!$O$22)-E160),Prime))</f>
        <v/>
      </c>
      <c r="CA160" s="43" t="str" cm="1">
        <f t="array" ref="CA160">IF($A160="","",MOD($AH160*((1-MRef(T$5,$B160-Input_Output!$O$6,Input_Output!$O$22))*MRef(F$5,$B160-Input_Output!$O$6,Input_Output!$O$22)+MRef(T$5,$B160-Input_Output!$O$6,Input_Output!$O$22)*MRef($AE$5,$B160-Input_Output!$O$6,Input_Output!$O$22)-F160),Prime))</f>
        <v/>
      </c>
      <c r="CB160" s="43" t="str" cm="1">
        <f t="array" ref="CB160">IF($A160="","",MOD($AH160*((1-MRef(U$5,$B160-Input_Output!$O$6,Input_Output!$O$22))*MRef(G$5,$B160-Input_Output!$O$6,Input_Output!$O$22)+MRef(U$5,$B160-Input_Output!$O$6,Input_Output!$O$22)*MRef($AE$5,$B160-Input_Output!$O$6,Input_Output!$O$22)-G160),Prime))</f>
        <v/>
      </c>
      <c r="CC160" s="43" t="str" cm="1">
        <f t="array" ref="CC160">IF(A160="","",MOD(AH160*MRef(AC$5,B160-Input_Output!$O$6,Input_Output!$O$22)*H160,Prime))</f>
        <v/>
      </c>
      <c r="CD160" s="24"/>
      <c r="CE160" s="43" t="str">
        <f>IF($A160="","",MOD(D160*$AG160,Prime))</f>
        <v/>
      </c>
      <c r="CF160" s="43" t="str">
        <f>IF($A160="","",MOD((E160-INPUT)*$AG160,Prime))</f>
        <v/>
      </c>
      <c r="CG160" s="43" t="str">
        <f>IF($A160="","",MOD(H160*$AG160,Prime))</f>
        <v/>
      </c>
      <c r="CH160" s="43" t="str">
        <f>IF($A160="","",MOD((E160-OUT)*$AI160,Prime))</f>
        <v/>
      </c>
      <c r="CI160" s="43" t="str" cm="1">
        <f t="array" ref="CI160">IF(A160="","",_xlfn.LET(_xlpm.r,B160-Input_Output!$O$6,_xlpm.l,Input_Output!$O$22,MOD(MRef(AG$5,_xlpm.r,_xlpm.l)+MRef(AH$5,_xlpm.r,_xlpm.l)-MRef(AI$5,_xlpm.r,_xlpm.l)-AH160,Prime)))</f>
        <v/>
      </c>
      <c r="CJ160" s="7"/>
    </row>
    <row r="161" spans="1:88" x14ac:dyDescent="0.25">
      <c r="A161" s="41" t="str">
        <f>IF(B161&lt;Input_Output!O$22,"disguised","")</f>
        <v/>
      </c>
      <c r="B161" s="19" t="str">
        <f>IF(B160="","",_xlfn.LET(_xlpm.next,B160+1,IF(_xlpm.next&lt;Input_Output!O$22,_xlpm.next,"")))</f>
        <v/>
      </c>
      <c r="C161" s="19"/>
      <c r="D161" s="42"/>
      <c r="E161" s="42"/>
      <c r="F161" s="42"/>
      <c r="G161" s="42"/>
      <c r="H161" s="79"/>
      <c r="I161" s="87"/>
      <c r="J161" s="42"/>
      <c r="K161" s="42"/>
      <c r="L161" s="42"/>
      <c r="M161" s="61"/>
      <c r="N161" s="80"/>
      <c r="O161" s="42"/>
      <c r="P161" s="42"/>
      <c r="Q161" s="42"/>
      <c r="R161" s="42"/>
      <c r="S161" s="42"/>
      <c r="T161" s="42"/>
      <c r="U161" s="42"/>
      <c r="V161" s="42"/>
      <c r="W161" s="42"/>
      <c r="X161" s="42"/>
      <c r="Y161" s="42"/>
      <c r="Z161" s="42"/>
      <c r="AA161" s="42"/>
      <c r="AB161" s="42"/>
      <c r="AC161" s="42"/>
      <c r="AD161" s="42"/>
      <c r="AE161" s="42"/>
      <c r="AF161" s="42"/>
      <c r="AG161" s="19"/>
      <c r="AH161" s="19"/>
      <c r="AI161" s="19"/>
      <c r="AJ161" s="7"/>
      <c r="AK161" s="43" t="str">
        <f>IF(A161="","",MOD((AG161+AH161)*(N161+O161+P161-1),Prime))</f>
        <v/>
      </c>
      <c r="AL161" s="43" t="str">
        <f>IF(A161="","",MOD((AG161+AH161)*(N161*(1-N161)),Prime))</f>
        <v/>
      </c>
      <c r="AM161" s="43" t="str">
        <f>IF(A161="","",MOD((AG161+AH161)*(O161*(1-O161)),Prime))</f>
        <v/>
      </c>
      <c r="AN161" s="43" t="str">
        <f>IF(A161="","",MOD((AG161+AH161)*(P161*(1-P161)),Prime))</f>
        <v/>
      </c>
      <c r="AO161" s="43" t="str">
        <f>IF(A161="","",MOD((AG161+AH161)*(N161*($I161-N$4)),Prime))</f>
        <v/>
      </c>
      <c r="AP161" s="43" t="str">
        <f>IF(A161="","",MOD((AG161+AH161)*(O161*($I161-O$4)),Prime))</f>
        <v/>
      </c>
      <c r="AQ161" s="43" t="str">
        <f>IF(A161="","",MOD((AG161+AH161)*(P161*($I161-P$4)),Prime))</f>
        <v/>
      </c>
      <c r="AR161" s="7"/>
      <c r="AS161" s="43" t="str">
        <f>IF(A161="","",MOD((AG161+AH161)*(Q161+R161+S161+T161+U161-1),Prime))</f>
        <v/>
      </c>
      <c r="AT161" s="43" t="str">
        <f>IF(A161="","",MOD((AG161+AH161)*(Q161*(1-Q161)),Prime))</f>
        <v/>
      </c>
      <c r="AU161" s="43" t="str">
        <f>IF(A161="","",MOD((AG161+AH161)*(R161*(1-R161)),Prime))</f>
        <v/>
      </c>
      <c r="AV161" s="43" t="str">
        <f>IF(A161="","",MOD((AG161+AH161)*(S161*(1-S161)),Prime))</f>
        <v/>
      </c>
      <c r="AW161" s="43" t="str">
        <f>IF(A161="","",MOD((AG161+AH161)*(T161*(1-T161)),Prime))</f>
        <v/>
      </c>
      <c r="AX161" s="43" t="str">
        <f>IF(A161="","",MOD((AG161+AH161)*(U161*(1-U161)),Prime))</f>
        <v/>
      </c>
      <c r="AY161" s="43" t="str">
        <f>IF($A161="","",MOD(($AG161+$AH161)*(Q161*($K161-Q$4)),Prime))</f>
        <v/>
      </c>
      <c r="AZ161" s="43" t="str">
        <f>IF($A161="","",MOD(($AG161+$AH161)*(R161*($K161-R$4)),Prime))</f>
        <v/>
      </c>
      <c r="BA161" s="43" t="str">
        <f>IF($A161="","",MOD(($AG161+$AH161)*(S161*($K161-S$4)),Prime))</f>
        <v/>
      </c>
      <c r="BB161" s="43" t="str">
        <f>IF($A161="","",MOD(($AG161+$AH161)*(T161*($K161-T$4)),Prime))</f>
        <v/>
      </c>
      <c r="BC161" s="43" t="str">
        <f>IF($A161="","",MOD(($AG161+$AH161)*(U161*($K161-U$4)),Prime))</f>
        <v/>
      </c>
      <c r="BD161" s="24"/>
      <c r="BE161" s="43" t="str">
        <f>IF(A161="","",MOD((AG161+AH161)*(V161+W161+X161+Y161+Z161-1),Prime))</f>
        <v/>
      </c>
      <c r="BF161" s="43" t="str">
        <f>IF(A161="","",MOD((AG161+AH161)*(V161*(1-V161)),Prime))</f>
        <v/>
      </c>
      <c r="BG161" s="43" t="str">
        <f>IF(A161="","",MOD((AG161+AH161)*(W161*(1-W161)),Prime))</f>
        <v/>
      </c>
      <c r="BH161" s="43" t="str">
        <f>IF(A161="","",MOD((AG161+AH161)*(X161*(1-X161)),Prime))</f>
        <v/>
      </c>
      <c r="BI161" s="43" t="str">
        <f>IF(A161="","",MOD((AG161+AH161)*(Y161*(1-Y161)),Prime))</f>
        <v/>
      </c>
      <c r="BJ161" s="43" t="str">
        <f>IF(A161="","",MOD((AG161+AH161)*(Z161*(1-Z161)),Prime))</f>
        <v/>
      </c>
      <c r="BK161" s="43" t="str">
        <f>IF($A161="","",MOD(($AG161+$AH161)*(V161*($L161-V$4)),Prime))</f>
        <v/>
      </c>
      <c r="BL161" s="43" t="str">
        <f>IF($A161="","",MOD(($AG161+$AH161)*(W161*($L161-W$4)),Prime))</f>
        <v/>
      </c>
      <c r="BM161" s="43" t="str">
        <f>IF($A161="","",MOD(($AG161+$AH161)*(X161*($L161-X$4)),Prime))</f>
        <v/>
      </c>
      <c r="BN161" s="43" t="str">
        <f>IF($A161="","",MOD(($AG161+$AH161)*(Y161*($L161-Y$4)),Prime))</f>
        <v/>
      </c>
      <c r="BO161" s="43" t="str">
        <f>IF($A161="","",MOD(($AG161+$AH161)*(Z161*($L161-Z$4)),Prime))</f>
        <v/>
      </c>
      <c r="BP161" s="24"/>
      <c r="BQ161" s="43" t="str">
        <f>IF(A161="","",MOD((AG161+AH161)*(R161*D161+S161*E161+T161*F161+U161*G161-AA161),Prime))</f>
        <v/>
      </c>
      <c r="BR161" s="43" t="str">
        <f>IF(A161="","",MOD((AG161+AH161)*(W161*D161+X161*E161+Y161*F161+Z161*G161-AB161),Prime))</f>
        <v/>
      </c>
      <c r="BS161" s="43" t="str">
        <f>IF(A161="","",MOD((AG161+AH161)*(MOD(N161*AB161+O161*(AB161+M161)+P161*(AA161+AB161+M161),Prime)-AC161),Prime))</f>
        <v/>
      </c>
      <c r="BT161" s="43" t="str">
        <f>IF(A161="","",MOD((AG161+AH161)*MOD(H161*(AA161+R161)+(1-H161)*AC161-AD161,Prime),Prime))</f>
        <v/>
      </c>
      <c r="BU161" s="43" t="str">
        <f>IF(A161="","",MOD((AG161+AH161)*((J161*AD161+(1-J161)*AC161)-AE161),Prime))</f>
        <v/>
      </c>
      <c r="BV161" s="43" t="str">
        <f>IF(A161="","",MOD((AG161+AH161)*H161*(1-H161),Prime))</f>
        <v/>
      </c>
      <c r="BW161" s="43" t="str" cm="1">
        <f t="array" ref="BW161">IF(A161="","",MOD(AH161*MOD(MRef(AF$5,B161-Input_Output!$O$6,Input_Output!$O$22)*MRef(AC$5,B161-Input_Output!$O$6,Input_Output!$O$22)-(1-H161),Prime),Prime))</f>
        <v/>
      </c>
      <c r="BX161" s="24"/>
      <c r="BY161" s="43" t="str" cm="1">
        <f t="array" ref="BY161">IF(A161="","",MOD($AH161*((1-MRef(R$5,$B161-Input_Output!$O$6,Input_Output!$O$22))*(MOD(MRef(D$5,$B161-Input_Output!$O$6,Input_Output!$O$22)+1,Prime))+MRef(R$5,$B161-Input_Output!$O$6,Input_Output!$O$22)*MRef($AE$5,$B161-Input_Output!$O$6,Input_Output!$O$22)-D161),Prime))</f>
        <v/>
      </c>
      <c r="BZ161" s="43" t="str" cm="1">
        <f t="array" ref="BZ161">IF($A161="","",MOD($AH161*((1-MRef(S$5,$B161-Input_Output!$O$6,Input_Output!$O$22))*MRef(E$5,$B161-Input_Output!$O$6,Input_Output!$O$22)+MRef(S$5,$B161-Input_Output!$O$6,Input_Output!$O$22)*MRef($AE$5,$B161-Input_Output!$O$6,Input_Output!$O$22)-E161),Prime))</f>
        <v/>
      </c>
      <c r="CA161" s="43" t="str" cm="1">
        <f t="array" ref="CA161">IF($A161="","",MOD($AH161*((1-MRef(T$5,$B161-Input_Output!$O$6,Input_Output!$O$22))*MRef(F$5,$B161-Input_Output!$O$6,Input_Output!$O$22)+MRef(T$5,$B161-Input_Output!$O$6,Input_Output!$O$22)*MRef($AE$5,$B161-Input_Output!$O$6,Input_Output!$O$22)-F161),Prime))</f>
        <v/>
      </c>
      <c r="CB161" s="43" t="str" cm="1">
        <f t="array" ref="CB161">IF($A161="","",MOD($AH161*((1-MRef(U$5,$B161-Input_Output!$O$6,Input_Output!$O$22))*MRef(G$5,$B161-Input_Output!$O$6,Input_Output!$O$22)+MRef(U$5,$B161-Input_Output!$O$6,Input_Output!$O$22)*MRef($AE$5,$B161-Input_Output!$O$6,Input_Output!$O$22)-G161),Prime))</f>
        <v/>
      </c>
      <c r="CC161" s="43" t="str" cm="1">
        <f t="array" ref="CC161">IF(A161="","",MOD(AH161*MRef(AC$5,B161-Input_Output!$O$6,Input_Output!$O$22)*H161,Prime))</f>
        <v/>
      </c>
      <c r="CD161" s="24"/>
      <c r="CE161" s="43" t="str">
        <f>IF($A161="","",MOD(D161*$AG161,Prime))</f>
        <v/>
      </c>
      <c r="CF161" s="43" t="str">
        <f>IF($A161="","",MOD((E161-INPUT)*$AG161,Prime))</f>
        <v/>
      </c>
      <c r="CG161" s="43" t="str">
        <f>IF($A161="","",MOD(H161*$AG161,Prime))</f>
        <v/>
      </c>
      <c r="CH161" s="43" t="str">
        <f>IF($A161="","",MOD((E161-OUT)*$AI161,Prime))</f>
        <v/>
      </c>
      <c r="CI161" s="43" t="str" cm="1">
        <f t="array" ref="CI161">IF(A161="","",_xlfn.LET(_xlpm.r,B161-Input_Output!$O$6,_xlpm.l,Input_Output!$O$22,MOD(MRef(AG$5,_xlpm.r,_xlpm.l)+MRef(AH$5,_xlpm.r,_xlpm.l)-MRef(AI$5,_xlpm.r,_xlpm.l)-AH161,Prime)))</f>
        <v/>
      </c>
      <c r="CJ161" s="7"/>
    </row>
    <row r="162" spans="1:88" x14ac:dyDescent="0.25">
      <c r="A162" s="41" t="str">
        <f>IF(B162&lt;Input_Output!O$22,"disguised","")</f>
        <v/>
      </c>
      <c r="B162" s="19" t="str">
        <f>IF(B161="","",_xlfn.LET(_xlpm.next,B161+1,IF(_xlpm.next&lt;Input_Output!O$22,_xlpm.next,"")))</f>
        <v/>
      </c>
      <c r="C162" s="19"/>
      <c r="D162" s="42"/>
      <c r="E162" s="42"/>
      <c r="F162" s="42"/>
      <c r="G162" s="42"/>
      <c r="H162" s="79"/>
      <c r="I162" s="87"/>
      <c r="J162" s="42"/>
      <c r="K162" s="42"/>
      <c r="L162" s="42"/>
      <c r="M162" s="61"/>
      <c r="N162" s="80"/>
      <c r="O162" s="42"/>
      <c r="P162" s="42"/>
      <c r="Q162" s="42"/>
      <c r="R162" s="42"/>
      <c r="S162" s="42"/>
      <c r="T162" s="42"/>
      <c r="U162" s="42"/>
      <c r="V162" s="42"/>
      <c r="W162" s="42"/>
      <c r="X162" s="42"/>
      <c r="Y162" s="42"/>
      <c r="Z162" s="42"/>
      <c r="AA162" s="42"/>
      <c r="AB162" s="42"/>
      <c r="AC162" s="42"/>
      <c r="AD162" s="42"/>
      <c r="AE162" s="42"/>
      <c r="AF162" s="42"/>
      <c r="AG162" s="19"/>
      <c r="AH162" s="19"/>
      <c r="AI162" s="19"/>
      <c r="AJ162" s="7"/>
      <c r="AK162" s="43" t="str">
        <f>IF(A162="","",MOD((AG162+AH162)*(N162+O162+P162-1),Prime))</f>
        <v/>
      </c>
      <c r="AL162" s="43" t="str">
        <f>IF(A162="","",MOD((AG162+AH162)*(N162*(1-N162)),Prime))</f>
        <v/>
      </c>
      <c r="AM162" s="43" t="str">
        <f>IF(A162="","",MOD((AG162+AH162)*(O162*(1-O162)),Prime))</f>
        <v/>
      </c>
      <c r="AN162" s="43" t="str">
        <f>IF(A162="","",MOD((AG162+AH162)*(P162*(1-P162)),Prime))</f>
        <v/>
      </c>
      <c r="AO162" s="43" t="str">
        <f>IF(A162="","",MOD((AG162+AH162)*(N162*($I162-N$4)),Prime))</f>
        <v/>
      </c>
      <c r="AP162" s="43" t="str">
        <f>IF(A162="","",MOD((AG162+AH162)*(O162*($I162-O$4)),Prime))</f>
        <v/>
      </c>
      <c r="AQ162" s="43" t="str">
        <f>IF(A162="","",MOD((AG162+AH162)*(P162*($I162-P$4)),Prime))</f>
        <v/>
      </c>
      <c r="AR162" s="7"/>
      <c r="AS162" s="43" t="str">
        <f>IF(A162="","",MOD((AG162+AH162)*(Q162+R162+S162+T162+U162-1),Prime))</f>
        <v/>
      </c>
      <c r="AT162" s="43" t="str">
        <f>IF(A162="","",MOD((AG162+AH162)*(Q162*(1-Q162)),Prime))</f>
        <v/>
      </c>
      <c r="AU162" s="43" t="str">
        <f>IF(A162="","",MOD((AG162+AH162)*(R162*(1-R162)),Prime))</f>
        <v/>
      </c>
      <c r="AV162" s="43" t="str">
        <f>IF(A162="","",MOD((AG162+AH162)*(S162*(1-S162)),Prime))</f>
        <v/>
      </c>
      <c r="AW162" s="43" t="str">
        <f>IF(A162="","",MOD((AG162+AH162)*(T162*(1-T162)),Prime))</f>
        <v/>
      </c>
      <c r="AX162" s="43" t="str">
        <f>IF(A162="","",MOD((AG162+AH162)*(U162*(1-U162)),Prime))</f>
        <v/>
      </c>
      <c r="AY162" s="43" t="str">
        <f>IF($A162="","",MOD(($AG162+$AH162)*(Q162*($K162-Q$4)),Prime))</f>
        <v/>
      </c>
      <c r="AZ162" s="43" t="str">
        <f>IF($A162="","",MOD(($AG162+$AH162)*(R162*($K162-R$4)),Prime))</f>
        <v/>
      </c>
      <c r="BA162" s="43" t="str">
        <f>IF($A162="","",MOD(($AG162+$AH162)*(S162*($K162-S$4)),Prime))</f>
        <v/>
      </c>
      <c r="BB162" s="43" t="str">
        <f>IF($A162="","",MOD(($AG162+$AH162)*(T162*($K162-T$4)),Prime))</f>
        <v/>
      </c>
      <c r="BC162" s="43" t="str">
        <f>IF($A162="","",MOD(($AG162+$AH162)*(U162*($K162-U$4)),Prime))</f>
        <v/>
      </c>
      <c r="BD162" s="24"/>
      <c r="BE162" s="43" t="str">
        <f>IF(A162="","",MOD((AG162+AH162)*(V162+W162+X162+Y162+Z162-1),Prime))</f>
        <v/>
      </c>
      <c r="BF162" s="43" t="str">
        <f>IF(A162="","",MOD((AG162+AH162)*(V162*(1-V162)),Prime))</f>
        <v/>
      </c>
      <c r="BG162" s="43" t="str">
        <f>IF(A162="","",MOD((AG162+AH162)*(W162*(1-W162)),Prime))</f>
        <v/>
      </c>
      <c r="BH162" s="43" t="str">
        <f>IF(A162="","",MOD((AG162+AH162)*(X162*(1-X162)),Prime))</f>
        <v/>
      </c>
      <c r="BI162" s="43" t="str">
        <f>IF(A162="","",MOD((AG162+AH162)*(Y162*(1-Y162)),Prime))</f>
        <v/>
      </c>
      <c r="BJ162" s="43" t="str">
        <f>IF(A162="","",MOD((AG162+AH162)*(Z162*(1-Z162)),Prime))</f>
        <v/>
      </c>
      <c r="BK162" s="43" t="str">
        <f>IF($A162="","",MOD(($AG162+$AH162)*(V162*($L162-V$4)),Prime))</f>
        <v/>
      </c>
      <c r="BL162" s="43" t="str">
        <f>IF($A162="","",MOD(($AG162+$AH162)*(W162*($L162-W$4)),Prime))</f>
        <v/>
      </c>
      <c r="BM162" s="43" t="str">
        <f>IF($A162="","",MOD(($AG162+$AH162)*(X162*($L162-X$4)),Prime))</f>
        <v/>
      </c>
      <c r="BN162" s="43" t="str">
        <f>IF($A162="","",MOD(($AG162+$AH162)*(Y162*($L162-Y$4)),Prime))</f>
        <v/>
      </c>
      <c r="BO162" s="43" t="str">
        <f>IF($A162="","",MOD(($AG162+$AH162)*(Z162*($L162-Z$4)),Prime))</f>
        <v/>
      </c>
      <c r="BP162" s="24"/>
      <c r="BQ162" s="43" t="str">
        <f>IF(A162="","",MOD((AG162+AH162)*(R162*D162+S162*E162+T162*F162+U162*G162-AA162),Prime))</f>
        <v/>
      </c>
      <c r="BR162" s="43" t="str">
        <f>IF(A162="","",MOD((AG162+AH162)*(W162*D162+X162*E162+Y162*F162+Z162*G162-AB162),Prime))</f>
        <v/>
      </c>
      <c r="BS162" s="43" t="str">
        <f>IF(A162="","",MOD((AG162+AH162)*(MOD(N162*AB162+O162*(AB162+M162)+P162*(AA162+AB162+M162),Prime)-AC162),Prime))</f>
        <v/>
      </c>
      <c r="BT162" s="43" t="str">
        <f>IF(A162="","",MOD((AG162+AH162)*MOD(H162*(AA162+R162)+(1-H162)*AC162-AD162,Prime),Prime))</f>
        <v/>
      </c>
      <c r="BU162" s="43" t="str">
        <f>IF(A162="","",MOD((AG162+AH162)*((J162*AD162+(1-J162)*AC162)-AE162),Prime))</f>
        <v/>
      </c>
      <c r="BV162" s="43" t="str">
        <f>IF(A162="","",MOD((AG162+AH162)*H162*(1-H162),Prime))</f>
        <v/>
      </c>
      <c r="BW162" s="43" t="str" cm="1">
        <f t="array" ref="BW162">IF(A162="","",MOD(AH162*MOD(MRef(AF$5,B162-Input_Output!$O$6,Input_Output!$O$22)*MRef(AC$5,B162-Input_Output!$O$6,Input_Output!$O$22)-(1-H162),Prime),Prime))</f>
        <v/>
      </c>
      <c r="BX162" s="24"/>
      <c r="BY162" s="43" t="str" cm="1">
        <f t="array" ref="BY162">IF(A162="","",MOD($AH162*((1-MRef(R$5,$B162-Input_Output!$O$6,Input_Output!$O$22))*(MOD(MRef(D$5,$B162-Input_Output!$O$6,Input_Output!$O$22)+1,Prime))+MRef(R$5,$B162-Input_Output!$O$6,Input_Output!$O$22)*MRef($AE$5,$B162-Input_Output!$O$6,Input_Output!$O$22)-D162),Prime))</f>
        <v/>
      </c>
      <c r="BZ162" s="43" t="str" cm="1">
        <f t="array" ref="BZ162">IF($A162="","",MOD($AH162*((1-MRef(S$5,$B162-Input_Output!$O$6,Input_Output!$O$22))*MRef(E$5,$B162-Input_Output!$O$6,Input_Output!$O$22)+MRef(S$5,$B162-Input_Output!$O$6,Input_Output!$O$22)*MRef($AE$5,$B162-Input_Output!$O$6,Input_Output!$O$22)-E162),Prime))</f>
        <v/>
      </c>
      <c r="CA162" s="43" t="str" cm="1">
        <f t="array" ref="CA162">IF($A162="","",MOD($AH162*((1-MRef(T$5,$B162-Input_Output!$O$6,Input_Output!$O$22))*MRef(F$5,$B162-Input_Output!$O$6,Input_Output!$O$22)+MRef(T$5,$B162-Input_Output!$O$6,Input_Output!$O$22)*MRef($AE$5,$B162-Input_Output!$O$6,Input_Output!$O$22)-F162),Prime))</f>
        <v/>
      </c>
      <c r="CB162" s="43" t="str" cm="1">
        <f t="array" ref="CB162">IF($A162="","",MOD($AH162*((1-MRef(U$5,$B162-Input_Output!$O$6,Input_Output!$O$22))*MRef(G$5,$B162-Input_Output!$O$6,Input_Output!$O$22)+MRef(U$5,$B162-Input_Output!$O$6,Input_Output!$O$22)*MRef($AE$5,$B162-Input_Output!$O$6,Input_Output!$O$22)-G162),Prime))</f>
        <v/>
      </c>
      <c r="CC162" s="43" t="str" cm="1">
        <f t="array" ref="CC162">IF(A162="","",MOD(AH162*MRef(AC$5,B162-Input_Output!$O$6,Input_Output!$O$22)*H162,Prime))</f>
        <v/>
      </c>
      <c r="CD162" s="24"/>
      <c r="CE162" s="43" t="str">
        <f>IF($A162="","",MOD(D162*$AG162,Prime))</f>
        <v/>
      </c>
      <c r="CF162" s="43" t="str">
        <f>IF($A162="","",MOD((E162-INPUT)*$AG162,Prime))</f>
        <v/>
      </c>
      <c r="CG162" s="43" t="str">
        <f>IF($A162="","",MOD(H162*$AG162,Prime))</f>
        <v/>
      </c>
      <c r="CH162" s="43" t="str">
        <f>IF($A162="","",MOD((E162-OUT)*$AI162,Prime))</f>
        <v/>
      </c>
      <c r="CI162" s="43" t="str" cm="1">
        <f t="array" ref="CI162">IF(A162="","",_xlfn.LET(_xlpm.r,B162-Input_Output!$O$6,_xlpm.l,Input_Output!$O$22,MOD(MRef(AG$5,_xlpm.r,_xlpm.l)+MRef(AH$5,_xlpm.r,_xlpm.l)-MRef(AI$5,_xlpm.r,_xlpm.l)-AH162,Prime)))</f>
        <v/>
      </c>
      <c r="CJ162" s="7"/>
    </row>
    <row r="163" spans="1:88" x14ac:dyDescent="0.25">
      <c r="A163" s="41" t="str">
        <f>IF(B163&lt;Input_Output!O$22,"disguised","")</f>
        <v/>
      </c>
      <c r="B163" s="19" t="str">
        <f>IF(B162="","",_xlfn.LET(_xlpm.next,B162+1,IF(_xlpm.next&lt;Input_Output!O$22,_xlpm.next,"")))</f>
        <v/>
      </c>
      <c r="C163" s="19"/>
      <c r="D163" s="42"/>
      <c r="E163" s="42"/>
      <c r="F163" s="42"/>
      <c r="G163" s="42"/>
      <c r="H163" s="79"/>
      <c r="I163" s="87"/>
      <c r="J163" s="42"/>
      <c r="K163" s="42"/>
      <c r="L163" s="42"/>
      <c r="M163" s="61"/>
      <c r="N163" s="80"/>
      <c r="O163" s="42"/>
      <c r="P163" s="42"/>
      <c r="Q163" s="42"/>
      <c r="R163" s="42"/>
      <c r="S163" s="42"/>
      <c r="T163" s="42"/>
      <c r="U163" s="42"/>
      <c r="V163" s="42"/>
      <c r="W163" s="42"/>
      <c r="X163" s="42"/>
      <c r="Y163" s="42"/>
      <c r="Z163" s="42"/>
      <c r="AA163" s="42"/>
      <c r="AB163" s="42"/>
      <c r="AC163" s="42"/>
      <c r="AD163" s="42"/>
      <c r="AE163" s="42"/>
      <c r="AF163" s="42"/>
      <c r="AG163" s="19"/>
      <c r="AH163" s="19"/>
      <c r="AI163" s="19"/>
      <c r="AJ163" s="7"/>
      <c r="AK163" s="43" t="str">
        <f>IF(A163="","",MOD((AG163+AH163)*(N163+O163+P163-1),Prime))</f>
        <v/>
      </c>
      <c r="AL163" s="43" t="str">
        <f>IF(A163="","",MOD((AG163+AH163)*(N163*(1-N163)),Prime))</f>
        <v/>
      </c>
      <c r="AM163" s="43" t="str">
        <f>IF(A163="","",MOD((AG163+AH163)*(O163*(1-O163)),Prime))</f>
        <v/>
      </c>
      <c r="AN163" s="43" t="str">
        <f>IF(A163="","",MOD((AG163+AH163)*(P163*(1-P163)),Prime))</f>
        <v/>
      </c>
      <c r="AO163" s="43" t="str">
        <f>IF(A163="","",MOD((AG163+AH163)*(N163*($I163-N$4)),Prime))</f>
        <v/>
      </c>
      <c r="AP163" s="43" t="str">
        <f>IF(A163="","",MOD((AG163+AH163)*(O163*($I163-O$4)),Prime))</f>
        <v/>
      </c>
      <c r="AQ163" s="43" t="str">
        <f>IF(A163="","",MOD((AG163+AH163)*(P163*($I163-P$4)),Prime))</f>
        <v/>
      </c>
      <c r="AR163" s="7"/>
      <c r="AS163" s="43" t="str">
        <f>IF(A163="","",MOD((AG163+AH163)*(Q163+R163+S163+T163+U163-1),Prime))</f>
        <v/>
      </c>
      <c r="AT163" s="43" t="str">
        <f>IF(A163="","",MOD((AG163+AH163)*(Q163*(1-Q163)),Prime))</f>
        <v/>
      </c>
      <c r="AU163" s="43" t="str">
        <f>IF(A163="","",MOD((AG163+AH163)*(R163*(1-R163)),Prime))</f>
        <v/>
      </c>
      <c r="AV163" s="43" t="str">
        <f>IF(A163="","",MOD((AG163+AH163)*(S163*(1-S163)),Prime))</f>
        <v/>
      </c>
      <c r="AW163" s="43" t="str">
        <f>IF(A163="","",MOD((AG163+AH163)*(T163*(1-T163)),Prime))</f>
        <v/>
      </c>
      <c r="AX163" s="43" t="str">
        <f>IF(A163="","",MOD((AG163+AH163)*(U163*(1-U163)),Prime))</f>
        <v/>
      </c>
      <c r="AY163" s="43" t="str">
        <f>IF($A163="","",MOD(($AG163+$AH163)*(Q163*($K163-Q$4)),Prime))</f>
        <v/>
      </c>
      <c r="AZ163" s="43" t="str">
        <f>IF($A163="","",MOD(($AG163+$AH163)*(R163*($K163-R$4)),Prime))</f>
        <v/>
      </c>
      <c r="BA163" s="43" t="str">
        <f>IF($A163="","",MOD(($AG163+$AH163)*(S163*($K163-S$4)),Prime))</f>
        <v/>
      </c>
      <c r="BB163" s="43" t="str">
        <f>IF($A163="","",MOD(($AG163+$AH163)*(T163*($K163-T$4)),Prime))</f>
        <v/>
      </c>
      <c r="BC163" s="43" t="str">
        <f>IF($A163="","",MOD(($AG163+$AH163)*(U163*($K163-U$4)),Prime))</f>
        <v/>
      </c>
      <c r="BD163" s="24"/>
      <c r="BE163" s="43" t="str">
        <f>IF(A163="","",MOD((AG163+AH163)*(V163+W163+X163+Y163+Z163-1),Prime))</f>
        <v/>
      </c>
      <c r="BF163" s="43" t="str">
        <f>IF(A163="","",MOD((AG163+AH163)*(V163*(1-V163)),Prime))</f>
        <v/>
      </c>
      <c r="BG163" s="43" t="str">
        <f>IF(A163="","",MOD((AG163+AH163)*(W163*(1-W163)),Prime))</f>
        <v/>
      </c>
      <c r="BH163" s="43" t="str">
        <f>IF(A163="","",MOD((AG163+AH163)*(X163*(1-X163)),Prime))</f>
        <v/>
      </c>
      <c r="BI163" s="43" t="str">
        <f>IF(A163="","",MOD((AG163+AH163)*(Y163*(1-Y163)),Prime))</f>
        <v/>
      </c>
      <c r="BJ163" s="43" t="str">
        <f>IF(A163="","",MOD((AG163+AH163)*(Z163*(1-Z163)),Prime))</f>
        <v/>
      </c>
      <c r="BK163" s="43" t="str">
        <f>IF($A163="","",MOD(($AG163+$AH163)*(V163*($L163-V$4)),Prime))</f>
        <v/>
      </c>
      <c r="BL163" s="43" t="str">
        <f>IF($A163="","",MOD(($AG163+$AH163)*(W163*($L163-W$4)),Prime))</f>
        <v/>
      </c>
      <c r="BM163" s="43" t="str">
        <f>IF($A163="","",MOD(($AG163+$AH163)*(X163*($L163-X$4)),Prime))</f>
        <v/>
      </c>
      <c r="BN163" s="43" t="str">
        <f>IF($A163="","",MOD(($AG163+$AH163)*(Y163*($L163-Y$4)),Prime))</f>
        <v/>
      </c>
      <c r="BO163" s="43" t="str">
        <f>IF($A163="","",MOD(($AG163+$AH163)*(Z163*($L163-Z$4)),Prime))</f>
        <v/>
      </c>
      <c r="BP163" s="24"/>
      <c r="BQ163" s="43" t="str">
        <f>IF(A163="","",MOD((AG163+AH163)*(R163*D163+S163*E163+T163*F163+U163*G163-AA163),Prime))</f>
        <v/>
      </c>
      <c r="BR163" s="43" t="str">
        <f>IF(A163="","",MOD((AG163+AH163)*(W163*D163+X163*E163+Y163*F163+Z163*G163-AB163),Prime))</f>
        <v/>
      </c>
      <c r="BS163" s="43" t="str">
        <f>IF(A163="","",MOD((AG163+AH163)*(MOD(N163*AB163+O163*(AB163+M163)+P163*(AA163+AB163+M163),Prime)-AC163),Prime))</f>
        <v/>
      </c>
      <c r="BT163" s="43" t="str">
        <f>IF(A163="","",MOD((AG163+AH163)*MOD(H163*(AA163+R163)+(1-H163)*AC163-AD163,Prime),Prime))</f>
        <v/>
      </c>
      <c r="BU163" s="43" t="str">
        <f>IF(A163="","",MOD((AG163+AH163)*((J163*AD163+(1-J163)*AC163)-AE163),Prime))</f>
        <v/>
      </c>
      <c r="BV163" s="43" t="str">
        <f>IF(A163="","",MOD((AG163+AH163)*H163*(1-H163),Prime))</f>
        <v/>
      </c>
      <c r="BW163" s="43" t="str" cm="1">
        <f t="array" ref="BW163">IF(A163="","",MOD(AH163*MOD(MRef(AF$5,B163-Input_Output!$O$6,Input_Output!$O$22)*MRef(AC$5,B163-Input_Output!$O$6,Input_Output!$O$22)-(1-H163),Prime),Prime))</f>
        <v/>
      </c>
      <c r="BX163" s="24"/>
      <c r="BY163" s="43" t="str" cm="1">
        <f t="array" ref="BY163">IF(A163="","",MOD($AH163*((1-MRef(R$5,$B163-Input_Output!$O$6,Input_Output!$O$22))*(MOD(MRef(D$5,$B163-Input_Output!$O$6,Input_Output!$O$22)+1,Prime))+MRef(R$5,$B163-Input_Output!$O$6,Input_Output!$O$22)*MRef($AE$5,$B163-Input_Output!$O$6,Input_Output!$O$22)-D163),Prime))</f>
        <v/>
      </c>
      <c r="BZ163" s="43" t="str" cm="1">
        <f t="array" ref="BZ163">IF($A163="","",MOD($AH163*((1-MRef(S$5,$B163-Input_Output!$O$6,Input_Output!$O$22))*MRef(E$5,$B163-Input_Output!$O$6,Input_Output!$O$22)+MRef(S$5,$B163-Input_Output!$O$6,Input_Output!$O$22)*MRef($AE$5,$B163-Input_Output!$O$6,Input_Output!$O$22)-E163),Prime))</f>
        <v/>
      </c>
      <c r="CA163" s="43" t="str" cm="1">
        <f t="array" ref="CA163">IF($A163="","",MOD($AH163*((1-MRef(T$5,$B163-Input_Output!$O$6,Input_Output!$O$22))*MRef(F$5,$B163-Input_Output!$O$6,Input_Output!$O$22)+MRef(T$5,$B163-Input_Output!$O$6,Input_Output!$O$22)*MRef($AE$5,$B163-Input_Output!$O$6,Input_Output!$O$22)-F163),Prime))</f>
        <v/>
      </c>
      <c r="CB163" s="43" t="str" cm="1">
        <f t="array" ref="CB163">IF($A163="","",MOD($AH163*((1-MRef(U$5,$B163-Input_Output!$O$6,Input_Output!$O$22))*MRef(G$5,$B163-Input_Output!$O$6,Input_Output!$O$22)+MRef(U$5,$B163-Input_Output!$O$6,Input_Output!$O$22)*MRef($AE$5,$B163-Input_Output!$O$6,Input_Output!$O$22)-G163),Prime))</f>
        <v/>
      </c>
      <c r="CC163" s="43" t="str" cm="1">
        <f t="array" ref="CC163">IF(A163="","",MOD(AH163*MRef(AC$5,B163-Input_Output!$O$6,Input_Output!$O$22)*H163,Prime))</f>
        <v/>
      </c>
      <c r="CD163" s="24"/>
      <c r="CE163" s="43" t="str">
        <f>IF($A163="","",MOD(D163*$AG163,Prime))</f>
        <v/>
      </c>
      <c r="CF163" s="43" t="str">
        <f>IF($A163="","",MOD((E163-INPUT)*$AG163,Prime))</f>
        <v/>
      </c>
      <c r="CG163" s="43" t="str">
        <f>IF($A163="","",MOD(H163*$AG163,Prime))</f>
        <v/>
      </c>
      <c r="CH163" s="43" t="str">
        <f>IF($A163="","",MOD((E163-OUT)*$AI163,Prime))</f>
        <v/>
      </c>
      <c r="CI163" s="43" t="str" cm="1">
        <f t="array" ref="CI163">IF(A163="","",_xlfn.LET(_xlpm.r,B163-Input_Output!$O$6,_xlpm.l,Input_Output!$O$22,MOD(MRef(AG$5,_xlpm.r,_xlpm.l)+MRef(AH$5,_xlpm.r,_xlpm.l)-MRef(AI$5,_xlpm.r,_xlpm.l)-AH163,Prime)))</f>
        <v/>
      </c>
      <c r="CJ163" s="7"/>
    </row>
    <row r="164" spans="1:88" x14ac:dyDescent="0.25">
      <c r="A164" s="41" t="str">
        <f>IF(B164&lt;Input_Output!O$22,"disguised","")</f>
        <v/>
      </c>
      <c r="B164" s="19" t="str">
        <f>IF(B163="","",_xlfn.LET(_xlpm.next,B163+1,IF(_xlpm.next&lt;Input_Output!O$22,_xlpm.next,"")))</f>
        <v/>
      </c>
      <c r="C164" s="19"/>
      <c r="D164" s="42"/>
      <c r="E164" s="42"/>
      <c r="F164" s="42"/>
      <c r="G164" s="42"/>
      <c r="H164" s="79"/>
      <c r="I164" s="87"/>
      <c r="J164" s="42"/>
      <c r="K164" s="42"/>
      <c r="L164" s="42"/>
      <c r="M164" s="61"/>
      <c r="N164" s="80"/>
      <c r="O164" s="42"/>
      <c r="P164" s="42"/>
      <c r="Q164" s="42"/>
      <c r="R164" s="42"/>
      <c r="S164" s="42"/>
      <c r="T164" s="42"/>
      <c r="U164" s="42"/>
      <c r="V164" s="42"/>
      <c r="W164" s="42"/>
      <c r="X164" s="42"/>
      <c r="Y164" s="42"/>
      <c r="Z164" s="42"/>
      <c r="AA164" s="42"/>
      <c r="AB164" s="42"/>
      <c r="AC164" s="42"/>
      <c r="AD164" s="42"/>
      <c r="AE164" s="42"/>
      <c r="AF164" s="42"/>
      <c r="AG164" s="19"/>
      <c r="AH164" s="19"/>
      <c r="AI164" s="19"/>
      <c r="AJ164" s="7"/>
      <c r="AK164" s="43" t="str">
        <f>IF(A164="","",MOD((AG164+AH164)*(N164+O164+P164-1),Prime))</f>
        <v/>
      </c>
      <c r="AL164" s="43" t="str">
        <f>IF(A164="","",MOD((AG164+AH164)*(N164*(1-N164)),Prime))</f>
        <v/>
      </c>
      <c r="AM164" s="43" t="str">
        <f>IF(A164="","",MOD((AG164+AH164)*(O164*(1-O164)),Prime))</f>
        <v/>
      </c>
      <c r="AN164" s="43" t="str">
        <f>IF(A164="","",MOD((AG164+AH164)*(P164*(1-P164)),Prime))</f>
        <v/>
      </c>
      <c r="AO164" s="43" t="str">
        <f>IF(A164="","",MOD((AG164+AH164)*(N164*($I164-N$4)),Prime))</f>
        <v/>
      </c>
      <c r="AP164" s="43" t="str">
        <f>IF(A164="","",MOD((AG164+AH164)*(O164*($I164-O$4)),Prime))</f>
        <v/>
      </c>
      <c r="AQ164" s="43" t="str">
        <f>IF(A164="","",MOD((AG164+AH164)*(P164*($I164-P$4)),Prime))</f>
        <v/>
      </c>
      <c r="AR164" s="7"/>
      <c r="AS164" s="43" t="str">
        <f>IF(A164="","",MOD((AG164+AH164)*(Q164+R164+S164+T164+U164-1),Prime))</f>
        <v/>
      </c>
      <c r="AT164" s="43" t="str">
        <f>IF(A164="","",MOD((AG164+AH164)*(Q164*(1-Q164)),Prime))</f>
        <v/>
      </c>
      <c r="AU164" s="43" t="str">
        <f>IF(A164="","",MOD((AG164+AH164)*(R164*(1-R164)),Prime))</f>
        <v/>
      </c>
      <c r="AV164" s="43" t="str">
        <f>IF(A164="","",MOD((AG164+AH164)*(S164*(1-S164)),Prime))</f>
        <v/>
      </c>
      <c r="AW164" s="43" t="str">
        <f>IF(A164="","",MOD((AG164+AH164)*(T164*(1-T164)),Prime))</f>
        <v/>
      </c>
      <c r="AX164" s="43" t="str">
        <f>IF(A164="","",MOD((AG164+AH164)*(U164*(1-U164)),Prime))</f>
        <v/>
      </c>
      <c r="AY164" s="43" t="str">
        <f>IF($A164="","",MOD(($AG164+$AH164)*(Q164*($K164-Q$4)),Prime))</f>
        <v/>
      </c>
      <c r="AZ164" s="43" t="str">
        <f>IF($A164="","",MOD(($AG164+$AH164)*(R164*($K164-R$4)),Prime))</f>
        <v/>
      </c>
      <c r="BA164" s="43" t="str">
        <f>IF($A164="","",MOD(($AG164+$AH164)*(S164*($K164-S$4)),Prime))</f>
        <v/>
      </c>
      <c r="BB164" s="43" t="str">
        <f>IF($A164="","",MOD(($AG164+$AH164)*(T164*($K164-T$4)),Prime))</f>
        <v/>
      </c>
      <c r="BC164" s="43" t="str">
        <f>IF($A164="","",MOD(($AG164+$AH164)*(U164*($K164-U$4)),Prime))</f>
        <v/>
      </c>
      <c r="BD164" s="24"/>
      <c r="BE164" s="43" t="str">
        <f>IF(A164="","",MOD((AG164+AH164)*(V164+W164+X164+Y164+Z164-1),Prime))</f>
        <v/>
      </c>
      <c r="BF164" s="43" t="str">
        <f>IF(A164="","",MOD((AG164+AH164)*(V164*(1-V164)),Prime))</f>
        <v/>
      </c>
      <c r="BG164" s="43" t="str">
        <f>IF(A164="","",MOD((AG164+AH164)*(W164*(1-W164)),Prime))</f>
        <v/>
      </c>
      <c r="BH164" s="43" t="str">
        <f>IF(A164="","",MOD((AG164+AH164)*(X164*(1-X164)),Prime))</f>
        <v/>
      </c>
      <c r="BI164" s="43" t="str">
        <f>IF(A164="","",MOD((AG164+AH164)*(Y164*(1-Y164)),Prime))</f>
        <v/>
      </c>
      <c r="BJ164" s="43" t="str">
        <f>IF(A164="","",MOD((AG164+AH164)*(Z164*(1-Z164)),Prime))</f>
        <v/>
      </c>
      <c r="BK164" s="43" t="str">
        <f>IF($A164="","",MOD(($AG164+$AH164)*(V164*($L164-V$4)),Prime))</f>
        <v/>
      </c>
      <c r="BL164" s="43" t="str">
        <f>IF($A164="","",MOD(($AG164+$AH164)*(W164*($L164-W$4)),Prime))</f>
        <v/>
      </c>
      <c r="BM164" s="43" t="str">
        <f>IF($A164="","",MOD(($AG164+$AH164)*(X164*($L164-X$4)),Prime))</f>
        <v/>
      </c>
      <c r="BN164" s="43" t="str">
        <f>IF($A164="","",MOD(($AG164+$AH164)*(Y164*($L164-Y$4)),Prime))</f>
        <v/>
      </c>
      <c r="BO164" s="43" t="str">
        <f>IF($A164="","",MOD(($AG164+$AH164)*(Z164*($L164-Z$4)),Prime))</f>
        <v/>
      </c>
      <c r="BP164" s="24"/>
      <c r="BQ164" s="43" t="str">
        <f>IF(A164="","",MOD((AG164+AH164)*(R164*D164+S164*E164+T164*F164+U164*G164-AA164),Prime))</f>
        <v/>
      </c>
      <c r="BR164" s="43" t="str">
        <f>IF(A164="","",MOD((AG164+AH164)*(W164*D164+X164*E164+Y164*F164+Z164*G164-AB164),Prime))</f>
        <v/>
      </c>
      <c r="BS164" s="43" t="str">
        <f>IF(A164="","",MOD((AG164+AH164)*(MOD(N164*AB164+O164*(AB164+M164)+P164*(AA164+AB164+M164),Prime)-AC164),Prime))</f>
        <v/>
      </c>
      <c r="BT164" s="43" t="str">
        <f>IF(A164="","",MOD((AG164+AH164)*MOD(H164*(AA164+R164)+(1-H164)*AC164-AD164,Prime),Prime))</f>
        <v/>
      </c>
      <c r="BU164" s="43" t="str">
        <f>IF(A164="","",MOD((AG164+AH164)*((J164*AD164+(1-J164)*AC164)-AE164),Prime))</f>
        <v/>
      </c>
      <c r="BV164" s="43" t="str">
        <f>IF(A164="","",MOD((AG164+AH164)*H164*(1-H164),Prime))</f>
        <v/>
      </c>
      <c r="BW164" s="43" t="str" cm="1">
        <f t="array" ref="BW164">IF(A164="","",MOD(AH164*MOD(MRef(AF$5,B164-Input_Output!$O$6,Input_Output!$O$22)*MRef(AC$5,B164-Input_Output!$O$6,Input_Output!$O$22)-(1-H164),Prime),Prime))</f>
        <v/>
      </c>
      <c r="BX164" s="24"/>
      <c r="BY164" s="43" t="str" cm="1">
        <f t="array" ref="BY164">IF(A164="","",MOD($AH164*((1-MRef(R$5,$B164-Input_Output!$O$6,Input_Output!$O$22))*(MOD(MRef(D$5,$B164-Input_Output!$O$6,Input_Output!$O$22)+1,Prime))+MRef(R$5,$B164-Input_Output!$O$6,Input_Output!$O$22)*MRef($AE$5,$B164-Input_Output!$O$6,Input_Output!$O$22)-D164),Prime))</f>
        <v/>
      </c>
      <c r="BZ164" s="43" t="str" cm="1">
        <f t="array" ref="BZ164">IF($A164="","",MOD($AH164*((1-MRef(S$5,$B164-Input_Output!$O$6,Input_Output!$O$22))*MRef(E$5,$B164-Input_Output!$O$6,Input_Output!$O$22)+MRef(S$5,$B164-Input_Output!$O$6,Input_Output!$O$22)*MRef($AE$5,$B164-Input_Output!$O$6,Input_Output!$O$22)-E164),Prime))</f>
        <v/>
      </c>
      <c r="CA164" s="43" t="str" cm="1">
        <f t="array" ref="CA164">IF($A164="","",MOD($AH164*((1-MRef(T$5,$B164-Input_Output!$O$6,Input_Output!$O$22))*MRef(F$5,$B164-Input_Output!$O$6,Input_Output!$O$22)+MRef(T$5,$B164-Input_Output!$O$6,Input_Output!$O$22)*MRef($AE$5,$B164-Input_Output!$O$6,Input_Output!$O$22)-F164),Prime))</f>
        <v/>
      </c>
      <c r="CB164" s="43" t="str" cm="1">
        <f t="array" ref="CB164">IF($A164="","",MOD($AH164*((1-MRef(U$5,$B164-Input_Output!$O$6,Input_Output!$O$22))*MRef(G$5,$B164-Input_Output!$O$6,Input_Output!$O$22)+MRef(U$5,$B164-Input_Output!$O$6,Input_Output!$O$22)*MRef($AE$5,$B164-Input_Output!$O$6,Input_Output!$O$22)-G164),Prime))</f>
        <v/>
      </c>
      <c r="CC164" s="43" t="str" cm="1">
        <f t="array" ref="CC164">IF(A164="","",MOD(AH164*MRef(AC$5,B164-Input_Output!$O$6,Input_Output!$O$22)*H164,Prime))</f>
        <v/>
      </c>
      <c r="CD164" s="24"/>
      <c r="CE164" s="43" t="str">
        <f>IF($A164="","",MOD(D164*$AG164,Prime))</f>
        <v/>
      </c>
      <c r="CF164" s="43" t="str">
        <f>IF($A164="","",MOD((E164-INPUT)*$AG164,Prime))</f>
        <v/>
      </c>
      <c r="CG164" s="43" t="str">
        <f>IF($A164="","",MOD(H164*$AG164,Prime))</f>
        <v/>
      </c>
      <c r="CH164" s="43" t="str">
        <f>IF($A164="","",MOD((E164-OUT)*$AI164,Prime))</f>
        <v/>
      </c>
      <c r="CI164" s="43" t="str" cm="1">
        <f t="array" ref="CI164">IF(A164="","",_xlfn.LET(_xlpm.r,B164-Input_Output!$O$6,_xlpm.l,Input_Output!$O$22,MOD(MRef(AG$5,_xlpm.r,_xlpm.l)+MRef(AH$5,_xlpm.r,_xlpm.l)-MRef(AI$5,_xlpm.r,_xlpm.l)-AH164,Prime)))</f>
        <v/>
      </c>
      <c r="CJ164" s="7"/>
    </row>
    <row r="165" spans="1:88" x14ac:dyDescent="0.25">
      <c r="A165" s="41" t="str">
        <f>IF(B165&lt;Input_Output!O$22,"disguised","")</f>
        <v/>
      </c>
      <c r="B165" s="19" t="str">
        <f>IF(B164="","",_xlfn.LET(_xlpm.next,B164+1,IF(_xlpm.next&lt;Input_Output!O$22,_xlpm.next,"")))</f>
        <v/>
      </c>
      <c r="C165" s="19"/>
      <c r="D165" s="42"/>
      <c r="E165" s="42"/>
      <c r="F165" s="42"/>
      <c r="G165" s="42"/>
      <c r="H165" s="79"/>
      <c r="I165" s="87"/>
      <c r="J165" s="42"/>
      <c r="K165" s="42"/>
      <c r="L165" s="42"/>
      <c r="M165" s="61"/>
      <c r="N165" s="80"/>
      <c r="O165" s="42"/>
      <c r="P165" s="42"/>
      <c r="Q165" s="42"/>
      <c r="R165" s="42"/>
      <c r="S165" s="42"/>
      <c r="T165" s="42"/>
      <c r="U165" s="42"/>
      <c r="V165" s="42"/>
      <c r="W165" s="42"/>
      <c r="X165" s="42"/>
      <c r="Y165" s="42"/>
      <c r="Z165" s="42"/>
      <c r="AA165" s="42"/>
      <c r="AB165" s="42"/>
      <c r="AC165" s="42"/>
      <c r="AD165" s="42"/>
      <c r="AE165" s="42"/>
      <c r="AF165" s="42"/>
      <c r="AG165" s="19"/>
      <c r="AH165" s="19"/>
      <c r="AI165" s="19"/>
      <c r="AJ165" s="7"/>
      <c r="AK165" s="43" t="str">
        <f>IF(A165="","",MOD((AG165+AH165)*(N165+O165+P165-1),Prime))</f>
        <v/>
      </c>
      <c r="AL165" s="43" t="str">
        <f>IF(A165="","",MOD((AG165+AH165)*(N165*(1-N165)),Prime))</f>
        <v/>
      </c>
      <c r="AM165" s="43" t="str">
        <f>IF(A165="","",MOD((AG165+AH165)*(O165*(1-O165)),Prime))</f>
        <v/>
      </c>
      <c r="AN165" s="43" t="str">
        <f>IF(A165="","",MOD((AG165+AH165)*(P165*(1-P165)),Prime))</f>
        <v/>
      </c>
      <c r="AO165" s="43" t="str">
        <f>IF(A165="","",MOD((AG165+AH165)*(N165*($I165-N$4)),Prime))</f>
        <v/>
      </c>
      <c r="AP165" s="43" t="str">
        <f>IF(A165="","",MOD((AG165+AH165)*(O165*($I165-O$4)),Prime))</f>
        <v/>
      </c>
      <c r="AQ165" s="43" t="str">
        <f>IF(A165="","",MOD((AG165+AH165)*(P165*($I165-P$4)),Prime))</f>
        <v/>
      </c>
      <c r="AR165" s="7"/>
      <c r="AS165" s="43" t="str">
        <f>IF(A165="","",MOD((AG165+AH165)*(Q165+R165+S165+T165+U165-1),Prime))</f>
        <v/>
      </c>
      <c r="AT165" s="43" t="str">
        <f>IF(A165="","",MOD((AG165+AH165)*(Q165*(1-Q165)),Prime))</f>
        <v/>
      </c>
      <c r="AU165" s="43" t="str">
        <f>IF(A165="","",MOD((AG165+AH165)*(R165*(1-R165)),Prime))</f>
        <v/>
      </c>
      <c r="AV165" s="43" t="str">
        <f>IF(A165="","",MOD((AG165+AH165)*(S165*(1-S165)),Prime))</f>
        <v/>
      </c>
      <c r="AW165" s="43" t="str">
        <f>IF(A165="","",MOD((AG165+AH165)*(T165*(1-T165)),Prime))</f>
        <v/>
      </c>
      <c r="AX165" s="43" t="str">
        <f>IF(A165="","",MOD((AG165+AH165)*(U165*(1-U165)),Prime))</f>
        <v/>
      </c>
      <c r="AY165" s="43" t="str">
        <f>IF($A165="","",MOD(($AG165+$AH165)*(Q165*($K165-Q$4)),Prime))</f>
        <v/>
      </c>
      <c r="AZ165" s="43" t="str">
        <f>IF($A165="","",MOD(($AG165+$AH165)*(R165*($K165-R$4)),Prime))</f>
        <v/>
      </c>
      <c r="BA165" s="43" t="str">
        <f>IF($A165="","",MOD(($AG165+$AH165)*(S165*($K165-S$4)),Prime))</f>
        <v/>
      </c>
      <c r="BB165" s="43" t="str">
        <f>IF($A165="","",MOD(($AG165+$AH165)*(T165*($K165-T$4)),Prime))</f>
        <v/>
      </c>
      <c r="BC165" s="43" t="str">
        <f>IF($A165="","",MOD(($AG165+$AH165)*(U165*($K165-U$4)),Prime))</f>
        <v/>
      </c>
      <c r="BD165" s="24"/>
      <c r="BE165" s="43" t="str">
        <f>IF(A165="","",MOD((AG165+AH165)*(V165+W165+X165+Y165+Z165-1),Prime))</f>
        <v/>
      </c>
      <c r="BF165" s="43" t="str">
        <f>IF(A165="","",MOD((AG165+AH165)*(V165*(1-V165)),Prime))</f>
        <v/>
      </c>
      <c r="BG165" s="43" t="str">
        <f>IF(A165="","",MOD((AG165+AH165)*(W165*(1-W165)),Prime))</f>
        <v/>
      </c>
      <c r="BH165" s="43" t="str">
        <f>IF(A165="","",MOD((AG165+AH165)*(X165*(1-X165)),Prime))</f>
        <v/>
      </c>
      <c r="BI165" s="43" t="str">
        <f>IF(A165="","",MOD((AG165+AH165)*(Y165*(1-Y165)),Prime))</f>
        <v/>
      </c>
      <c r="BJ165" s="43" t="str">
        <f>IF(A165="","",MOD((AG165+AH165)*(Z165*(1-Z165)),Prime))</f>
        <v/>
      </c>
      <c r="BK165" s="43" t="str">
        <f>IF($A165="","",MOD(($AG165+$AH165)*(V165*($L165-V$4)),Prime))</f>
        <v/>
      </c>
      <c r="BL165" s="43" t="str">
        <f>IF($A165="","",MOD(($AG165+$AH165)*(W165*($L165-W$4)),Prime))</f>
        <v/>
      </c>
      <c r="BM165" s="43" t="str">
        <f>IF($A165="","",MOD(($AG165+$AH165)*(X165*($L165-X$4)),Prime))</f>
        <v/>
      </c>
      <c r="BN165" s="43" t="str">
        <f>IF($A165="","",MOD(($AG165+$AH165)*(Y165*($L165-Y$4)),Prime))</f>
        <v/>
      </c>
      <c r="BO165" s="43" t="str">
        <f>IF($A165="","",MOD(($AG165+$AH165)*(Z165*($L165-Z$4)),Prime))</f>
        <v/>
      </c>
      <c r="BP165" s="24"/>
      <c r="BQ165" s="43" t="str">
        <f>IF(A165="","",MOD((AG165+AH165)*(R165*D165+S165*E165+T165*F165+U165*G165-AA165),Prime))</f>
        <v/>
      </c>
      <c r="BR165" s="43" t="str">
        <f>IF(A165="","",MOD((AG165+AH165)*(W165*D165+X165*E165+Y165*F165+Z165*G165-AB165),Prime))</f>
        <v/>
      </c>
      <c r="BS165" s="43" t="str">
        <f>IF(A165="","",MOD((AG165+AH165)*(MOD(N165*AB165+O165*(AB165+M165)+P165*(AA165+AB165+M165),Prime)-AC165),Prime))</f>
        <v/>
      </c>
      <c r="BT165" s="43" t="str">
        <f>IF(A165="","",MOD((AG165+AH165)*MOD(H165*(AA165+R165)+(1-H165)*AC165-AD165,Prime),Prime))</f>
        <v/>
      </c>
      <c r="BU165" s="43" t="str">
        <f>IF(A165="","",MOD((AG165+AH165)*((J165*AD165+(1-J165)*AC165)-AE165),Prime))</f>
        <v/>
      </c>
      <c r="BV165" s="43" t="str">
        <f>IF(A165="","",MOD((AG165+AH165)*H165*(1-H165),Prime))</f>
        <v/>
      </c>
      <c r="BW165" s="43" t="str" cm="1">
        <f t="array" ref="BW165">IF(A165="","",MOD(AH165*MOD(MRef(AF$5,B165-Input_Output!$O$6,Input_Output!$O$22)*MRef(AC$5,B165-Input_Output!$O$6,Input_Output!$O$22)-(1-H165),Prime),Prime))</f>
        <v/>
      </c>
      <c r="BX165" s="24"/>
      <c r="BY165" s="43" t="str" cm="1">
        <f t="array" ref="BY165">IF(A165="","",MOD($AH165*((1-MRef(R$5,$B165-Input_Output!$O$6,Input_Output!$O$22))*(MOD(MRef(D$5,$B165-Input_Output!$O$6,Input_Output!$O$22)+1,Prime))+MRef(R$5,$B165-Input_Output!$O$6,Input_Output!$O$22)*MRef($AE$5,$B165-Input_Output!$O$6,Input_Output!$O$22)-D165),Prime))</f>
        <v/>
      </c>
      <c r="BZ165" s="43" t="str" cm="1">
        <f t="array" ref="BZ165">IF($A165="","",MOD($AH165*((1-MRef(S$5,$B165-Input_Output!$O$6,Input_Output!$O$22))*MRef(E$5,$B165-Input_Output!$O$6,Input_Output!$O$22)+MRef(S$5,$B165-Input_Output!$O$6,Input_Output!$O$22)*MRef($AE$5,$B165-Input_Output!$O$6,Input_Output!$O$22)-E165),Prime))</f>
        <v/>
      </c>
      <c r="CA165" s="43" t="str" cm="1">
        <f t="array" ref="CA165">IF($A165="","",MOD($AH165*((1-MRef(T$5,$B165-Input_Output!$O$6,Input_Output!$O$22))*MRef(F$5,$B165-Input_Output!$O$6,Input_Output!$O$22)+MRef(T$5,$B165-Input_Output!$O$6,Input_Output!$O$22)*MRef($AE$5,$B165-Input_Output!$O$6,Input_Output!$O$22)-F165),Prime))</f>
        <v/>
      </c>
      <c r="CB165" s="43" t="str" cm="1">
        <f t="array" ref="CB165">IF($A165="","",MOD($AH165*((1-MRef(U$5,$B165-Input_Output!$O$6,Input_Output!$O$22))*MRef(G$5,$B165-Input_Output!$O$6,Input_Output!$O$22)+MRef(U$5,$B165-Input_Output!$O$6,Input_Output!$O$22)*MRef($AE$5,$B165-Input_Output!$O$6,Input_Output!$O$22)-G165),Prime))</f>
        <v/>
      </c>
      <c r="CC165" s="43" t="str" cm="1">
        <f t="array" ref="CC165">IF(A165="","",MOD(AH165*MRef(AC$5,B165-Input_Output!$O$6,Input_Output!$O$22)*H165,Prime))</f>
        <v/>
      </c>
      <c r="CD165" s="24"/>
      <c r="CE165" s="43" t="str">
        <f>IF($A165="","",MOD(D165*$AG165,Prime))</f>
        <v/>
      </c>
      <c r="CF165" s="43" t="str">
        <f>IF($A165="","",MOD((E165-INPUT)*$AG165,Prime))</f>
        <v/>
      </c>
      <c r="CG165" s="43" t="str">
        <f>IF($A165="","",MOD(H165*$AG165,Prime))</f>
        <v/>
      </c>
      <c r="CH165" s="43" t="str">
        <f>IF($A165="","",MOD((E165-OUT)*$AI165,Prime))</f>
        <v/>
      </c>
      <c r="CI165" s="43" t="str" cm="1">
        <f t="array" ref="CI165">IF(A165="","",_xlfn.LET(_xlpm.r,B165-Input_Output!$O$6,_xlpm.l,Input_Output!$O$22,MOD(MRef(AG$5,_xlpm.r,_xlpm.l)+MRef(AH$5,_xlpm.r,_xlpm.l)-MRef(AI$5,_xlpm.r,_xlpm.l)-AH165,Prime)))</f>
        <v/>
      </c>
      <c r="CJ165" s="7"/>
    </row>
    <row r="166" spans="1:88" x14ac:dyDescent="0.25">
      <c r="A166" s="41" t="str">
        <f>IF(B166&lt;Input_Output!O$22,"disguised","")</f>
        <v/>
      </c>
      <c r="B166" s="19" t="str">
        <f>IF(B165="","",_xlfn.LET(_xlpm.next,B165+1,IF(_xlpm.next&lt;Input_Output!O$22,_xlpm.next,"")))</f>
        <v/>
      </c>
      <c r="C166" s="19"/>
      <c r="D166" s="42"/>
      <c r="E166" s="42"/>
      <c r="F166" s="42"/>
      <c r="G166" s="42"/>
      <c r="H166" s="79"/>
      <c r="I166" s="87"/>
      <c r="J166" s="42"/>
      <c r="K166" s="42"/>
      <c r="L166" s="42"/>
      <c r="M166" s="61"/>
      <c r="N166" s="80"/>
      <c r="O166" s="42"/>
      <c r="P166" s="42"/>
      <c r="Q166" s="42"/>
      <c r="R166" s="42"/>
      <c r="S166" s="42"/>
      <c r="T166" s="42"/>
      <c r="U166" s="42"/>
      <c r="V166" s="42"/>
      <c r="W166" s="42"/>
      <c r="X166" s="42"/>
      <c r="Y166" s="42"/>
      <c r="Z166" s="42"/>
      <c r="AA166" s="42"/>
      <c r="AB166" s="42"/>
      <c r="AC166" s="42"/>
      <c r="AD166" s="42"/>
      <c r="AE166" s="42"/>
      <c r="AF166" s="42"/>
      <c r="AG166" s="19"/>
      <c r="AH166" s="19"/>
      <c r="AI166" s="19"/>
      <c r="AJ166" s="7"/>
      <c r="AK166" s="43" t="str">
        <f>IF(A166="","",MOD((AG166+AH166)*(N166+O166+P166-1),Prime))</f>
        <v/>
      </c>
      <c r="AL166" s="43" t="str">
        <f>IF(A166="","",MOD((AG166+AH166)*(N166*(1-N166)),Prime))</f>
        <v/>
      </c>
      <c r="AM166" s="43" t="str">
        <f>IF(A166="","",MOD((AG166+AH166)*(O166*(1-O166)),Prime))</f>
        <v/>
      </c>
      <c r="AN166" s="43" t="str">
        <f>IF(A166="","",MOD((AG166+AH166)*(P166*(1-P166)),Prime))</f>
        <v/>
      </c>
      <c r="AO166" s="43" t="str">
        <f>IF(A166="","",MOD((AG166+AH166)*(N166*($I166-N$4)),Prime))</f>
        <v/>
      </c>
      <c r="AP166" s="43" t="str">
        <f>IF(A166="","",MOD((AG166+AH166)*(O166*($I166-O$4)),Prime))</f>
        <v/>
      </c>
      <c r="AQ166" s="43" t="str">
        <f>IF(A166="","",MOD((AG166+AH166)*(P166*($I166-P$4)),Prime))</f>
        <v/>
      </c>
      <c r="AR166" s="7"/>
      <c r="AS166" s="43" t="str">
        <f>IF(A166="","",MOD((AG166+AH166)*(Q166+R166+S166+T166+U166-1),Prime))</f>
        <v/>
      </c>
      <c r="AT166" s="43" t="str">
        <f>IF(A166="","",MOD((AG166+AH166)*(Q166*(1-Q166)),Prime))</f>
        <v/>
      </c>
      <c r="AU166" s="43" t="str">
        <f>IF(A166="","",MOD((AG166+AH166)*(R166*(1-R166)),Prime))</f>
        <v/>
      </c>
      <c r="AV166" s="43" t="str">
        <f>IF(A166="","",MOD((AG166+AH166)*(S166*(1-S166)),Prime))</f>
        <v/>
      </c>
      <c r="AW166" s="43" t="str">
        <f>IF(A166="","",MOD((AG166+AH166)*(T166*(1-T166)),Prime))</f>
        <v/>
      </c>
      <c r="AX166" s="43" t="str">
        <f>IF(A166="","",MOD((AG166+AH166)*(U166*(1-U166)),Prime))</f>
        <v/>
      </c>
      <c r="AY166" s="43" t="str">
        <f>IF($A166="","",MOD(($AG166+$AH166)*(Q166*($K166-Q$4)),Prime))</f>
        <v/>
      </c>
      <c r="AZ166" s="43" t="str">
        <f>IF($A166="","",MOD(($AG166+$AH166)*(R166*($K166-R$4)),Prime))</f>
        <v/>
      </c>
      <c r="BA166" s="43" t="str">
        <f>IF($A166="","",MOD(($AG166+$AH166)*(S166*($K166-S$4)),Prime))</f>
        <v/>
      </c>
      <c r="BB166" s="43" t="str">
        <f>IF($A166="","",MOD(($AG166+$AH166)*(T166*($K166-T$4)),Prime))</f>
        <v/>
      </c>
      <c r="BC166" s="43" t="str">
        <f>IF($A166="","",MOD(($AG166+$AH166)*(U166*($K166-U$4)),Prime))</f>
        <v/>
      </c>
      <c r="BD166" s="24"/>
      <c r="BE166" s="43" t="str">
        <f>IF(A166="","",MOD((AG166+AH166)*(V166+W166+X166+Y166+Z166-1),Prime))</f>
        <v/>
      </c>
      <c r="BF166" s="43" t="str">
        <f>IF(A166="","",MOD((AG166+AH166)*(V166*(1-V166)),Prime))</f>
        <v/>
      </c>
      <c r="BG166" s="43" t="str">
        <f>IF(A166="","",MOD((AG166+AH166)*(W166*(1-W166)),Prime))</f>
        <v/>
      </c>
      <c r="BH166" s="43" t="str">
        <f>IF(A166="","",MOD((AG166+AH166)*(X166*(1-X166)),Prime))</f>
        <v/>
      </c>
      <c r="BI166" s="43" t="str">
        <f>IF(A166="","",MOD((AG166+AH166)*(Y166*(1-Y166)),Prime))</f>
        <v/>
      </c>
      <c r="BJ166" s="43" t="str">
        <f>IF(A166="","",MOD((AG166+AH166)*(Z166*(1-Z166)),Prime))</f>
        <v/>
      </c>
      <c r="BK166" s="43" t="str">
        <f>IF($A166="","",MOD(($AG166+$AH166)*(V166*($L166-V$4)),Prime))</f>
        <v/>
      </c>
      <c r="BL166" s="43" t="str">
        <f>IF($A166="","",MOD(($AG166+$AH166)*(W166*($L166-W$4)),Prime))</f>
        <v/>
      </c>
      <c r="BM166" s="43" t="str">
        <f>IF($A166="","",MOD(($AG166+$AH166)*(X166*($L166-X$4)),Prime))</f>
        <v/>
      </c>
      <c r="BN166" s="43" t="str">
        <f>IF($A166="","",MOD(($AG166+$AH166)*(Y166*($L166-Y$4)),Prime))</f>
        <v/>
      </c>
      <c r="BO166" s="43" t="str">
        <f>IF($A166="","",MOD(($AG166+$AH166)*(Z166*($L166-Z$4)),Prime))</f>
        <v/>
      </c>
      <c r="BP166" s="24"/>
      <c r="BQ166" s="43" t="str">
        <f>IF(A166="","",MOD((AG166+AH166)*(R166*D166+S166*E166+T166*F166+U166*G166-AA166),Prime))</f>
        <v/>
      </c>
      <c r="BR166" s="43" t="str">
        <f>IF(A166="","",MOD((AG166+AH166)*(W166*D166+X166*E166+Y166*F166+Z166*G166-AB166),Prime))</f>
        <v/>
      </c>
      <c r="BS166" s="43" t="str">
        <f>IF(A166="","",MOD((AG166+AH166)*(MOD(N166*AB166+O166*(AB166+M166)+P166*(AA166+AB166+M166),Prime)-AC166),Prime))</f>
        <v/>
      </c>
      <c r="BT166" s="43" t="str">
        <f>IF(A166="","",MOD((AG166+AH166)*MOD(H166*(AA166+R166)+(1-H166)*AC166-AD166,Prime),Prime))</f>
        <v/>
      </c>
      <c r="BU166" s="43" t="str">
        <f>IF(A166="","",MOD((AG166+AH166)*((J166*AD166+(1-J166)*AC166)-AE166),Prime))</f>
        <v/>
      </c>
      <c r="BV166" s="43" t="str">
        <f>IF(A166="","",MOD((AG166+AH166)*H166*(1-H166),Prime))</f>
        <v/>
      </c>
      <c r="BW166" s="43" t="str" cm="1">
        <f t="array" ref="BW166">IF(A166="","",MOD(AH166*MOD(MRef(AF$5,B166-Input_Output!$O$6,Input_Output!$O$22)*MRef(AC$5,B166-Input_Output!$O$6,Input_Output!$O$22)-(1-H166),Prime),Prime))</f>
        <v/>
      </c>
      <c r="BX166" s="24"/>
      <c r="BY166" s="43" t="str" cm="1">
        <f t="array" ref="BY166">IF(A166="","",MOD($AH166*((1-MRef(R$5,$B166-Input_Output!$O$6,Input_Output!$O$22))*(MOD(MRef(D$5,$B166-Input_Output!$O$6,Input_Output!$O$22)+1,Prime))+MRef(R$5,$B166-Input_Output!$O$6,Input_Output!$O$22)*MRef($AE$5,$B166-Input_Output!$O$6,Input_Output!$O$22)-D166),Prime))</f>
        <v/>
      </c>
      <c r="BZ166" s="43" t="str" cm="1">
        <f t="array" ref="BZ166">IF($A166="","",MOD($AH166*((1-MRef(S$5,$B166-Input_Output!$O$6,Input_Output!$O$22))*MRef(E$5,$B166-Input_Output!$O$6,Input_Output!$O$22)+MRef(S$5,$B166-Input_Output!$O$6,Input_Output!$O$22)*MRef($AE$5,$B166-Input_Output!$O$6,Input_Output!$O$22)-E166),Prime))</f>
        <v/>
      </c>
      <c r="CA166" s="43" t="str" cm="1">
        <f t="array" ref="CA166">IF($A166="","",MOD($AH166*((1-MRef(T$5,$B166-Input_Output!$O$6,Input_Output!$O$22))*MRef(F$5,$B166-Input_Output!$O$6,Input_Output!$O$22)+MRef(T$5,$B166-Input_Output!$O$6,Input_Output!$O$22)*MRef($AE$5,$B166-Input_Output!$O$6,Input_Output!$O$22)-F166),Prime))</f>
        <v/>
      </c>
      <c r="CB166" s="43" t="str" cm="1">
        <f t="array" ref="CB166">IF($A166="","",MOD($AH166*((1-MRef(U$5,$B166-Input_Output!$O$6,Input_Output!$O$22))*MRef(G$5,$B166-Input_Output!$O$6,Input_Output!$O$22)+MRef(U$5,$B166-Input_Output!$O$6,Input_Output!$O$22)*MRef($AE$5,$B166-Input_Output!$O$6,Input_Output!$O$22)-G166),Prime))</f>
        <v/>
      </c>
      <c r="CC166" s="43" t="str" cm="1">
        <f t="array" ref="CC166">IF(A166="","",MOD(AH166*MRef(AC$5,B166-Input_Output!$O$6,Input_Output!$O$22)*H166,Prime))</f>
        <v/>
      </c>
      <c r="CD166" s="24"/>
      <c r="CE166" s="43" t="str">
        <f>IF($A166="","",MOD(D166*$AG166,Prime))</f>
        <v/>
      </c>
      <c r="CF166" s="43" t="str">
        <f>IF($A166="","",MOD((E166-INPUT)*$AG166,Prime))</f>
        <v/>
      </c>
      <c r="CG166" s="43" t="str">
        <f>IF($A166="","",MOD(H166*$AG166,Prime))</f>
        <v/>
      </c>
      <c r="CH166" s="43" t="str">
        <f>IF($A166="","",MOD((E166-OUT)*$AI166,Prime))</f>
        <v/>
      </c>
      <c r="CI166" s="43" t="str" cm="1">
        <f t="array" ref="CI166">IF(A166="","",_xlfn.LET(_xlpm.r,B166-Input_Output!$O$6,_xlpm.l,Input_Output!$O$22,MOD(MRef(AG$5,_xlpm.r,_xlpm.l)+MRef(AH$5,_xlpm.r,_xlpm.l)-MRef(AI$5,_xlpm.r,_xlpm.l)-AH166,Prime)))</f>
        <v/>
      </c>
      <c r="CJ166" s="7"/>
    </row>
    <row r="167" spans="1:88" x14ac:dyDescent="0.25">
      <c r="A167" s="41" t="str">
        <f>IF(B167&lt;Input_Output!O$22,"disguised","")</f>
        <v/>
      </c>
      <c r="B167" s="19" t="str">
        <f>IF(B166="","",_xlfn.LET(_xlpm.next,B166+1,IF(_xlpm.next&lt;Input_Output!O$22,_xlpm.next,"")))</f>
        <v/>
      </c>
      <c r="C167" s="19"/>
      <c r="D167" s="42"/>
      <c r="E167" s="42"/>
      <c r="F167" s="42"/>
      <c r="G167" s="42"/>
      <c r="H167" s="79"/>
      <c r="I167" s="87"/>
      <c r="J167" s="42"/>
      <c r="K167" s="42"/>
      <c r="L167" s="42"/>
      <c r="M167" s="61"/>
      <c r="N167" s="80"/>
      <c r="O167" s="42"/>
      <c r="P167" s="42"/>
      <c r="Q167" s="42"/>
      <c r="R167" s="42"/>
      <c r="S167" s="42"/>
      <c r="T167" s="42"/>
      <c r="U167" s="42"/>
      <c r="V167" s="42"/>
      <c r="W167" s="42"/>
      <c r="X167" s="42"/>
      <c r="Y167" s="42"/>
      <c r="Z167" s="42"/>
      <c r="AA167" s="42"/>
      <c r="AB167" s="42"/>
      <c r="AC167" s="42"/>
      <c r="AD167" s="42"/>
      <c r="AE167" s="42"/>
      <c r="AF167" s="42"/>
      <c r="AG167" s="19"/>
      <c r="AH167" s="19"/>
      <c r="AI167" s="19"/>
      <c r="AJ167" s="7"/>
      <c r="AK167" s="43" t="str">
        <f>IF(A167="","",MOD((AG167+AH167)*(N167+O167+P167-1),Prime))</f>
        <v/>
      </c>
      <c r="AL167" s="43" t="str">
        <f>IF(A167="","",MOD((AG167+AH167)*(N167*(1-N167)),Prime))</f>
        <v/>
      </c>
      <c r="AM167" s="43" t="str">
        <f>IF(A167="","",MOD((AG167+AH167)*(O167*(1-O167)),Prime))</f>
        <v/>
      </c>
      <c r="AN167" s="43" t="str">
        <f>IF(A167="","",MOD((AG167+AH167)*(P167*(1-P167)),Prime))</f>
        <v/>
      </c>
      <c r="AO167" s="43" t="str">
        <f>IF(A167="","",MOD((AG167+AH167)*(N167*($I167-N$4)),Prime))</f>
        <v/>
      </c>
      <c r="AP167" s="43" t="str">
        <f>IF(A167="","",MOD((AG167+AH167)*(O167*($I167-O$4)),Prime))</f>
        <v/>
      </c>
      <c r="AQ167" s="43" t="str">
        <f>IF(A167="","",MOD((AG167+AH167)*(P167*($I167-P$4)),Prime))</f>
        <v/>
      </c>
      <c r="AR167" s="7"/>
      <c r="AS167" s="43" t="str">
        <f>IF(A167="","",MOD((AG167+AH167)*(Q167+R167+S167+T167+U167-1),Prime))</f>
        <v/>
      </c>
      <c r="AT167" s="43" t="str">
        <f>IF(A167="","",MOD((AG167+AH167)*(Q167*(1-Q167)),Prime))</f>
        <v/>
      </c>
      <c r="AU167" s="43" t="str">
        <f>IF(A167="","",MOD((AG167+AH167)*(R167*(1-R167)),Prime))</f>
        <v/>
      </c>
      <c r="AV167" s="43" t="str">
        <f>IF(A167="","",MOD((AG167+AH167)*(S167*(1-S167)),Prime))</f>
        <v/>
      </c>
      <c r="AW167" s="43" t="str">
        <f>IF(A167="","",MOD((AG167+AH167)*(T167*(1-T167)),Prime))</f>
        <v/>
      </c>
      <c r="AX167" s="43" t="str">
        <f>IF(A167="","",MOD((AG167+AH167)*(U167*(1-U167)),Prime))</f>
        <v/>
      </c>
      <c r="AY167" s="43" t="str">
        <f>IF($A167="","",MOD(($AG167+$AH167)*(Q167*($K167-Q$4)),Prime))</f>
        <v/>
      </c>
      <c r="AZ167" s="43" t="str">
        <f>IF($A167="","",MOD(($AG167+$AH167)*(R167*($K167-R$4)),Prime))</f>
        <v/>
      </c>
      <c r="BA167" s="43" t="str">
        <f>IF($A167="","",MOD(($AG167+$AH167)*(S167*($K167-S$4)),Prime))</f>
        <v/>
      </c>
      <c r="BB167" s="43" t="str">
        <f>IF($A167="","",MOD(($AG167+$AH167)*(T167*($K167-T$4)),Prime))</f>
        <v/>
      </c>
      <c r="BC167" s="43" t="str">
        <f>IF($A167="","",MOD(($AG167+$AH167)*(U167*($K167-U$4)),Prime))</f>
        <v/>
      </c>
      <c r="BD167" s="24"/>
      <c r="BE167" s="43" t="str">
        <f>IF(A167="","",MOD((AG167+AH167)*(V167+W167+X167+Y167+Z167-1),Prime))</f>
        <v/>
      </c>
      <c r="BF167" s="43" t="str">
        <f>IF(A167="","",MOD((AG167+AH167)*(V167*(1-V167)),Prime))</f>
        <v/>
      </c>
      <c r="BG167" s="43" t="str">
        <f>IF(A167="","",MOD((AG167+AH167)*(W167*(1-W167)),Prime))</f>
        <v/>
      </c>
      <c r="BH167" s="43" t="str">
        <f>IF(A167="","",MOD((AG167+AH167)*(X167*(1-X167)),Prime))</f>
        <v/>
      </c>
      <c r="BI167" s="43" t="str">
        <f>IF(A167="","",MOD((AG167+AH167)*(Y167*(1-Y167)),Prime))</f>
        <v/>
      </c>
      <c r="BJ167" s="43" t="str">
        <f>IF(A167="","",MOD((AG167+AH167)*(Z167*(1-Z167)),Prime))</f>
        <v/>
      </c>
      <c r="BK167" s="43" t="str">
        <f>IF($A167="","",MOD(($AG167+$AH167)*(V167*($L167-V$4)),Prime))</f>
        <v/>
      </c>
      <c r="BL167" s="43" t="str">
        <f>IF($A167="","",MOD(($AG167+$AH167)*(W167*($L167-W$4)),Prime))</f>
        <v/>
      </c>
      <c r="BM167" s="43" t="str">
        <f>IF($A167="","",MOD(($AG167+$AH167)*(X167*($L167-X$4)),Prime))</f>
        <v/>
      </c>
      <c r="BN167" s="43" t="str">
        <f>IF($A167="","",MOD(($AG167+$AH167)*(Y167*($L167-Y$4)),Prime))</f>
        <v/>
      </c>
      <c r="BO167" s="43" t="str">
        <f>IF($A167="","",MOD(($AG167+$AH167)*(Z167*($L167-Z$4)),Prime))</f>
        <v/>
      </c>
      <c r="BP167" s="24"/>
      <c r="BQ167" s="43" t="str">
        <f>IF(A167="","",MOD((AG167+AH167)*(R167*D167+S167*E167+T167*F167+U167*G167-AA167),Prime))</f>
        <v/>
      </c>
      <c r="BR167" s="43" t="str">
        <f>IF(A167="","",MOD((AG167+AH167)*(W167*D167+X167*E167+Y167*F167+Z167*G167-AB167),Prime))</f>
        <v/>
      </c>
      <c r="BS167" s="43" t="str">
        <f>IF(A167="","",MOD((AG167+AH167)*(MOD(N167*AB167+O167*(AB167+M167)+P167*(AA167+AB167+M167),Prime)-AC167),Prime))</f>
        <v/>
      </c>
      <c r="BT167" s="43" t="str">
        <f>IF(A167="","",MOD((AG167+AH167)*MOD(H167*(AA167+R167)+(1-H167)*AC167-AD167,Prime),Prime))</f>
        <v/>
      </c>
      <c r="BU167" s="43" t="str">
        <f>IF(A167="","",MOD((AG167+AH167)*((J167*AD167+(1-J167)*AC167)-AE167),Prime))</f>
        <v/>
      </c>
      <c r="BV167" s="43" t="str">
        <f>IF(A167="","",MOD((AG167+AH167)*H167*(1-H167),Prime))</f>
        <v/>
      </c>
      <c r="BW167" s="43" t="str" cm="1">
        <f t="array" ref="BW167">IF(A167="","",MOD(AH167*MOD(MRef(AF$5,B167-Input_Output!$O$6,Input_Output!$O$22)*MRef(AC$5,B167-Input_Output!$O$6,Input_Output!$O$22)-(1-H167),Prime),Prime))</f>
        <v/>
      </c>
      <c r="BX167" s="24"/>
      <c r="BY167" s="43" t="str" cm="1">
        <f t="array" ref="BY167">IF(A167="","",MOD($AH167*((1-MRef(R$5,$B167-Input_Output!$O$6,Input_Output!$O$22))*(MOD(MRef(D$5,$B167-Input_Output!$O$6,Input_Output!$O$22)+1,Prime))+MRef(R$5,$B167-Input_Output!$O$6,Input_Output!$O$22)*MRef($AE$5,$B167-Input_Output!$O$6,Input_Output!$O$22)-D167),Prime))</f>
        <v/>
      </c>
      <c r="BZ167" s="43" t="str" cm="1">
        <f t="array" ref="BZ167">IF($A167="","",MOD($AH167*((1-MRef(S$5,$B167-Input_Output!$O$6,Input_Output!$O$22))*MRef(E$5,$B167-Input_Output!$O$6,Input_Output!$O$22)+MRef(S$5,$B167-Input_Output!$O$6,Input_Output!$O$22)*MRef($AE$5,$B167-Input_Output!$O$6,Input_Output!$O$22)-E167),Prime))</f>
        <v/>
      </c>
      <c r="CA167" s="43" t="str" cm="1">
        <f t="array" ref="CA167">IF($A167="","",MOD($AH167*((1-MRef(T$5,$B167-Input_Output!$O$6,Input_Output!$O$22))*MRef(F$5,$B167-Input_Output!$O$6,Input_Output!$O$22)+MRef(T$5,$B167-Input_Output!$O$6,Input_Output!$O$22)*MRef($AE$5,$B167-Input_Output!$O$6,Input_Output!$O$22)-F167),Prime))</f>
        <v/>
      </c>
      <c r="CB167" s="43" t="str" cm="1">
        <f t="array" ref="CB167">IF($A167="","",MOD($AH167*((1-MRef(U$5,$B167-Input_Output!$O$6,Input_Output!$O$22))*MRef(G$5,$B167-Input_Output!$O$6,Input_Output!$O$22)+MRef(U$5,$B167-Input_Output!$O$6,Input_Output!$O$22)*MRef($AE$5,$B167-Input_Output!$O$6,Input_Output!$O$22)-G167),Prime))</f>
        <v/>
      </c>
      <c r="CC167" s="43" t="str" cm="1">
        <f t="array" ref="CC167">IF(A167="","",MOD(AH167*MRef(AC$5,B167-Input_Output!$O$6,Input_Output!$O$22)*H167,Prime))</f>
        <v/>
      </c>
      <c r="CD167" s="24"/>
      <c r="CE167" s="43" t="str">
        <f>IF($A167="","",MOD(D167*$AG167,Prime))</f>
        <v/>
      </c>
      <c r="CF167" s="43" t="str">
        <f>IF($A167="","",MOD((E167-INPUT)*$AG167,Prime))</f>
        <v/>
      </c>
      <c r="CG167" s="43" t="str">
        <f>IF($A167="","",MOD(H167*$AG167,Prime))</f>
        <v/>
      </c>
      <c r="CH167" s="43" t="str">
        <f>IF($A167="","",MOD((E167-OUT)*$AI167,Prime))</f>
        <v/>
      </c>
      <c r="CI167" s="43" t="str" cm="1">
        <f t="array" ref="CI167">IF(A167="","",_xlfn.LET(_xlpm.r,B167-Input_Output!$O$6,_xlpm.l,Input_Output!$O$22,MOD(MRef(AG$5,_xlpm.r,_xlpm.l)+MRef(AH$5,_xlpm.r,_xlpm.l)-MRef(AI$5,_xlpm.r,_xlpm.l)-AH167,Prime)))</f>
        <v/>
      </c>
      <c r="CJ167" s="7"/>
    </row>
    <row r="168" spans="1:88" x14ac:dyDescent="0.25">
      <c r="A168" s="41" t="str">
        <f>IF(B168&lt;Input_Output!O$22,"disguised","")</f>
        <v/>
      </c>
      <c r="B168" s="19" t="str">
        <f>IF(B167="","",_xlfn.LET(_xlpm.next,B167+1,IF(_xlpm.next&lt;Input_Output!O$22,_xlpm.next,"")))</f>
        <v/>
      </c>
      <c r="C168" s="19"/>
      <c r="D168" s="42"/>
      <c r="E168" s="42"/>
      <c r="F168" s="42"/>
      <c r="G168" s="42"/>
      <c r="H168" s="79"/>
      <c r="I168" s="87"/>
      <c r="J168" s="42"/>
      <c r="K168" s="42"/>
      <c r="L168" s="42"/>
      <c r="M168" s="61"/>
      <c r="N168" s="80"/>
      <c r="O168" s="42"/>
      <c r="P168" s="42"/>
      <c r="Q168" s="42"/>
      <c r="R168" s="42"/>
      <c r="S168" s="42"/>
      <c r="T168" s="42"/>
      <c r="U168" s="42"/>
      <c r="V168" s="42"/>
      <c r="W168" s="42"/>
      <c r="X168" s="42"/>
      <c r="Y168" s="42"/>
      <c r="Z168" s="42"/>
      <c r="AA168" s="42"/>
      <c r="AB168" s="42"/>
      <c r="AC168" s="42"/>
      <c r="AD168" s="42"/>
      <c r="AE168" s="42"/>
      <c r="AF168" s="42"/>
      <c r="AG168" s="19"/>
      <c r="AH168" s="19"/>
      <c r="AI168" s="19"/>
      <c r="AJ168" s="7"/>
      <c r="AK168" s="43" t="str">
        <f>IF(A168="","",MOD((AG168+AH168)*(N168+O168+P168-1),Prime))</f>
        <v/>
      </c>
      <c r="AL168" s="43" t="str">
        <f>IF(A168="","",MOD((AG168+AH168)*(N168*(1-N168)),Prime))</f>
        <v/>
      </c>
      <c r="AM168" s="43" t="str">
        <f>IF(A168="","",MOD((AG168+AH168)*(O168*(1-O168)),Prime))</f>
        <v/>
      </c>
      <c r="AN168" s="43" t="str">
        <f>IF(A168="","",MOD((AG168+AH168)*(P168*(1-P168)),Prime))</f>
        <v/>
      </c>
      <c r="AO168" s="43" t="str">
        <f>IF(A168="","",MOD((AG168+AH168)*(N168*($I168-N$4)),Prime))</f>
        <v/>
      </c>
      <c r="AP168" s="43" t="str">
        <f>IF(A168="","",MOD((AG168+AH168)*(O168*($I168-O$4)),Prime))</f>
        <v/>
      </c>
      <c r="AQ168" s="43" t="str">
        <f>IF(A168="","",MOD((AG168+AH168)*(P168*($I168-P$4)),Prime))</f>
        <v/>
      </c>
      <c r="AR168" s="7"/>
      <c r="AS168" s="43" t="str">
        <f>IF(A168="","",MOD((AG168+AH168)*(Q168+R168+S168+T168+U168-1),Prime))</f>
        <v/>
      </c>
      <c r="AT168" s="43" t="str">
        <f>IF(A168="","",MOD((AG168+AH168)*(Q168*(1-Q168)),Prime))</f>
        <v/>
      </c>
      <c r="AU168" s="43" t="str">
        <f>IF(A168="","",MOD((AG168+AH168)*(R168*(1-R168)),Prime))</f>
        <v/>
      </c>
      <c r="AV168" s="43" t="str">
        <f>IF(A168="","",MOD((AG168+AH168)*(S168*(1-S168)),Prime))</f>
        <v/>
      </c>
      <c r="AW168" s="43" t="str">
        <f>IF(A168="","",MOD((AG168+AH168)*(T168*(1-T168)),Prime))</f>
        <v/>
      </c>
      <c r="AX168" s="43" t="str">
        <f>IF(A168="","",MOD((AG168+AH168)*(U168*(1-U168)),Prime))</f>
        <v/>
      </c>
      <c r="AY168" s="43" t="str">
        <f>IF($A168="","",MOD(($AG168+$AH168)*(Q168*($K168-Q$4)),Prime))</f>
        <v/>
      </c>
      <c r="AZ168" s="43" t="str">
        <f>IF($A168="","",MOD(($AG168+$AH168)*(R168*($K168-R$4)),Prime))</f>
        <v/>
      </c>
      <c r="BA168" s="43" t="str">
        <f>IF($A168="","",MOD(($AG168+$AH168)*(S168*($K168-S$4)),Prime))</f>
        <v/>
      </c>
      <c r="BB168" s="43" t="str">
        <f>IF($A168="","",MOD(($AG168+$AH168)*(T168*($K168-T$4)),Prime))</f>
        <v/>
      </c>
      <c r="BC168" s="43" t="str">
        <f>IF($A168="","",MOD(($AG168+$AH168)*(U168*($K168-U$4)),Prime))</f>
        <v/>
      </c>
      <c r="BD168" s="24"/>
      <c r="BE168" s="43" t="str">
        <f>IF(A168="","",MOD((AG168+AH168)*(V168+W168+X168+Y168+Z168-1),Prime))</f>
        <v/>
      </c>
      <c r="BF168" s="43" t="str">
        <f>IF(A168="","",MOD((AG168+AH168)*(V168*(1-V168)),Prime))</f>
        <v/>
      </c>
      <c r="BG168" s="43" t="str">
        <f>IF(A168="","",MOD((AG168+AH168)*(W168*(1-W168)),Prime))</f>
        <v/>
      </c>
      <c r="BH168" s="43" t="str">
        <f>IF(A168="","",MOD((AG168+AH168)*(X168*(1-X168)),Prime))</f>
        <v/>
      </c>
      <c r="BI168" s="43" t="str">
        <f>IF(A168="","",MOD((AG168+AH168)*(Y168*(1-Y168)),Prime))</f>
        <v/>
      </c>
      <c r="BJ168" s="43" t="str">
        <f>IF(A168="","",MOD((AG168+AH168)*(Z168*(1-Z168)),Prime))</f>
        <v/>
      </c>
      <c r="BK168" s="43" t="str">
        <f>IF($A168="","",MOD(($AG168+$AH168)*(V168*($L168-V$4)),Prime))</f>
        <v/>
      </c>
      <c r="BL168" s="43" t="str">
        <f>IF($A168="","",MOD(($AG168+$AH168)*(W168*($L168-W$4)),Prime))</f>
        <v/>
      </c>
      <c r="BM168" s="43" t="str">
        <f>IF($A168="","",MOD(($AG168+$AH168)*(X168*($L168-X$4)),Prime))</f>
        <v/>
      </c>
      <c r="BN168" s="43" t="str">
        <f>IF($A168="","",MOD(($AG168+$AH168)*(Y168*($L168-Y$4)),Prime))</f>
        <v/>
      </c>
      <c r="BO168" s="43" t="str">
        <f>IF($A168="","",MOD(($AG168+$AH168)*(Z168*($L168-Z$4)),Prime))</f>
        <v/>
      </c>
      <c r="BP168" s="24"/>
      <c r="BQ168" s="43" t="str">
        <f>IF(A168="","",MOD((AG168+AH168)*(R168*D168+S168*E168+T168*F168+U168*G168-AA168),Prime))</f>
        <v/>
      </c>
      <c r="BR168" s="43" t="str">
        <f>IF(A168="","",MOD((AG168+AH168)*(W168*D168+X168*E168+Y168*F168+Z168*G168-AB168),Prime))</f>
        <v/>
      </c>
      <c r="BS168" s="43" t="str">
        <f>IF(A168="","",MOD((AG168+AH168)*(MOD(N168*AB168+O168*(AB168+M168)+P168*(AA168+AB168+M168),Prime)-AC168),Prime))</f>
        <v/>
      </c>
      <c r="BT168" s="43" t="str">
        <f>IF(A168="","",MOD((AG168+AH168)*MOD(H168*(AA168+R168)+(1-H168)*AC168-AD168,Prime),Prime))</f>
        <v/>
      </c>
      <c r="BU168" s="43" t="str">
        <f>IF(A168="","",MOD((AG168+AH168)*((J168*AD168+(1-J168)*AC168)-AE168),Prime))</f>
        <v/>
      </c>
      <c r="BV168" s="43" t="str">
        <f>IF(A168="","",MOD((AG168+AH168)*H168*(1-H168),Prime))</f>
        <v/>
      </c>
      <c r="BW168" s="43" t="str" cm="1">
        <f t="array" ref="BW168">IF(A168="","",MOD(AH168*MOD(MRef(AF$5,B168-Input_Output!$O$6,Input_Output!$O$22)*MRef(AC$5,B168-Input_Output!$O$6,Input_Output!$O$22)-(1-H168),Prime),Prime))</f>
        <v/>
      </c>
      <c r="BX168" s="24"/>
      <c r="BY168" s="43" t="str" cm="1">
        <f t="array" ref="BY168">IF(A168="","",MOD($AH168*((1-MRef(R$5,$B168-Input_Output!$O$6,Input_Output!$O$22))*(MOD(MRef(D$5,$B168-Input_Output!$O$6,Input_Output!$O$22)+1,Prime))+MRef(R$5,$B168-Input_Output!$O$6,Input_Output!$O$22)*MRef($AE$5,$B168-Input_Output!$O$6,Input_Output!$O$22)-D168),Prime))</f>
        <v/>
      </c>
      <c r="BZ168" s="43" t="str" cm="1">
        <f t="array" ref="BZ168">IF($A168="","",MOD($AH168*((1-MRef(S$5,$B168-Input_Output!$O$6,Input_Output!$O$22))*MRef(E$5,$B168-Input_Output!$O$6,Input_Output!$O$22)+MRef(S$5,$B168-Input_Output!$O$6,Input_Output!$O$22)*MRef($AE$5,$B168-Input_Output!$O$6,Input_Output!$O$22)-E168),Prime))</f>
        <v/>
      </c>
      <c r="CA168" s="43" t="str" cm="1">
        <f t="array" ref="CA168">IF($A168="","",MOD($AH168*((1-MRef(T$5,$B168-Input_Output!$O$6,Input_Output!$O$22))*MRef(F$5,$B168-Input_Output!$O$6,Input_Output!$O$22)+MRef(T$5,$B168-Input_Output!$O$6,Input_Output!$O$22)*MRef($AE$5,$B168-Input_Output!$O$6,Input_Output!$O$22)-F168),Prime))</f>
        <v/>
      </c>
      <c r="CB168" s="43" t="str" cm="1">
        <f t="array" ref="CB168">IF($A168="","",MOD($AH168*((1-MRef(U$5,$B168-Input_Output!$O$6,Input_Output!$O$22))*MRef(G$5,$B168-Input_Output!$O$6,Input_Output!$O$22)+MRef(U$5,$B168-Input_Output!$O$6,Input_Output!$O$22)*MRef($AE$5,$B168-Input_Output!$O$6,Input_Output!$O$22)-G168),Prime))</f>
        <v/>
      </c>
      <c r="CC168" s="43" t="str" cm="1">
        <f t="array" ref="CC168">IF(A168="","",MOD(AH168*MRef(AC$5,B168-Input_Output!$O$6,Input_Output!$O$22)*H168,Prime))</f>
        <v/>
      </c>
      <c r="CD168" s="24"/>
      <c r="CE168" s="43" t="str">
        <f>IF($A168="","",MOD(D168*$AG168,Prime))</f>
        <v/>
      </c>
      <c r="CF168" s="43" t="str">
        <f>IF($A168="","",MOD((E168-INPUT)*$AG168,Prime))</f>
        <v/>
      </c>
      <c r="CG168" s="43" t="str">
        <f>IF($A168="","",MOD(H168*$AG168,Prime))</f>
        <v/>
      </c>
      <c r="CH168" s="43" t="str">
        <f>IF($A168="","",MOD((E168-OUT)*$AI168,Prime))</f>
        <v/>
      </c>
      <c r="CI168" s="43" t="str" cm="1">
        <f t="array" ref="CI168">IF(A168="","",_xlfn.LET(_xlpm.r,B168-Input_Output!$O$6,_xlpm.l,Input_Output!$O$22,MOD(MRef(AG$5,_xlpm.r,_xlpm.l)+MRef(AH$5,_xlpm.r,_xlpm.l)-MRef(AI$5,_xlpm.r,_xlpm.l)-AH168,Prime)))</f>
        <v/>
      </c>
      <c r="CJ168" s="7"/>
    </row>
    <row r="169" spans="1:88" x14ac:dyDescent="0.25">
      <c r="A169" s="41" t="str">
        <f>IF(B169&lt;Input_Output!O$22,"disguised","")</f>
        <v/>
      </c>
      <c r="B169" s="19" t="str">
        <f>IF(B168="","",_xlfn.LET(_xlpm.next,B168+1,IF(_xlpm.next&lt;Input_Output!O$22,_xlpm.next,"")))</f>
        <v/>
      </c>
      <c r="C169" s="19"/>
      <c r="D169" s="42"/>
      <c r="E169" s="42"/>
      <c r="F169" s="42"/>
      <c r="G169" s="42"/>
      <c r="H169" s="79"/>
      <c r="I169" s="87"/>
      <c r="J169" s="42"/>
      <c r="K169" s="42"/>
      <c r="L169" s="42"/>
      <c r="M169" s="61"/>
      <c r="N169" s="80"/>
      <c r="O169" s="42"/>
      <c r="P169" s="42"/>
      <c r="Q169" s="42"/>
      <c r="R169" s="42"/>
      <c r="S169" s="42"/>
      <c r="T169" s="42"/>
      <c r="U169" s="42"/>
      <c r="V169" s="42"/>
      <c r="W169" s="42"/>
      <c r="X169" s="42"/>
      <c r="Y169" s="42"/>
      <c r="Z169" s="42"/>
      <c r="AA169" s="42"/>
      <c r="AB169" s="42"/>
      <c r="AC169" s="42"/>
      <c r="AD169" s="42"/>
      <c r="AE169" s="42"/>
      <c r="AF169" s="42"/>
      <c r="AG169" s="19"/>
      <c r="AH169" s="19"/>
      <c r="AI169" s="19"/>
      <c r="AJ169" s="7"/>
      <c r="AK169" s="43" t="str">
        <f>IF(A169="","",MOD((AG169+AH169)*(N169+O169+P169-1),Prime))</f>
        <v/>
      </c>
      <c r="AL169" s="43" t="str">
        <f>IF(A169="","",MOD((AG169+AH169)*(N169*(1-N169)),Prime))</f>
        <v/>
      </c>
      <c r="AM169" s="43" t="str">
        <f>IF(A169="","",MOD((AG169+AH169)*(O169*(1-O169)),Prime))</f>
        <v/>
      </c>
      <c r="AN169" s="43" t="str">
        <f>IF(A169="","",MOD((AG169+AH169)*(P169*(1-P169)),Prime))</f>
        <v/>
      </c>
      <c r="AO169" s="43" t="str">
        <f>IF(A169="","",MOD((AG169+AH169)*(N169*($I169-N$4)),Prime))</f>
        <v/>
      </c>
      <c r="AP169" s="43" t="str">
        <f>IF(A169="","",MOD((AG169+AH169)*(O169*($I169-O$4)),Prime))</f>
        <v/>
      </c>
      <c r="AQ169" s="43" t="str">
        <f>IF(A169="","",MOD((AG169+AH169)*(P169*($I169-P$4)),Prime))</f>
        <v/>
      </c>
      <c r="AR169" s="7"/>
      <c r="AS169" s="43" t="str">
        <f>IF(A169="","",MOD((AG169+AH169)*(Q169+R169+S169+T169+U169-1),Prime))</f>
        <v/>
      </c>
      <c r="AT169" s="43" t="str">
        <f>IF(A169="","",MOD((AG169+AH169)*(Q169*(1-Q169)),Prime))</f>
        <v/>
      </c>
      <c r="AU169" s="43" t="str">
        <f>IF(A169="","",MOD((AG169+AH169)*(R169*(1-R169)),Prime))</f>
        <v/>
      </c>
      <c r="AV169" s="43" t="str">
        <f>IF(A169="","",MOD((AG169+AH169)*(S169*(1-S169)),Prime))</f>
        <v/>
      </c>
      <c r="AW169" s="43" t="str">
        <f>IF(A169="","",MOD((AG169+AH169)*(T169*(1-T169)),Prime))</f>
        <v/>
      </c>
      <c r="AX169" s="43" t="str">
        <f>IF(A169="","",MOD((AG169+AH169)*(U169*(1-U169)),Prime))</f>
        <v/>
      </c>
      <c r="AY169" s="43" t="str">
        <f>IF($A169="","",MOD(($AG169+$AH169)*(Q169*($K169-Q$4)),Prime))</f>
        <v/>
      </c>
      <c r="AZ169" s="43" t="str">
        <f>IF($A169="","",MOD(($AG169+$AH169)*(R169*($K169-R$4)),Prime))</f>
        <v/>
      </c>
      <c r="BA169" s="43" t="str">
        <f>IF($A169="","",MOD(($AG169+$AH169)*(S169*($K169-S$4)),Prime))</f>
        <v/>
      </c>
      <c r="BB169" s="43" t="str">
        <f>IF($A169="","",MOD(($AG169+$AH169)*(T169*($K169-T$4)),Prime))</f>
        <v/>
      </c>
      <c r="BC169" s="43" t="str">
        <f>IF($A169="","",MOD(($AG169+$AH169)*(U169*($K169-U$4)),Prime))</f>
        <v/>
      </c>
      <c r="BD169" s="24"/>
      <c r="BE169" s="43" t="str">
        <f>IF(A169="","",MOD((AG169+AH169)*(V169+W169+X169+Y169+Z169-1),Prime))</f>
        <v/>
      </c>
      <c r="BF169" s="43" t="str">
        <f>IF(A169="","",MOD((AG169+AH169)*(V169*(1-V169)),Prime))</f>
        <v/>
      </c>
      <c r="BG169" s="43" t="str">
        <f>IF(A169="","",MOD((AG169+AH169)*(W169*(1-W169)),Prime))</f>
        <v/>
      </c>
      <c r="BH169" s="43" t="str">
        <f>IF(A169="","",MOD((AG169+AH169)*(X169*(1-X169)),Prime))</f>
        <v/>
      </c>
      <c r="BI169" s="43" t="str">
        <f>IF(A169="","",MOD((AG169+AH169)*(Y169*(1-Y169)),Prime))</f>
        <v/>
      </c>
      <c r="BJ169" s="43" t="str">
        <f>IF(A169="","",MOD((AG169+AH169)*(Z169*(1-Z169)),Prime))</f>
        <v/>
      </c>
      <c r="BK169" s="43" t="str">
        <f>IF($A169="","",MOD(($AG169+$AH169)*(V169*($L169-V$4)),Prime))</f>
        <v/>
      </c>
      <c r="BL169" s="43" t="str">
        <f>IF($A169="","",MOD(($AG169+$AH169)*(W169*($L169-W$4)),Prime))</f>
        <v/>
      </c>
      <c r="BM169" s="43" t="str">
        <f>IF($A169="","",MOD(($AG169+$AH169)*(X169*($L169-X$4)),Prime))</f>
        <v/>
      </c>
      <c r="BN169" s="43" t="str">
        <f>IF($A169="","",MOD(($AG169+$AH169)*(Y169*($L169-Y$4)),Prime))</f>
        <v/>
      </c>
      <c r="BO169" s="43" t="str">
        <f>IF($A169="","",MOD(($AG169+$AH169)*(Z169*($L169-Z$4)),Prime))</f>
        <v/>
      </c>
      <c r="BP169" s="24"/>
      <c r="BQ169" s="43" t="str">
        <f>IF(A169="","",MOD((AG169+AH169)*(R169*D169+S169*E169+T169*F169+U169*G169-AA169),Prime))</f>
        <v/>
      </c>
      <c r="BR169" s="43" t="str">
        <f>IF(A169="","",MOD((AG169+AH169)*(W169*D169+X169*E169+Y169*F169+Z169*G169-AB169),Prime))</f>
        <v/>
      </c>
      <c r="BS169" s="43" t="str">
        <f>IF(A169="","",MOD((AG169+AH169)*(MOD(N169*AB169+O169*(AB169+M169)+P169*(AA169+AB169+M169),Prime)-AC169),Prime))</f>
        <v/>
      </c>
      <c r="BT169" s="43" t="str">
        <f>IF(A169="","",MOD((AG169+AH169)*MOD(H169*(AA169+R169)+(1-H169)*AC169-AD169,Prime),Prime))</f>
        <v/>
      </c>
      <c r="BU169" s="43" t="str">
        <f>IF(A169="","",MOD((AG169+AH169)*((J169*AD169+(1-J169)*AC169)-AE169),Prime))</f>
        <v/>
      </c>
      <c r="BV169" s="43" t="str">
        <f>IF(A169="","",MOD((AG169+AH169)*H169*(1-H169),Prime))</f>
        <v/>
      </c>
      <c r="BW169" s="43" t="str" cm="1">
        <f t="array" ref="BW169">IF(A169="","",MOD(AH169*MOD(MRef(AF$5,B169-Input_Output!$O$6,Input_Output!$O$22)*MRef(AC$5,B169-Input_Output!$O$6,Input_Output!$O$22)-(1-H169),Prime),Prime))</f>
        <v/>
      </c>
      <c r="BX169" s="24"/>
      <c r="BY169" s="43" t="str" cm="1">
        <f t="array" ref="BY169">IF(A169="","",MOD($AH169*((1-MRef(R$5,$B169-Input_Output!$O$6,Input_Output!$O$22))*(MOD(MRef(D$5,$B169-Input_Output!$O$6,Input_Output!$O$22)+1,Prime))+MRef(R$5,$B169-Input_Output!$O$6,Input_Output!$O$22)*MRef($AE$5,$B169-Input_Output!$O$6,Input_Output!$O$22)-D169),Prime))</f>
        <v/>
      </c>
      <c r="BZ169" s="43" t="str" cm="1">
        <f t="array" ref="BZ169">IF($A169="","",MOD($AH169*((1-MRef(S$5,$B169-Input_Output!$O$6,Input_Output!$O$22))*MRef(E$5,$B169-Input_Output!$O$6,Input_Output!$O$22)+MRef(S$5,$B169-Input_Output!$O$6,Input_Output!$O$22)*MRef($AE$5,$B169-Input_Output!$O$6,Input_Output!$O$22)-E169),Prime))</f>
        <v/>
      </c>
      <c r="CA169" s="43" t="str" cm="1">
        <f t="array" ref="CA169">IF($A169="","",MOD($AH169*((1-MRef(T$5,$B169-Input_Output!$O$6,Input_Output!$O$22))*MRef(F$5,$B169-Input_Output!$O$6,Input_Output!$O$22)+MRef(T$5,$B169-Input_Output!$O$6,Input_Output!$O$22)*MRef($AE$5,$B169-Input_Output!$O$6,Input_Output!$O$22)-F169),Prime))</f>
        <v/>
      </c>
      <c r="CB169" s="43" t="str" cm="1">
        <f t="array" ref="CB169">IF($A169="","",MOD($AH169*((1-MRef(U$5,$B169-Input_Output!$O$6,Input_Output!$O$22))*MRef(G$5,$B169-Input_Output!$O$6,Input_Output!$O$22)+MRef(U$5,$B169-Input_Output!$O$6,Input_Output!$O$22)*MRef($AE$5,$B169-Input_Output!$O$6,Input_Output!$O$22)-G169),Prime))</f>
        <v/>
      </c>
      <c r="CC169" s="43" t="str" cm="1">
        <f t="array" ref="CC169">IF(A169="","",MOD(AH169*MRef(AC$5,B169-Input_Output!$O$6,Input_Output!$O$22)*H169,Prime))</f>
        <v/>
      </c>
      <c r="CD169" s="24"/>
      <c r="CE169" s="43" t="str">
        <f>IF($A169="","",MOD(D169*$AG169,Prime))</f>
        <v/>
      </c>
      <c r="CF169" s="43" t="str">
        <f>IF($A169="","",MOD((E169-INPUT)*$AG169,Prime))</f>
        <v/>
      </c>
      <c r="CG169" s="43" t="str">
        <f>IF($A169="","",MOD(H169*$AG169,Prime))</f>
        <v/>
      </c>
      <c r="CH169" s="43" t="str">
        <f>IF($A169="","",MOD((E169-OUT)*$AI169,Prime))</f>
        <v/>
      </c>
      <c r="CI169" s="43" t="str" cm="1">
        <f t="array" ref="CI169">IF(A169="","",_xlfn.LET(_xlpm.r,B169-Input_Output!$O$6,_xlpm.l,Input_Output!$O$22,MOD(MRef(AG$5,_xlpm.r,_xlpm.l)+MRef(AH$5,_xlpm.r,_xlpm.l)-MRef(AI$5,_xlpm.r,_xlpm.l)-AH169,Prime)))</f>
        <v/>
      </c>
      <c r="CJ169" s="7"/>
    </row>
    <row r="170" spans="1:88" x14ac:dyDescent="0.25">
      <c r="A170" s="41" t="str">
        <f>IF(B170&lt;Input_Output!O$22,"disguised","")</f>
        <v/>
      </c>
      <c r="B170" s="19" t="str">
        <f>IF(B169="","",_xlfn.LET(_xlpm.next,B169+1,IF(_xlpm.next&lt;Input_Output!O$22,_xlpm.next,"")))</f>
        <v/>
      </c>
      <c r="C170" s="19"/>
      <c r="D170" s="42"/>
      <c r="E170" s="42"/>
      <c r="F170" s="42"/>
      <c r="G170" s="42"/>
      <c r="H170" s="79"/>
      <c r="I170" s="87"/>
      <c r="J170" s="42"/>
      <c r="K170" s="42"/>
      <c r="L170" s="42"/>
      <c r="M170" s="61"/>
      <c r="N170" s="80"/>
      <c r="O170" s="42"/>
      <c r="P170" s="42"/>
      <c r="Q170" s="42"/>
      <c r="R170" s="42"/>
      <c r="S170" s="42"/>
      <c r="T170" s="42"/>
      <c r="U170" s="42"/>
      <c r="V170" s="42"/>
      <c r="W170" s="42"/>
      <c r="X170" s="42"/>
      <c r="Y170" s="42"/>
      <c r="Z170" s="42"/>
      <c r="AA170" s="42"/>
      <c r="AB170" s="42"/>
      <c r="AC170" s="42"/>
      <c r="AD170" s="42"/>
      <c r="AE170" s="42"/>
      <c r="AF170" s="42"/>
      <c r="AG170" s="19"/>
      <c r="AH170" s="19"/>
      <c r="AI170" s="19"/>
      <c r="AJ170" s="7"/>
      <c r="AK170" s="43" t="str">
        <f>IF(A170="","",MOD((AG170+AH170)*(N170+O170+P170-1),Prime))</f>
        <v/>
      </c>
      <c r="AL170" s="43" t="str">
        <f>IF(A170="","",MOD((AG170+AH170)*(N170*(1-N170)),Prime))</f>
        <v/>
      </c>
      <c r="AM170" s="43" t="str">
        <f>IF(A170="","",MOD((AG170+AH170)*(O170*(1-O170)),Prime))</f>
        <v/>
      </c>
      <c r="AN170" s="43" t="str">
        <f>IF(A170="","",MOD((AG170+AH170)*(P170*(1-P170)),Prime))</f>
        <v/>
      </c>
      <c r="AO170" s="43" t="str">
        <f>IF(A170="","",MOD((AG170+AH170)*(N170*($I170-N$4)),Prime))</f>
        <v/>
      </c>
      <c r="AP170" s="43" t="str">
        <f>IF(A170="","",MOD((AG170+AH170)*(O170*($I170-O$4)),Prime))</f>
        <v/>
      </c>
      <c r="AQ170" s="43" t="str">
        <f>IF(A170="","",MOD((AG170+AH170)*(P170*($I170-P$4)),Prime))</f>
        <v/>
      </c>
      <c r="AR170" s="7"/>
      <c r="AS170" s="43" t="str">
        <f>IF(A170="","",MOD((AG170+AH170)*(Q170+R170+S170+T170+U170-1),Prime))</f>
        <v/>
      </c>
      <c r="AT170" s="43" t="str">
        <f>IF(A170="","",MOD((AG170+AH170)*(Q170*(1-Q170)),Prime))</f>
        <v/>
      </c>
      <c r="AU170" s="43" t="str">
        <f>IF(A170="","",MOD((AG170+AH170)*(R170*(1-R170)),Prime))</f>
        <v/>
      </c>
      <c r="AV170" s="43" t="str">
        <f>IF(A170="","",MOD((AG170+AH170)*(S170*(1-S170)),Prime))</f>
        <v/>
      </c>
      <c r="AW170" s="43" t="str">
        <f>IF(A170="","",MOD((AG170+AH170)*(T170*(1-T170)),Prime))</f>
        <v/>
      </c>
      <c r="AX170" s="43" t="str">
        <f>IF(A170="","",MOD((AG170+AH170)*(U170*(1-U170)),Prime))</f>
        <v/>
      </c>
      <c r="AY170" s="43" t="str">
        <f>IF($A170="","",MOD(($AG170+$AH170)*(Q170*($K170-Q$4)),Prime))</f>
        <v/>
      </c>
      <c r="AZ170" s="43" t="str">
        <f>IF($A170="","",MOD(($AG170+$AH170)*(R170*($K170-R$4)),Prime))</f>
        <v/>
      </c>
      <c r="BA170" s="43" t="str">
        <f>IF($A170="","",MOD(($AG170+$AH170)*(S170*($K170-S$4)),Prime))</f>
        <v/>
      </c>
      <c r="BB170" s="43" t="str">
        <f>IF($A170="","",MOD(($AG170+$AH170)*(T170*($K170-T$4)),Prime))</f>
        <v/>
      </c>
      <c r="BC170" s="43" t="str">
        <f>IF($A170="","",MOD(($AG170+$AH170)*(U170*($K170-U$4)),Prime))</f>
        <v/>
      </c>
      <c r="BD170" s="24"/>
      <c r="BE170" s="43" t="str">
        <f>IF(A170="","",MOD((AG170+AH170)*(V170+W170+X170+Y170+Z170-1),Prime))</f>
        <v/>
      </c>
      <c r="BF170" s="43" t="str">
        <f>IF(A170="","",MOD((AG170+AH170)*(V170*(1-V170)),Prime))</f>
        <v/>
      </c>
      <c r="BG170" s="43" t="str">
        <f>IF(A170="","",MOD((AG170+AH170)*(W170*(1-W170)),Prime))</f>
        <v/>
      </c>
      <c r="BH170" s="43" t="str">
        <f>IF(A170="","",MOD((AG170+AH170)*(X170*(1-X170)),Prime))</f>
        <v/>
      </c>
      <c r="BI170" s="43" t="str">
        <f>IF(A170="","",MOD((AG170+AH170)*(Y170*(1-Y170)),Prime))</f>
        <v/>
      </c>
      <c r="BJ170" s="43" t="str">
        <f>IF(A170="","",MOD((AG170+AH170)*(Z170*(1-Z170)),Prime))</f>
        <v/>
      </c>
      <c r="BK170" s="43" t="str">
        <f>IF($A170="","",MOD(($AG170+$AH170)*(V170*($L170-V$4)),Prime))</f>
        <v/>
      </c>
      <c r="BL170" s="43" t="str">
        <f>IF($A170="","",MOD(($AG170+$AH170)*(W170*($L170-W$4)),Prime))</f>
        <v/>
      </c>
      <c r="BM170" s="43" t="str">
        <f>IF($A170="","",MOD(($AG170+$AH170)*(X170*($L170-X$4)),Prime))</f>
        <v/>
      </c>
      <c r="BN170" s="43" t="str">
        <f>IF($A170="","",MOD(($AG170+$AH170)*(Y170*($L170-Y$4)),Prime))</f>
        <v/>
      </c>
      <c r="BO170" s="43" t="str">
        <f>IF($A170="","",MOD(($AG170+$AH170)*(Z170*($L170-Z$4)),Prime))</f>
        <v/>
      </c>
      <c r="BP170" s="24"/>
      <c r="BQ170" s="43" t="str">
        <f>IF(A170="","",MOD((AG170+AH170)*(R170*D170+S170*E170+T170*F170+U170*G170-AA170),Prime))</f>
        <v/>
      </c>
      <c r="BR170" s="43" t="str">
        <f>IF(A170="","",MOD((AG170+AH170)*(W170*D170+X170*E170+Y170*F170+Z170*G170-AB170),Prime))</f>
        <v/>
      </c>
      <c r="BS170" s="43" t="str">
        <f>IF(A170="","",MOD((AG170+AH170)*(MOD(N170*AB170+O170*(AB170+M170)+P170*(AA170+AB170+M170),Prime)-AC170),Prime))</f>
        <v/>
      </c>
      <c r="BT170" s="43" t="str">
        <f>IF(A170="","",MOD((AG170+AH170)*MOD(H170*(AA170+R170)+(1-H170)*AC170-AD170,Prime),Prime))</f>
        <v/>
      </c>
      <c r="BU170" s="43" t="str">
        <f>IF(A170="","",MOD((AG170+AH170)*((J170*AD170+(1-J170)*AC170)-AE170),Prime))</f>
        <v/>
      </c>
      <c r="BV170" s="43" t="str">
        <f>IF(A170="","",MOD((AG170+AH170)*H170*(1-H170),Prime))</f>
        <v/>
      </c>
      <c r="BW170" s="43" t="str" cm="1">
        <f t="array" ref="BW170">IF(A170="","",MOD(AH170*MOD(MRef(AF$5,B170-Input_Output!$O$6,Input_Output!$O$22)*MRef(AC$5,B170-Input_Output!$O$6,Input_Output!$O$22)-(1-H170),Prime),Prime))</f>
        <v/>
      </c>
      <c r="BX170" s="24"/>
      <c r="BY170" s="43" t="str" cm="1">
        <f t="array" ref="BY170">IF(A170="","",MOD($AH170*((1-MRef(R$5,$B170-Input_Output!$O$6,Input_Output!$O$22))*(MOD(MRef(D$5,$B170-Input_Output!$O$6,Input_Output!$O$22)+1,Prime))+MRef(R$5,$B170-Input_Output!$O$6,Input_Output!$O$22)*MRef($AE$5,$B170-Input_Output!$O$6,Input_Output!$O$22)-D170),Prime))</f>
        <v/>
      </c>
      <c r="BZ170" s="43" t="str" cm="1">
        <f t="array" ref="BZ170">IF($A170="","",MOD($AH170*((1-MRef(S$5,$B170-Input_Output!$O$6,Input_Output!$O$22))*MRef(E$5,$B170-Input_Output!$O$6,Input_Output!$O$22)+MRef(S$5,$B170-Input_Output!$O$6,Input_Output!$O$22)*MRef($AE$5,$B170-Input_Output!$O$6,Input_Output!$O$22)-E170),Prime))</f>
        <v/>
      </c>
      <c r="CA170" s="43" t="str" cm="1">
        <f t="array" ref="CA170">IF($A170="","",MOD($AH170*((1-MRef(T$5,$B170-Input_Output!$O$6,Input_Output!$O$22))*MRef(F$5,$B170-Input_Output!$O$6,Input_Output!$O$22)+MRef(T$5,$B170-Input_Output!$O$6,Input_Output!$O$22)*MRef($AE$5,$B170-Input_Output!$O$6,Input_Output!$O$22)-F170),Prime))</f>
        <v/>
      </c>
      <c r="CB170" s="43" t="str" cm="1">
        <f t="array" ref="CB170">IF($A170="","",MOD($AH170*((1-MRef(U$5,$B170-Input_Output!$O$6,Input_Output!$O$22))*MRef(G$5,$B170-Input_Output!$O$6,Input_Output!$O$22)+MRef(U$5,$B170-Input_Output!$O$6,Input_Output!$O$22)*MRef($AE$5,$B170-Input_Output!$O$6,Input_Output!$O$22)-G170),Prime))</f>
        <v/>
      </c>
      <c r="CC170" s="43" t="str" cm="1">
        <f t="array" ref="CC170">IF(A170="","",MOD(AH170*MRef(AC$5,B170-Input_Output!$O$6,Input_Output!$O$22)*H170,Prime))</f>
        <v/>
      </c>
      <c r="CD170" s="24"/>
      <c r="CE170" s="43" t="str">
        <f>IF($A170="","",MOD(D170*$AG170,Prime))</f>
        <v/>
      </c>
      <c r="CF170" s="43" t="str">
        <f>IF($A170="","",MOD((E170-INPUT)*$AG170,Prime))</f>
        <v/>
      </c>
      <c r="CG170" s="43" t="str">
        <f>IF($A170="","",MOD(H170*$AG170,Prime))</f>
        <v/>
      </c>
      <c r="CH170" s="43" t="str">
        <f>IF($A170="","",MOD((E170-OUT)*$AI170,Prime))</f>
        <v/>
      </c>
      <c r="CI170" s="43" t="str" cm="1">
        <f t="array" ref="CI170">IF(A170="","",_xlfn.LET(_xlpm.r,B170-Input_Output!$O$6,_xlpm.l,Input_Output!$O$22,MOD(MRef(AG$5,_xlpm.r,_xlpm.l)+MRef(AH$5,_xlpm.r,_xlpm.l)-MRef(AI$5,_xlpm.r,_xlpm.l)-AH170,Prime)))</f>
        <v/>
      </c>
      <c r="CJ170" s="7"/>
    </row>
    <row r="171" spans="1:88" x14ac:dyDescent="0.25">
      <c r="A171" s="41" t="str">
        <f>IF(B171&lt;Input_Output!O$22,"disguised","")</f>
        <v/>
      </c>
      <c r="B171" s="19" t="str">
        <f>IF(B170="","",_xlfn.LET(_xlpm.next,B170+1,IF(_xlpm.next&lt;Input_Output!O$22,_xlpm.next,"")))</f>
        <v/>
      </c>
      <c r="C171" s="19"/>
      <c r="D171" s="42"/>
      <c r="E171" s="42"/>
      <c r="F171" s="42"/>
      <c r="G171" s="42"/>
      <c r="H171" s="79"/>
      <c r="I171" s="87"/>
      <c r="J171" s="42"/>
      <c r="K171" s="42"/>
      <c r="L171" s="42"/>
      <c r="M171" s="61"/>
      <c r="N171" s="80"/>
      <c r="O171" s="42"/>
      <c r="P171" s="42"/>
      <c r="Q171" s="42"/>
      <c r="R171" s="42"/>
      <c r="S171" s="42"/>
      <c r="T171" s="42"/>
      <c r="U171" s="42"/>
      <c r="V171" s="42"/>
      <c r="W171" s="42"/>
      <c r="X171" s="42"/>
      <c r="Y171" s="42"/>
      <c r="Z171" s="42"/>
      <c r="AA171" s="42"/>
      <c r="AB171" s="42"/>
      <c r="AC171" s="42"/>
      <c r="AD171" s="42"/>
      <c r="AE171" s="42"/>
      <c r="AF171" s="42"/>
      <c r="AG171" s="19"/>
      <c r="AH171" s="19"/>
      <c r="AI171" s="19"/>
      <c r="AJ171" s="7"/>
      <c r="AK171" s="43" t="str">
        <f>IF(A171="","",MOD((AG171+AH171)*(N171+O171+P171-1),Prime))</f>
        <v/>
      </c>
      <c r="AL171" s="43" t="str">
        <f>IF(A171="","",MOD((AG171+AH171)*(N171*(1-N171)),Prime))</f>
        <v/>
      </c>
      <c r="AM171" s="43" t="str">
        <f>IF(A171="","",MOD((AG171+AH171)*(O171*(1-O171)),Prime))</f>
        <v/>
      </c>
      <c r="AN171" s="43" t="str">
        <f>IF(A171="","",MOD((AG171+AH171)*(P171*(1-P171)),Prime))</f>
        <v/>
      </c>
      <c r="AO171" s="43" t="str">
        <f>IF(A171="","",MOD((AG171+AH171)*(N171*($I171-N$4)),Prime))</f>
        <v/>
      </c>
      <c r="AP171" s="43" t="str">
        <f>IF(A171="","",MOD((AG171+AH171)*(O171*($I171-O$4)),Prime))</f>
        <v/>
      </c>
      <c r="AQ171" s="43" t="str">
        <f>IF(A171="","",MOD((AG171+AH171)*(P171*($I171-P$4)),Prime))</f>
        <v/>
      </c>
      <c r="AR171" s="7"/>
      <c r="AS171" s="43" t="str">
        <f>IF(A171="","",MOD((AG171+AH171)*(Q171+R171+S171+T171+U171-1),Prime))</f>
        <v/>
      </c>
      <c r="AT171" s="43" t="str">
        <f>IF(A171="","",MOD((AG171+AH171)*(Q171*(1-Q171)),Prime))</f>
        <v/>
      </c>
      <c r="AU171" s="43" t="str">
        <f>IF(A171="","",MOD((AG171+AH171)*(R171*(1-R171)),Prime))</f>
        <v/>
      </c>
      <c r="AV171" s="43" t="str">
        <f>IF(A171="","",MOD((AG171+AH171)*(S171*(1-S171)),Prime))</f>
        <v/>
      </c>
      <c r="AW171" s="43" t="str">
        <f>IF(A171="","",MOD((AG171+AH171)*(T171*(1-T171)),Prime))</f>
        <v/>
      </c>
      <c r="AX171" s="43" t="str">
        <f>IF(A171="","",MOD((AG171+AH171)*(U171*(1-U171)),Prime))</f>
        <v/>
      </c>
      <c r="AY171" s="43" t="str">
        <f>IF($A171="","",MOD(($AG171+$AH171)*(Q171*($K171-Q$4)),Prime))</f>
        <v/>
      </c>
      <c r="AZ171" s="43" t="str">
        <f>IF($A171="","",MOD(($AG171+$AH171)*(R171*($K171-R$4)),Prime))</f>
        <v/>
      </c>
      <c r="BA171" s="43" t="str">
        <f>IF($A171="","",MOD(($AG171+$AH171)*(S171*($K171-S$4)),Prime))</f>
        <v/>
      </c>
      <c r="BB171" s="43" t="str">
        <f>IF($A171="","",MOD(($AG171+$AH171)*(T171*($K171-T$4)),Prime))</f>
        <v/>
      </c>
      <c r="BC171" s="43" t="str">
        <f>IF($A171="","",MOD(($AG171+$AH171)*(U171*($K171-U$4)),Prime))</f>
        <v/>
      </c>
      <c r="BD171" s="24"/>
      <c r="BE171" s="43" t="str">
        <f>IF(A171="","",MOD((AG171+AH171)*(V171+W171+X171+Y171+Z171-1),Prime))</f>
        <v/>
      </c>
      <c r="BF171" s="43" t="str">
        <f>IF(A171="","",MOD((AG171+AH171)*(V171*(1-V171)),Prime))</f>
        <v/>
      </c>
      <c r="BG171" s="43" t="str">
        <f>IF(A171="","",MOD((AG171+AH171)*(W171*(1-W171)),Prime))</f>
        <v/>
      </c>
      <c r="BH171" s="43" t="str">
        <f>IF(A171="","",MOD((AG171+AH171)*(X171*(1-X171)),Prime))</f>
        <v/>
      </c>
      <c r="BI171" s="43" t="str">
        <f>IF(A171="","",MOD((AG171+AH171)*(Y171*(1-Y171)),Prime))</f>
        <v/>
      </c>
      <c r="BJ171" s="43" t="str">
        <f>IF(A171="","",MOD((AG171+AH171)*(Z171*(1-Z171)),Prime))</f>
        <v/>
      </c>
      <c r="BK171" s="43" t="str">
        <f>IF($A171="","",MOD(($AG171+$AH171)*(V171*($L171-V$4)),Prime))</f>
        <v/>
      </c>
      <c r="BL171" s="43" t="str">
        <f>IF($A171="","",MOD(($AG171+$AH171)*(W171*($L171-W$4)),Prime))</f>
        <v/>
      </c>
      <c r="BM171" s="43" t="str">
        <f>IF($A171="","",MOD(($AG171+$AH171)*(X171*($L171-X$4)),Prime))</f>
        <v/>
      </c>
      <c r="BN171" s="43" t="str">
        <f>IF($A171="","",MOD(($AG171+$AH171)*(Y171*($L171-Y$4)),Prime))</f>
        <v/>
      </c>
      <c r="BO171" s="43" t="str">
        <f>IF($A171="","",MOD(($AG171+$AH171)*(Z171*($L171-Z$4)),Prime))</f>
        <v/>
      </c>
      <c r="BP171" s="24"/>
      <c r="BQ171" s="43" t="str">
        <f>IF(A171="","",MOD((AG171+AH171)*(R171*D171+S171*E171+T171*F171+U171*G171-AA171),Prime))</f>
        <v/>
      </c>
      <c r="BR171" s="43" t="str">
        <f>IF(A171="","",MOD((AG171+AH171)*(W171*D171+X171*E171+Y171*F171+Z171*G171-AB171),Prime))</f>
        <v/>
      </c>
      <c r="BS171" s="43" t="str">
        <f>IF(A171="","",MOD((AG171+AH171)*(MOD(N171*AB171+O171*(AB171+M171)+P171*(AA171+AB171+M171),Prime)-AC171),Prime))</f>
        <v/>
      </c>
      <c r="BT171" s="43" t="str">
        <f>IF(A171="","",MOD((AG171+AH171)*MOD(H171*(AA171+R171)+(1-H171)*AC171-AD171,Prime),Prime))</f>
        <v/>
      </c>
      <c r="BU171" s="43" t="str">
        <f>IF(A171="","",MOD((AG171+AH171)*((J171*AD171+(1-J171)*AC171)-AE171),Prime))</f>
        <v/>
      </c>
      <c r="BV171" s="43" t="str">
        <f>IF(A171="","",MOD((AG171+AH171)*H171*(1-H171),Prime))</f>
        <v/>
      </c>
      <c r="BW171" s="43" t="str" cm="1">
        <f t="array" ref="BW171">IF(A171="","",MOD(AH171*MOD(MRef(AF$5,B171-Input_Output!$O$6,Input_Output!$O$22)*MRef(AC$5,B171-Input_Output!$O$6,Input_Output!$O$22)-(1-H171),Prime),Prime))</f>
        <v/>
      </c>
      <c r="BX171" s="24"/>
      <c r="BY171" s="43" t="str" cm="1">
        <f t="array" ref="BY171">IF(A171="","",MOD($AH171*((1-MRef(R$5,$B171-Input_Output!$O$6,Input_Output!$O$22))*(MOD(MRef(D$5,$B171-Input_Output!$O$6,Input_Output!$O$22)+1,Prime))+MRef(R$5,$B171-Input_Output!$O$6,Input_Output!$O$22)*MRef($AE$5,$B171-Input_Output!$O$6,Input_Output!$O$22)-D171),Prime))</f>
        <v/>
      </c>
      <c r="BZ171" s="43" t="str" cm="1">
        <f t="array" ref="BZ171">IF($A171="","",MOD($AH171*((1-MRef(S$5,$B171-Input_Output!$O$6,Input_Output!$O$22))*MRef(E$5,$B171-Input_Output!$O$6,Input_Output!$O$22)+MRef(S$5,$B171-Input_Output!$O$6,Input_Output!$O$22)*MRef($AE$5,$B171-Input_Output!$O$6,Input_Output!$O$22)-E171),Prime))</f>
        <v/>
      </c>
      <c r="CA171" s="43" t="str" cm="1">
        <f t="array" ref="CA171">IF($A171="","",MOD($AH171*((1-MRef(T$5,$B171-Input_Output!$O$6,Input_Output!$O$22))*MRef(F$5,$B171-Input_Output!$O$6,Input_Output!$O$22)+MRef(T$5,$B171-Input_Output!$O$6,Input_Output!$O$22)*MRef($AE$5,$B171-Input_Output!$O$6,Input_Output!$O$22)-F171),Prime))</f>
        <v/>
      </c>
      <c r="CB171" s="43" t="str" cm="1">
        <f t="array" ref="CB171">IF($A171="","",MOD($AH171*((1-MRef(U$5,$B171-Input_Output!$O$6,Input_Output!$O$22))*MRef(G$5,$B171-Input_Output!$O$6,Input_Output!$O$22)+MRef(U$5,$B171-Input_Output!$O$6,Input_Output!$O$22)*MRef($AE$5,$B171-Input_Output!$O$6,Input_Output!$O$22)-G171),Prime))</f>
        <v/>
      </c>
      <c r="CC171" s="43" t="str" cm="1">
        <f t="array" ref="CC171">IF(A171="","",MOD(AH171*MRef(AC$5,B171-Input_Output!$O$6,Input_Output!$O$22)*H171,Prime))</f>
        <v/>
      </c>
      <c r="CD171" s="24"/>
      <c r="CE171" s="43" t="str">
        <f>IF($A171="","",MOD(D171*$AG171,Prime))</f>
        <v/>
      </c>
      <c r="CF171" s="43" t="str">
        <f>IF($A171="","",MOD((E171-INPUT)*$AG171,Prime))</f>
        <v/>
      </c>
      <c r="CG171" s="43" t="str">
        <f>IF($A171="","",MOD(H171*$AG171,Prime))</f>
        <v/>
      </c>
      <c r="CH171" s="43" t="str">
        <f>IF($A171="","",MOD((E171-OUT)*$AI171,Prime))</f>
        <v/>
      </c>
      <c r="CI171" s="43" t="str" cm="1">
        <f t="array" ref="CI171">IF(A171="","",_xlfn.LET(_xlpm.r,B171-Input_Output!$O$6,_xlpm.l,Input_Output!$O$22,MOD(MRef(AG$5,_xlpm.r,_xlpm.l)+MRef(AH$5,_xlpm.r,_xlpm.l)-MRef(AI$5,_xlpm.r,_xlpm.l)-AH171,Prime)))</f>
        <v/>
      </c>
      <c r="CJ171" s="7"/>
    </row>
    <row r="172" spans="1:88" x14ac:dyDescent="0.25">
      <c r="A172" s="41" t="str">
        <f>IF(B172&lt;Input_Output!O$22,"disguised","")</f>
        <v/>
      </c>
      <c r="B172" s="19" t="str">
        <f>IF(B171="","",_xlfn.LET(_xlpm.next,B171+1,IF(_xlpm.next&lt;Input_Output!O$22,_xlpm.next,"")))</f>
        <v/>
      </c>
      <c r="C172" s="19"/>
      <c r="D172" s="42"/>
      <c r="E172" s="42"/>
      <c r="F172" s="42"/>
      <c r="G172" s="42"/>
      <c r="H172" s="79"/>
      <c r="I172" s="87"/>
      <c r="J172" s="42"/>
      <c r="K172" s="42"/>
      <c r="L172" s="42"/>
      <c r="M172" s="61"/>
      <c r="N172" s="80"/>
      <c r="O172" s="42"/>
      <c r="P172" s="42"/>
      <c r="Q172" s="42"/>
      <c r="R172" s="42"/>
      <c r="S172" s="42"/>
      <c r="T172" s="42"/>
      <c r="U172" s="42"/>
      <c r="V172" s="42"/>
      <c r="W172" s="42"/>
      <c r="X172" s="42"/>
      <c r="Y172" s="42"/>
      <c r="Z172" s="42"/>
      <c r="AA172" s="42"/>
      <c r="AB172" s="42"/>
      <c r="AC172" s="42"/>
      <c r="AD172" s="42"/>
      <c r="AE172" s="42"/>
      <c r="AF172" s="42"/>
      <c r="AG172" s="19"/>
      <c r="AH172" s="19"/>
      <c r="AI172" s="19"/>
      <c r="AJ172" s="7"/>
      <c r="AK172" s="43" t="str">
        <f>IF(A172="","",MOD((AG172+AH172)*(N172+O172+P172-1),Prime))</f>
        <v/>
      </c>
      <c r="AL172" s="43" t="str">
        <f>IF(A172="","",MOD((AG172+AH172)*(N172*(1-N172)),Prime))</f>
        <v/>
      </c>
      <c r="AM172" s="43" t="str">
        <f>IF(A172="","",MOD((AG172+AH172)*(O172*(1-O172)),Prime))</f>
        <v/>
      </c>
      <c r="AN172" s="43" t="str">
        <f>IF(A172="","",MOD((AG172+AH172)*(P172*(1-P172)),Prime))</f>
        <v/>
      </c>
      <c r="AO172" s="43" t="str">
        <f>IF(A172="","",MOD((AG172+AH172)*(N172*($I172-N$4)),Prime))</f>
        <v/>
      </c>
      <c r="AP172" s="43" t="str">
        <f>IF(A172="","",MOD((AG172+AH172)*(O172*($I172-O$4)),Prime))</f>
        <v/>
      </c>
      <c r="AQ172" s="43" t="str">
        <f>IF(A172="","",MOD((AG172+AH172)*(P172*($I172-P$4)),Prime))</f>
        <v/>
      </c>
      <c r="AR172" s="7"/>
      <c r="AS172" s="43" t="str">
        <f>IF(A172="","",MOD((AG172+AH172)*(Q172+R172+S172+T172+U172-1),Prime))</f>
        <v/>
      </c>
      <c r="AT172" s="43" t="str">
        <f>IF(A172="","",MOD((AG172+AH172)*(Q172*(1-Q172)),Prime))</f>
        <v/>
      </c>
      <c r="AU172" s="43" t="str">
        <f>IF(A172="","",MOD((AG172+AH172)*(R172*(1-R172)),Prime))</f>
        <v/>
      </c>
      <c r="AV172" s="43" t="str">
        <f>IF(A172="","",MOD((AG172+AH172)*(S172*(1-S172)),Prime))</f>
        <v/>
      </c>
      <c r="AW172" s="43" t="str">
        <f>IF(A172="","",MOD((AG172+AH172)*(T172*(1-T172)),Prime))</f>
        <v/>
      </c>
      <c r="AX172" s="43" t="str">
        <f>IF(A172="","",MOD((AG172+AH172)*(U172*(1-U172)),Prime))</f>
        <v/>
      </c>
      <c r="AY172" s="43" t="str">
        <f>IF($A172="","",MOD(($AG172+$AH172)*(Q172*($K172-Q$4)),Prime))</f>
        <v/>
      </c>
      <c r="AZ172" s="43" t="str">
        <f>IF($A172="","",MOD(($AG172+$AH172)*(R172*($K172-R$4)),Prime))</f>
        <v/>
      </c>
      <c r="BA172" s="43" t="str">
        <f>IF($A172="","",MOD(($AG172+$AH172)*(S172*($K172-S$4)),Prime))</f>
        <v/>
      </c>
      <c r="BB172" s="43" t="str">
        <f>IF($A172="","",MOD(($AG172+$AH172)*(T172*($K172-T$4)),Prime))</f>
        <v/>
      </c>
      <c r="BC172" s="43" t="str">
        <f>IF($A172="","",MOD(($AG172+$AH172)*(U172*($K172-U$4)),Prime))</f>
        <v/>
      </c>
      <c r="BD172" s="24"/>
      <c r="BE172" s="43" t="str">
        <f>IF(A172="","",MOD((AG172+AH172)*(V172+W172+X172+Y172+Z172-1),Prime))</f>
        <v/>
      </c>
      <c r="BF172" s="43" t="str">
        <f>IF(A172="","",MOD((AG172+AH172)*(V172*(1-V172)),Prime))</f>
        <v/>
      </c>
      <c r="BG172" s="43" t="str">
        <f>IF(A172="","",MOD((AG172+AH172)*(W172*(1-W172)),Prime))</f>
        <v/>
      </c>
      <c r="BH172" s="43" t="str">
        <f>IF(A172="","",MOD((AG172+AH172)*(X172*(1-X172)),Prime))</f>
        <v/>
      </c>
      <c r="BI172" s="43" t="str">
        <f>IF(A172="","",MOD((AG172+AH172)*(Y172*(1-Y172)),Prime))</f>
        <v/>
      </c>
      <c r="BJ172" s="43" t="str">
        <f>IF(A172="","",MOD((AG172+AH172)*(Z172*(1-Z172)),Prime))</f>
        <v/>
      </c>
      <c r="BK172" s="43" t="str">
        <f>IF($A172="","",MOD(($AG172+$AH172)*(V172*($L172-V$4)),Prime))</f>
        <v/>
      </c>
      <c r="BL172" s="43" t="str">
        <f>IF($A172="","",MOD(($AG172+$AH172)*(W172*($L172-W$4)),Prime))</f>
        <v/>
      </c>
      <c r="BM172" s="43" t="str">
        <f>IF($A172="","",MOD(($AG172+$AH172)*(X172*($L172-X$4)),Prime))</f>
        <v/>
      </c>
      <c r="BN172" s="43" t="str">
        <f>IF($A172="","",MOD(($AG172+$AH172)*(Y172*($L172-Y$4)),Prime))</f>
        <v/>
      </c>
      <c r="BO172" s="43" t="str">
        <f>IF($A172="","",MOD(($AG172+$AH172)*(Z172*($L172-Z$4)),Prime))</f>
        <v/>
      </c>
      <c r="BP172" s="24"/>
      <c r="BQ172" s="43" t="str">
        <f>IF(A172="","",MOD((AG172+AH172)*(R172*D172+S172*E172+T172*F172+U172*G172-AA172),Prime))</f>
        <v/>
      </c>
      <c r="BR172" s="43" t="str">
        <f>IF(A172="","",MOD((AG172+AH172)*(W172*D172+X172*E172+Y172*F172+Z172*G172-AB172),Prime))</f>
        <v/>
      </c>
      <c r="BS172" s="43" t="str">
        <f>IF(A172="","",MOD((AG172+AH172)*(MOD(N172*AB172+O172*(AB172+M172)+P172*(AA172+AB172+M172),Prime)-AC172),Prime))</f>
        <v/>
      </c>
      <c r="BT172" s="43" t="str">
        <f>IF(A172="","",MOD((AG172+AH172)*MOD(H172*(AA172+R172)+(1-H172)*AC172-AD172,Prime),Prime))</f>
        <v/>
      </c>
      <c r="BU172" s="43" t="str">
        <f>IF(A172="","",MOD((AG172+AH172)*((J172*AD172+(1-J172)*AC172)-AE172),Prime))</f>
        <v/>
      </c>
      <c r="BV172" s="43" t="str">
        <f>IF(A172="","",MOD((AG172+AH172)*H172*(1-H172),Prime))</f>
        <v/>
      </c>
      <c r="BW172" s="43" t="str" cm="1">
        <f t="array" ref="BW172">IF(A172="","",MOD(AH172*MOD(MRef(AF$5,B172-Input_Output!$O$6,Input_Output!$O$22)*MRef(AC$5,B172-Input_Output!$O$6,Input_Output!$O$22)-(1-H172),Prime),Prime))</f>
        <v/>
      </c>
      <c r="BX172" s="24"/>
      <c r="BY172" s="43" t="str" cm="1">
        <f t="array" ref="BY172">IF(A172="","",MOD($AH172*((1-MRef(R$5,$B172-Input_Output!$O$6,Input_Output!$O$22))*(MOD(MRef(D$5,$B172-Input_Output!$O$6,Input_Output!$O$22)+1,Prime))+MRef(R$5,$B172-Input_Output!$O$6,Input_Output!$O$22)*MRef($AE$5,$B172-Input_Output!$O$6,Input_Output!$O$22)-D172),Prime))</f>
        <v/>
      </c>
      <c r="BZ172" s="43" t="str" cm="1">
        <f t="array" ref="BZ172">IF($A172="","",MOD($AH172*((1-MRef(S$5,$B172-Input_Output!$O$6,Input_Output!$O$22))*MRef(E$5,$B172-Input_Output!$O$6,Input_Output!$O$22)+MRef(S$5,$B172-Input_Output!$O$6,Input_Output!$O$22)*MRef($AE$5,$B172-Input_Output!$O$6,Input_Output!$O$22)-E172),Prime))</f>
        <v/>
      </c>
      <c r="CA172" s="43" t="str" cm="1">
        <f t="array" ref="CA172">IF($A172="","",MOD($AH172*((1-MRef(T$5,$B172-Input_Output!$O$6,Input_Output!$O$22))*MRef(F$5,$B172-Input_Output!$O$6,Input_Output!$O$22)+MRef(T$5,$B172-Input_Output!$O$6,Input_Output!$O$22)*MRef($AE$5,$B172-Input_Output!$O$6,Input_Output!$O$22)-F172),Prime))</f>
        <v/>
      </c>
      <c r="CB172" s="43" t="str" cm="1">
        <f t="array" ref="CB172">IF($A172="","",MOD($AH172*((1-MRef(U$5,$B172-Input_Output!$O$6,Input_Output!$O$22))*MRef(G$5,$B172-Input_Output!$O$6,Input_Output!$O$22)+MRef(U$5,$B172-Input_Output!$O$6,Input_Output!$O$22)*MRef($AE$5,$B172-Input_Output!$O$6,Input_Output!$O$22)-G172),Prime))</f>
        <v/>
      </c>
      <c r="CC172" s="43" t="str" cm="1">
        <f t="array" ref="CC172">IF(A172="","",MOD(AH172*MRef(AC$5,B172-Input_Output!$O$6,Input_Output!$O$22)*H172,Prime))</f>
        <v/>
      </c>
      <c r="CD172" s="24"/>
      <c r="CE172" s="43" t="str">
        <f>IF($A172="","",MOD(D172*$AG172,Prime))</f>
        <v/>
      </c>
      <c r="CF172" s="43" t="str">
        <f>IF($A172="","",MOD((E172-INPUT)*$AG172,Prime))</f>
        <v/>
      </c>
      <c r="CG172" s="43" t="str">
        <f>IF($A172="","",MOD(H172*$AG172,Prime))</f>
        <v/>
      </c>
      <c r="CH172" s="43" t="str">
        <f>IF($A172="","",MOD((E172-OUT)*$AI172,Prime))</f>
        <v/>
      </c>
      <c r="CI172" s="43" t="str" cm="1">
        <f t="array" ref="CI172">IF(A172="","",_xlfn.LET(_xlpm.r,B172-Input_Output!$O$6,_xlpm.l,Input_Output!$O$22,MOD(MRef(AG$5,_xlpm.r,_xlpm.l)+MRef(AH$5,_xlpm.r,_xlpm.l)-MRef(AI$5,_xlpm.r,_xlpm.l)-AH172,Prime)))</f>
        <v/>
      </c>
      <c r="CJ172" s="7"/>
    </row>
    <row r="173" spans="1:88" x14ac:dyDescent="0.25">
      <c r="A173" s="41" t="str">
        <f>IF(B173&lt;Input_Output!O$22,"disguised","")</f>
        <v/>
      </c>
      <c r="B173" s="19" t="str">
        <f>IF(B172="","",_xlfn.LET(_xlpm.next,B172+1,IF(_xlpm.next&lt;Input_Output!O$22,_xlpm.next,"")))</f>
        <v/>
      </c>
      <c r="C173" s="19"/>
      <c r="D173" s="42"/>
      <c r="E173" s="42"/>
      <c r="F173" s="42"/>
      <c r="G173" s="42"/>
      <c r="H173" s="79"/>
      <c r="I173" s="87"/>
      <c r="J173" s="42"/>
      <c r="K173" s="42"/>
      <c r="L173" s="42"/>
      <c r="M173" s="61"/>
      <c r="N173" s="80"/>
      <c r="O173" s="42"/>
      <c r="P173" s="42"/>
      <c r="Q173" s="42"/>
      <c r="R173" s="42"/>
      <c r="S173" s="42"/>
      <c r="T173" s="42"/>
      <c r="U173" s="42"/>
      <c r="V173" s="42"/>
      <c r="W173" s="42"/>
      <c r="X173" s="42"/>
      <c r="Y173" s="42"/>
      <c r="Z173" s="42"/>
      <c r="AA173" s="42"/>
      <c r="AB173" s="42"/>
      <c r="AC173" s="42"/>
      <c r="AD173" s="42"/>
      <c r="AE173" s="42"/>
      <c r="AF173" s="42"/>
      <c r="AG173" s="19"/>
      <c r="AH173" s="19"/>
      <c r="AI173" s="19"/>
      <c r="AJ173" s="7"/>
      <c r="AK173" s="43" t="str">
        <f>IF(A173="","",MOD((AG173+AH173)*(N173+O173+P173-1),Prime))</f>
        <v/>
      </c>
      <c r="AL173" s="43" t="str">
        <f>IF(A173="","",MOD((AG173+AH173)*(N173*(1-N173)),Prime))</f>
        <v/>
      </c>
      <c r="AM173" s="43" t="str">
        <f>IF(A173="","",MOD((AG173+AH173)*(O173*(1-O173)),Prime))</f>
        <v/>
      </c>
      <c r="AN173" s="43" t="str">
        <f>IF(A173="","",MOD((AG173+AH173)*(P173*(1-P173)),Prime))</f>
        <v/>
      </c>
      <c r="AO173" s="43" t="str">
        <f>IF(A173="","",MOD((AG173+AH173)*(N173*($I173-N$4)),Prime))</f>
        <v/>
      </c>
      <c r="AP173" s="43" t="str">
        <f>IF(A173="","",MOD((AG173+AH173)*(O173*($I173-O$4)),Prime))</f>
        <v/>
      </c>
      <c r="AQ173" s="43" t="str">
        <f>IF(A173="","",MOD((AG173+AH173)*(P173*($I173-P$4)),Prime))</f>
        <v/>
      </c>
      <c r="AR173" s="7"/>
      <c r="AS173" s="43" t="str">
        <f>IF(A173="","",MOD((AG173+AH173)*(Q173+R173+S173+T173+U173-1),Prime))</f>
        <v/>
      </c>
      <c r="AT173" s="43" t="str">
        <f>IF(A173="","",MOD((AG173+AH173)*(Q173*(1-Q173)),Prime))</f>
        <v/>
      </c>
      <c r="AU173" s="43" t="str">
        <f>IF(A173="","",MOD((AG173+AH173)*(R173*(1-R173)),Prime))</f>
        <v/>
      </c>
      <c r="AV173" s="43" t="str">
        <f>IF(A173="","",MOD((AG173+AH173)*(S173*(1-S173)),Prime))</f>
        <v/>
      </c>
      <c r="AW173" s="43" t="str">
        <f>IF(A173="","",MOD((AG173+AH173)*(T173*(1-T173)),Prime))</f>
        <v/>
      </c>
      <c r="AX173" s="43" t="str">
        <f>IF(A173="","",MOD((AG173+AH173)*(U173*(1-U173)),Prime))</f>
        <v/>
      </c>
      <c r="AY173" s="43" t="str">
        <f>IF($A173="","",MOD(($AG173+$AH173)*(Q173*($K173-Q$4)),Prime))</f>
        <v/>
      </c>
      <c r="AZ173" s="43" t="str">
        <f>IF($A173="","",MOD(($AG173+$AH173)*(R173*($K173-R$4)),Prime))</f>
        <v/>
      </c>
      <c r="BA173" s="43" t="str">
        <f>IF($A173="","",MOD(($AG173+$AH173)*(S173*($K173-S$4)),Prime))</f>
        <v/>
      </c>
      <c r="BB173" s="43" t="str">
        <f>IF($A173="","",MOD(($AG173+$AH173)*(T173*($K173-T$4)),Prime))</f>
        <v/>
      </c>
      <c r="BC173" s="43" t="str">
        <f>IF($A173="","",MOD(($AG173+$AH173)*(U173*($K173-U$4)),Prime))</f>
        <v/>
      </c>
      <c r="BD173" s="24"/>
      <c r="BE173" s="43" t="str">
        <f>IF(A173="","",MOD((AG173+AH173)*(V173+W173+X173+Y173+Z173-1),Prime))</f>
        <v/>
      </c>
      <c r="BF173" s="43" t="str">
        <f>IF(A173="","",MOD((AG173+AH173)*(V173*(1-V173)),Prime))</f>
        <v/>
      </c>
      <c r="BG173" s="43" t="str">
        <f>IF(A173="","",MOD((AG173+AH173)*(W173*(1-W173)),Prime))</f>
        <v/>
      </c>
      <c r="BH173" s="43" t="str">
        <f>IF(A173="","",MOD((AG173+AH173)*(X173*(1-X173)),Prime))</f>
        <v/>
      </c>
      <c r="BI173" s="43" t="str">
        <f>IF(A173="","",MOD((AG173+AH173)*(Y173*(1-Y173)),Prime))</f>
        <v/>
      </c>
      <c r="BJ173" s="43" t="str">
        <f>IF(A173="","",MOD((AG173+AH173)*(Z173*(1-Z173)),Prime))</f>
        <v/>
      </c>
      <c r="BK173" s="43" t="str">
        <f>IF($A173="","",MOD(($AG173+$AH173)*(V173*($L173-V$4)),Prime))</f>
        <v/>
      </c>
      <c r="BL173" s="43" t="str">
        <f>IF($A173="","",MOD(($AG173+$AH173)*(W173*($L173-W$4)),Prime))</f>
        <v/>
      </c>
      <c r="BM173" s="43" t="str">
        <f>IF($A173="","",MOD(($AG173+$AH173)*(X173*($L173-X$4)),Prime))</f>
        <v/>
      </c>
      <c r="BN173" s="43" t="str">
        <f>IF($A173="","",MOD(($AG173+$AH173)*(Y173*($L173-Y$4)),Prime))</f>
        <v/>
      </c>
      <c r="BO173" s="43" t="str">
        <f>IF($A173="","",MOD(($AG173+$AH173)*(Z173*($L173-Z$4)),Prime))</f>
        <v/>
      </c>
      <c r="BP173" s="24"/>
      <c r="BQ173" s="43" t="str">
        <f>IF(A173="","",MOD((AG173+AH173)*(R173*D173+S173*E173+T173*F173+U173*G173-AA173),Prime))</f>
        <v/>
      </c>
      <c r="BR173" s="43" t="str">
        <f>IF(A173="","",MOD((AG173+AH173)*(W173*D173+X173*E173+Y173*F173+Z173*G173-AB173),Prime))</f>
        <v/>
      </c>
      <c r="BS173" s="43" t="str">
        <f>IF(A173="","",MOD((AG173+AH173)*(MOD(N173*AB173+O173*(AB173+M173)+P173*(AA173+AB173+M173),Prime)-AC173),Prime))</f>
        <v/>
      </c>
      <c r="BT173" s="43" t="str">
        <f>IF(A173="","",MOD((AG173+AH173)*MOD(H173*(AA173+R173)+(1-H173)*AC173-AD173,Prime),Prime))</f>
        <v/>
      </c>
      <c r="BU173" s="43" t="str">
        <f>IF(A173="","",MOD((AG173+AH173)*((J173*AD173+(1-J173)*AC173)-AE173),Prime))</f>
        <v/>
      </c>
      <c r="BV173" s="43" t="str">
        <f>IF(A173="","",MOD((AG173+AH173)*H173*(1-H173),Prime))</f>
        <v/>
      </c>
      <c r="BW173" s="43" t="str" cm="1">
        <f t="array" ref="BW173">IF(A173="","",MOD(AH173*MOD(MRef(AF$5,B173-Input_Output!$O$6,Input_Output!$O$22)*MRef(AC$5,B173-Input_Output!$O$6,Input_Output!$O$22)-(1-H173),Prime),Prime))</f>
        <v/>
      </c>
      <c r="BX173" s="24"/>
      <c r="BY173" s="43" t="str" cm="1">
        <f t="array" ref="BY173">IF(A173="","",MOD($AH173*((1-MRef(R$5,$B173-Input_Output!$O$6,Input_Output!$O$22))*(MOD(MRef(D$5,$B173-Input_Output!$O$6,Input_Output!$O$22)+1,Prime))+MRef(R$5,$B173-Input_Output!$O$6,Input_Output!$O$22)*MRef($AE$5,$B173-Input_Output!$O$6,Input_Output!$O$22)-D173),Prime))</f>
        <v/>
      </c>
      <c r="BZ173" s="43" t="str" cm="1">
        <f t="array" ref="BZ173">IF($A173="","",MOD($AH173*((1-MRef(S$5,$B173-Input_Output!$O$6,Input_Output!$O$22))*MRef(E$5,$B173-Input_Output!$O$6,Input_Output!$O$22)+MRef(S$5,$B173-Input_Output!$O$6,Input_Output!$O$22)*MRef($AE$5,$B173-Input_Output!$O$6,Input_Output!$O$22)-E173),Prime))</f>
        <v/>
      </c>
      <c r="CA173" s="43" t="str" cm="1">
        <f t="array" ref="CA173">IF($A173="","",MOD($AH173*((1-MRef(T$5,$B173-Input_Output!$O$6,Input_Output!$O$22))*MRef(F$5,$B173-Input_Output!$O$6,Input_Output!$O$22)+MRef(T$5,$B173-Input_Output!$O$6,Input_Output!$O$22)*MRef($AE$5,$B173-Input_Output!$O$6,Input_Output!$O$22)-F173),Prime))</f>
        <v/>
      </c>
      <c r="CB173" s="43" t="str" cm="1">
        <f t="array" ref="CB173">IF($A173="","",MOD($AH173*((1-MRef(U$5,$B173-Input_Output!$O$6,Input_Output!$O$22))*MRef(G$5,$B173-Input_Output!$O$6,Input_Output!$O$22)+MRef(U$5,$B173-Input_Output!$O$6,Input_Output!$O$22)*MRef($AE$5,$B173-Input_Output!$O$6,Input_Output!$O$22)-G173),Prime))</f>
        <v/>
      </c>
      <c r="CC173" s="43" t="str" cm="1">
        <f t="array" ref="CC173">IF(A173="","",MOD(AH173*MRef(AC$5,B173-Input_Output!$O$6,Input_Output!$O$22)*H173,Prime))</f>
        <v/>
      </c>
      <c r="CD173" s="24"/>
      <c r="CE173" s="43" t="str">
        <f>IF($A173="","",MOD(D173*$AG173,Prime))</f>
        <v/>
      </c>
      <c r="CF173" s="43" t="str">
        <f>IF($A173="","",MOD((E173-INPUT)*$AG173,Prime))</f>
        <v/>
      </c>
      <c r="CG173" s="43" t="str">
        <f>IF($A173="","",MOD(H173*$AG173,Prime))</f>
        <v/>
      </c>
      <c r="CH173" s="43" t="str">
        <f>IF($A173="","",MOD((E173-OUT)*$AI173,Prime))</f>
        <v/>
      </c>
      <c r="CI173" s="43" t="str" cm="1">
        <f t="array" ref="CI173">IF(A173="","",_xlfn.LET(_xlpm.r,B173-Input_Output!$O$6,_xlpm.l,Input_Output!$O$22,MOD(MRef(AG$5,_xlpm.r,_xlpm.l)+MRef(AH$5,_xlpm.r,_xlpm.l)-MRef(AI$5,_xlpm.r,_xlpm.l)-AH173,Prime)))</f>
        <v/>
      </c>
      <c r="CJ173" s="7"/>
    </row>
    <row r="174" spans="1:88" x14ac:dyDescent="0.25">
      <c r="A174" s="41" t="str">
        <f>IF(B174&lt;Input_Output!O$22,"disguised","")</f>
        <v/>
      </c>
      <c r="B174" s="19" t="str">
        <f>IF(B173="","",_xlfn.LET(_xlpm.next,B173+1,IF(_xlpm.next&lt;Input_Output!O$22,_xlpm.next,"")))</f>
        <v/>
      </c>
      <c r="C174" s="19"/>
      <c r="D174" s="42"/>
      <c r="E174" s="42"/>
      <c r="F174" s="42"/>
      <c r="G174" s="42"/>
      <c r="H174" s="79"/>
      <c r="I174" s="87"/>
      <c r="J174" s="42"/>
      <c r="K174" s="42"/>
      <c r="L174" s="42"/>
      <c r="M174" s="61"/>
      <c r="N174" s="80"/>
      <c r="O174" s="42"/>
      <c r="P174" s="42"/>
      <c r="Q174" s="42"/>
      <c r="R174" s="42"/>
      <c r="S174" s="42"/>
      <c r="T174" s="42"/>
      <c r="U174" s="42"/>
      <c r="V174" s="42"/>
      <c r="W174" s="42"/>
      <c r="X174" s="42"/>
      <c r="Y174" s="42"/>
      <c r="Z174" s="42"/>
      <c r="AA174" s="42"/>
      <c r="AB174" s="42"/>
      <c r="AC174" s="42"/>
      <c r="AD174" s="42"/>
      <c r="AE174" s="42"/>
      <c r="AF174" s="42"/>
      <c r="AG174" s="19"/>
      <c r="AH174" s="19"/>
      <c r="AI174" s="19"/>
      <c r="AJ174" s="7"/>
      <c r="AK174" s="43" t="str">
        <f>IF(A174="","",MOD((AG174+AH174)*(N174+O174+P174-1),Prime))</f>
        <v/>
      </c>
      <c r="AL174" s="43" t="str">
        <f>IF(A174="","",MOD((AG174+AH174)*(N174*(1-N174)),Prime))</f>
        <v/>
      </c>
      <c r="AM174" s="43" t="str">
        <f>IF(A174="","",MOD((AG174+AH174)*(O174*(1-O174)),Prime))</f>
        <v/>
      </c>
      <c r="AN174" s="43" t="str">
        <f>IF(A174="","",MOD((AG174+AH174)*(P174*(1-P174)),Prime))</f>
        <v/>
      </c>
      <c r="AO174" s="43" t="str">
        <f>IF(A174="","",MOD((AG174+AH174)*(N174*($I174-N$4)),Prime))</f>
        <v/>
      </c>
      <c r="AP174" s="43" t="str">
        <f>IF(A174="","",MOD((AG174+AH174)*(O174*($I174-O$4)),Prime))</f>
        <v/>
      </c>
      <c r="AQ174" s="43" t="str">
        <f>IF(A174="","",MOD((AG174+AH174)*(P174*($I174-P$4)),Prime))</f>
        <v/>
      </c>
      <c r="AR174" s="7"/>
      <c r="AS174" s="43" t="str">
        <f>IF(A174="","",MOD((AG174+AH174)*(Q174+R174+S174+T174+U174-1),Prime))</f>
        <v/>
      </c>
      <c r="AT174" s="43" t="str">
        <f>IF(A174="","",MOD((AG174+AH174)*(Q174*(1-Q174)),Prime))</f>
        <v/>
      </c>
      <c r="AU174" s="43" t="str">
        <f>IF(A174="","",MOD((AG174+AH174)*(R174*(1-R174)),Prime))</f>
        <v/>
      </c>
      <c r="AV174" s="43" t="str">
        <f>IF(A174="","",MOD((AG174+AH174)*(S174*(1-S174)),Prime))</f>
        <v/>
      </c>
      <c r="AW174" s="43" t="str">
        <f>IF(A174="","",MOD((AG174+AH174)*(T174*(1-T174)),Prime))</f>
        <v/>
      </c>
      <c r="AX174" s="43" t="str">
        <f>IF(A174="","",MOD((AG174+AH174)*(U174*(1-U174)),Prime))</f>
        <v/>
      </c>
      <c r="AY174" s="43" t="str">
        <f>IF($A174="","",MOD(($AG174+$AH174)*(Q174*($K174-Q$4)),Prime))</f>
        <v/>
      </c>
      <c r="AZ174" s="43" t="str">
        <f>IF($A174="","",MOD(($AG174+$AH174)*(R174*($K174-R$4)),Prime))</f>
        <v/>
      </c>
      <c r="BA174" s="43" t="str">
        <f>IF($A174="","",MOD(($AG174+$AH174)*(S174*($K174-S$4)),Prime))</f>
        <v/>
      </c>
      <c r="BB174" s="43" t="str">
        <f>IF($A174="","",MOD(($AG174+$AH174)*(T174*($K174-T$4)),Prime))</f>
        <v/>
      </c>
      <c r="BC174" s="43" t="str">
        <f>IF($A174="","",MOD(($AG174+$AH174)*(U174*($K174-U$4)),Prime))</f>
        <v/>
      </c>
      <c r="BD174" s="24"/>
      <c r="BE174" s="43" t="str">
        <f>IF(A174="","",MOD((AG174+AH174)*(V174+W174+X174+Y174+Z174-1),Prime))</f>
        <v/>
      </c>
      <c r="BF174" s="43" t="str">
        <f>IF(A174="","",MOD((AG174+AH174)*(V174*(1-V174)),Prime))</f>
        <v/>
      </c>
      <c r="BG174" s="43" t="str">
        <f>IF(A174="","",MOD((AG174+AH174)*(W174*(1-W174)),Prime))</f>
        <v/>
      </c>
      <c r="BH174" s="43" t="str">
        <f>IF(A174="","",MOD((AG174+AH174)*(X174*(1-X174)),Prime))</f>
        <v/>
      </c>
      <c r="BI174" s="43" t="str">
        <f>IF(A174="","",MOD((AG174+AH174)*(Y174*(1-Y174)),Prime))</f>
        <v/>
      </c>
      <c r="BJ174" s="43" t="str">
        <f>IF(A174="","",MOD((AG174+AH174)*(Z174*(1-Z174)),Prime))</f>
        <v/>
      </c>
      <c r="BK174" s="43" t="str">
        <f>IF($A174="","",MOD(($AG174+$AH174)*(V174*($L174-V$4)),Prime))</f>
        <v/>
      </c>
      <c r="BL174" s="43" t="str">
        <f>IF($A174="","",MOD(($AG174+$AH174)*(W174*($L174-W$4)),Prime))</f>
        <v/>
      </c>
      <c r="BM174" s="43" t="str">
        <f>IF($A174="","",MOD(($AG174+$AH174)*(X174*($L174-X$4)),Prime))</f>
        <v/>
      </c>
      <c r="BN174" s="43" t="str">
        <f>IF($A174="","",MOD(($AG174+$AH174)*(Y174*($L174-Y$4)),Prime))</f>
        <v/>
      </c>
      <c r="BO174" s="43" t="str">
        <f>IF($A174="","",MOD(($AG174+$AH174)*(Z174*($L174-Z$4)),Prime))</f>
        <v/>
      </c>
      <c r="BP174" s="24"/>
      <c r="BQ174" s="43" t="str">
        <f>IF(A174="","",MOD((AG174+AH174)*(R174*D174+S174*E174+T174*F174+U174*G174-AA174),Prime))</f>
        <v/>
      </c>
      <c r="BR174" s="43" t="str">
        <f>IF(A174="","",MOD((AG174+AH174)*(W174*D174+X174*E174+Y174*F174+Z174*G174-AB174),Prime))</f>
        <v/>
      </c>
      <c r="BS174" s="43" t="str">
        <f>IF(A174="","",MOD((AG174+AH174)*(MOD(N174*AB174+O174*(AB174+M174)+P174*(AA174+AB174+M174),Prime)-AC174),Prime))</f>
        <v/>
      </c>
      <c r="BT174" s="43" t="str">
        <f>IF(A174="","",MOD((AG174+AH174)*MOD(H174*(AA174+R174)+(1-H174)*AC174-AD174,Prime),Prime))</f>
        <v/>
      </c>
      <c r="BU174" s="43" t="str">
        <f>IF(A174="","",MOD((AG174+AH174)*((J174*AD174+(1-J174)*AC174)-AE174),Prime))</f>
        <v/>
      </c>
      <c r="BV174" s="43" t="str">
        <f>IF(A174="","",MOD((AG174+AH174)*H174*(1-H174),Prime))</f>
        <v/>
      </c>
      <c r="BW174" s="43" t="str" cm="1">
        <f t="array" ref="BW174">IF(A174="","",MOD(AH174*MOD(MRef(AF$5,B174-Input_Output!$O$6,Input_Output!$O$22)*MRef(AC$5,B174-Input_Output!$O$6,Input_Output!$O$22)-(1-H174),Prime),Prime))</f>
        <v/>
      </c>
      <c r="BX174" s="24"/>
      <c r="BY174" s="43" t="str" cm="1">
        <f t="array" ref="BY174">IF(A174="","",MOD($AH174*((1-MRef(R$5,$B174-Input_Output!$O$6,Input_Output!$O$22))*(MOD(MRef(D$5,$B174-Input_Output!$O$6,Input_Output!$O$22)+1,Prime))+MRef(R$5,$B174-Input_Output!$O$6,Input_Output!$O$22)*MRef($AE$5,$B174-Input_Output!$O$6,Input_Output!$O$22)-D174),Prime))</f>
        <v/>
      </c>
      <c r="BZ174" s="43" t="str" cm="1">
        <f t="array" ref="BZ174">IF($A174="","",MOD($AH174*((1-MRef(S$5,$B174-Input_Output!$O$6,Input_Output!$O$22))*MRef(E$5,$B174-Input_Output!$O$6,Input_Output!$O$22)+MRef(S$5,$B174-Input_Output!$O$6,Input_Output!$O$22)*MRef($AE$5,$B174-Input_Output!$O$6,Input_Output!$O$22)-E174),Prime))</f>
        <v/>
      </c>
      <c r="CA174" s="43" t="str" cm="1">
        <f t="array" ref="CA174">IF($A174="","",MOD($AH174*((1-MRef(T$5,$B174-Input_Output!$O$6,Input_Output!$O$22))*MRef(F$5,$B174-Input_Output!$O$6,Input_Output!$O$22)+MRef(T$5,$B174-Input_Output!$O$6,Input_Output!$O$22)*MRef($AE$5,$B174-Input_Output!$O$6,Input_Output!$O$22)-F174),Prime))</f>
        <v/>
      </c>
      <c r="CB174" s="43" t="str" cm="1">
        <f t="array" ref="CB174">IF($A174="","",MOD($AH174*((1-MRef(U$5,$B174-Input_Output!$O$6,Input_Output!$O$22))*MRef(G$5,$B174-Input_Output!$O$6,Input_Output!$O$22)+MRef(U$5,$B174-Input_Output!$O$6,Input_Output!$O$22)*MRef($AE$5,$B174-Input_Output!$O$6,Input_Output!$O$22)-G174),Prime))</f>
        <v/>
      </c>
      <c r="CC174" s="43" t="str" cm="1">
        <f t="array" ref="CC174">IF(A174="","",MOD(AH174*MRef(AC$5,B174-Input_Output!$O$6,Input_Output!$O$22)*H174,Prime))</f>
        <v/>
      </c>
      <c r="CD174" s="24"/>
      <c r="CE174" s="43" t="str">
        <f>IF($A174="","",MOD(D174*$AG174,Prime))</f>
        <v/>
      </c>
      <c r="CF174" s="43" t="str">
        <f>IF($A174="","",MOD((E174-INPUT)*$AG174,Prime))</f>
        <v/>
      </c>
      <c r="CG174" s="43" t="str">
        <f>IF($A174="","",MOD(H174*$AG174,Prime))</f>
        <v/>
      </c>
      <c r="CH174" s="43" t="str">
        <f>IF($A174="","",MOD((E174-OUT)*$AI174,Prime))</f>
        <v/>
      </c>
      <c r="CI174" s="43" t="str" cm="1">
        <f t="array" ref="CI174">IF(A174="","",_xlfn.LET(_xlpm.r,B174-Input_Output!$O$6,_xlpm.l,Input_Output!$O$22,MOD(MRef(AG$5,_xlpm.r,_xlpm.l)+MRef(AH$5,_xlpm.r,_xlpm.l)-MRef(AI$5,_xlpm.r,_xlpm.l)-AH174,Prime)))</f>
        <v/>
      </c>
      <c r="CJ174" s="7"/>
    </row>
    <row r="175" spans="1:88" x14ac:dyDescent="0.25">
      <c r="A175" s="41" t="str">
        <f>IF(B175&lt;Input_Output!O$22,"disguised","")</f>
        <v/>
      </c>
      <c r="B175" s="19" t="str">
        <f>IF(B174="","",_xlfn.LET(_xlpm.next,B174+1,IF(_xlpm.next&lt;Input_Output!O$22,_xlpm.next,"")))</f>
        <v/>
      </c>
      <c r="C175" s="19"/>
      <c r="D175" s="42"/>
      <c r="E175" s="42"/>
      <c r="F175" s="42"/>
      <c r="G175" s="42"/>
      <c r="H175" s="79"/>
      <c r="I175" s="87"/>
      <c r="J175" s="42"/>
      <c r="K175" s="42"/>
      <c r="L175" s="42"/>
      <c r="M175" s="61"/>
      <c r="N175" s="80"/>
      <c r="O175" s="42"/>
      <c r="P175" s="42"/>
      <c r="Q175" s="42"/>
      <c r="R175" s="42"/>
      <c r="S175" s="42"/>
      <c r="T175" s="42"/>
      <c r="U175" s="42"/>
      <c r="V175" s="42"/>
      <c r="W175" s="42"/>
      <c r="X175" s="42"/>
      <c r="Y175" s="42"/>
      <c r="Z175" s="42"/>
      <c r="AA175" s="42"/>
      <c r="AB175" s="42"/>
      <c r="AC175" s="42"/>
      <c r="AD175" s="42"/>
      <c r="AE175" s="42"/>
      <c r="AF175" s="42"/>
      <c r="AG175" s="19"/>
      <c r="AH175" s="19"/>
      <c r="AI175" s="19"/>
      <c r="AJ175" s="7"/>
      <c r="AK175" s="43" t="str">
        <f>IF(A175="","",MOD((AG175+AH175)*(N175+O175+P175-1),Prime))</f>
        <v/>
      </c>
      <c r="AL175" s="43" t="str">
        <f>IF(A175="","",MOD((AG175+AH175)*(N175*(1-N175)),Prime))</f>
        <v/>
      </c>
      <c r="AM175" s="43" t="str">
        <f>IF(A175="","",MOD((AG175+AH175)*(O175*(1-O175)),Prime))</f>
        <v/>
      </c>
      <c r="AN175" s="43" t="str">
        <f>IF(A175="","",MOD((AG175+AH175)*(P175*(1-P175)),Prime))</f>
        <v/>
      </c>
      <c r="AO175" s="43" t="str">
        <f>IF(A175="","",MOD((AG175+AH175)*(N175*($I175-N$4)),Prime))</f>
        <v/>
      </c>
      <c r="AP175" s="43" t="str">
        <f>IF(A175="","",MOD((AG175+AH175)*(O175*($I175-O$4)),Prime))</f>
        <v/>
      </c>
      <c r="AQ175" s="43" t="str">
        <f>IF(A175="","",MOD((AG175+AH175)*(P175*($I175-P$4)),Prime))</f>
        <v/>
      </c>
      <c r="AR175" s="7"/>
      <c r="AS175" s="43" t="str">
        <f>IF(A175="","",MOD((AG175+AH175)*(Q175+R175+S175+T175+U175-1),Prime))</f>
        <v/>
      </c>
      <c r="AT175" s="43" t="str">
        <f>IF(A175="","",MOD((AG175+AH175)*(Q175*(1-Q175)),Prime))</f>
        <v/>
      </c>
      <c r="AU175" s="43" t="str">
        <f>IF(A175="","",MOD((AG175+AH175)*(R175*(1-R175)),Prime))</f>
        <v/>
      </c>
      <c r="AV175" s="43" t="str">
        <f>IF(A175="","",MOD((AG175+AH175)*(S175*(1-S175)),Prime))</f>
        <v/>
      </c>
      <c r="AW175" s="43" t="str">
        <f>IF(A175="","",MOD((AG175+AH175)*(T175*(1-T175)),Prime))</f>
        <v/>
      </c>
      <c r="AX175" s="43" t="str">
        <f>IF(A175="","",MOD((AG175+AH175)*(U175*(1-U175)),Prime))</f>
        <v/>
      </c>
      <c r="AY175" s="43" t="str">
        <f>IF($A175="","",MOD(($AG175+$AH175)*(Q175*($K175-Q$4)),Prime))</f>
        <v/>
      </c>
      <c r="AZ175" s="43" t="str">
        <f>IF($A175="","",MOD(($AG175+$AH175)*(R175*($K175-R$4)),Prime))</f>
        <v/>
      </c>
      <c r="BA175" s="43" t="str">
        <f>IF($A175="","",MOD(($AG175+$AH175)*(S175*($K175-S$4)),Prime))</f>
        <v/>
      </c>
      <c r="BB175" s="43" t="str">
        <f>IF($A175="","",MOD(($AG175+$AH175)*(T175*($K175-T$4)),Prime))</f>
        <v/>
      </c>
      <c r="BC175" s="43" t="str">
        <f>IF($A175="","",MOD(($AG175+$AH175)*(U175*($K175-U$4)),Prime))</f>
        <v/>
      </c>
      <c r="BD175" s="24"/>
      <c r="BE175" s="43" t="str">
        <f>IF(A175="","",MOD((AG175+AH175)*(V175+W175+X175+Y175+Z175-1),Prime))</f>
        <v/>
      </c>
      <c r="BF175" s="43" t="str">
        <f>IF(A175="","",MOD((AG175+AH175)*(V175*(1-V175)),Prime))</f>
        <v/>
      </c>
      <c r="BG175" s="43" t="str">
        <f>IF(A175="","",MOD((AG175+AH175)*(W175*(1-W175)),Prime))</f>
        <v/>
      </c>
      <c r="BH175" s="43" t="str">
        <f>IF(A175="","",MOD((AG175+AH175)*(X175*(1-X175)),Prime))</f>
        <v/>
      </c>
      <c r="BI175" s="43" t="str">
        <f>IF(A175="","",MOD((AG175+AH175)*(Y175*(1-Y175)),Prime))</f>
        <v/>
      </c>
      <c r="BJ175" s="43" t="str">
        <f>IF(A175="","",MOD((AG175+AH175)*(Z175*(1-Z175)),Prime))</f>
        <v/>
      </c>
      <c r="BK175" s="43" t="str">
        <f>IF($A175="","",MOD(($AG175+$AH175)*(V175*($L175-V$4)),Prime))</f>
        <v/>
      </c>
      <c r="BL175" s="43" t="str">
        <f>IF($A175="","",MOD(($AG175+$AH175)*(W175*($L175-W$4)),Prime))</f>
        <v/>
      </c>
      <c r="BM175" s="43" t="str">
        <f>IF($A175="","",MOD(($AG175+$AH175)*(X175*($L175-X$4)),Prime))</f>
        <v/>
      </c>
      <c r="BN175" s="43" t="str">
        <f>IF($A175="","",MOD(($AG175+$AH175)*(Y175*($L175-Y$4)),Prime))</f>
        <v/>
      </c>
      <c r="BO175" s="43" t="str">
        <f>IF($A175="","",MOD(($AG175+$AH175)*(Z175*($L175-Z$4)),Prime))</f>
        <v/>
      </c>
      <c r="BP175" s="24"/>
      <c r="BQ175" s="43" t="str">
        <f>IF(A175="","",MOD((AG175+AH175)*(R175*D175+S175*E175+T175*F175+U175*G175-AA175),Prime))</f>
        <v/>
      </c>
      <c r="BR175" s="43" t="str">
        <f>IF(A175="","",MOD((AG175+AH175)*(W175*D175+X175*E175+Y175*F175+Z175*G175-AB175),Prime))</f>
        <v/>
      </c>
      <c r="BS175" s="43" t="str">
        <f>IF(A175="","",MOD((AG175+AH175)*(MOD(N175*AB175+O175*(AB175+M175)+P175*(AA175+AB175+M175),Prime)-AC175),Prime))</f>
        <v/>
      </c>
      <c r="BT175" s="43" t="str">
        <f>IF(A175="","",MOD((AG175+AH175)*MOD(H175*(AA175+R175)+(1-H175)*AC175-AD175,Prime),Prime))</f>
        <v/>
      </c>
      <c r="BU175" s="43" t="str">
        <f>IF(A175="","",MOD((AG175+AH175)*((J175*AD175+(1-J175)*AC175)-AE175),Prime))</f>
        <v/>
      </c>
      <c r="BV175" s="43" t="str">
        <f>IF(A175="","",MOD((AG175+AH175)*H175*(1-H175),Prime))</f>
        <v/>
      </c>
      <c r="BW175" s="43" t="str" cm="1">
        <f t="array" ref="BW175">IF(A175="","",MOD(AH175*MOD(MRef(AF$5,B175-Input_Output!$O$6,Input_Output!$O$22)*MRef(AC$5,B175-Input_Output!$O$6,Input_Output!$O$22)-(1-H175),Prime),Prime))</f>
        <v/>
      </c>
      <c r="BX175" s="24"/>
      <c r="BY175" s="43" t="str" cm="1">
        <f t="array" ref="BY175">IF(A175="","",MOD($AH175*((1-MRef(R$5,$B175-Input_Output!$O$6,Input_Output!$O$22))*(MOD(MRef(D$5,$B175-Input_Output!$O$6,Input_Output!$O$22)+1,Prime))+MRef(R$5,$B175-Input_Output!$O$6,Input_Output!$O$22)*MRef($AE$5,$B175-Input_Output!$O$6,Input_Output!$O$22)-D175),Prime))</f>
        <v/>
      </c>
      <c r="BZ175" s="43" t="str" cm="1">
        <f t="array" ref="BZ175">IF($A175="","",MOD($AH175*((1-MRef(S$5,$B175-Input_Output!$O$6,Input_Output!$O$22))*MRef(E$5,$B175-Input_Output!$O$6,Input_Output!$O$22)+MRef(S$5,$B175-Input_Output!$O$6,Input_Output!$O$22)*MRef($AE$5,$B175-Input_Output!$O$6,Input_Output!$O$22)-E175),Prime))</f>
        <v/>
      </c>
      <c r="CA175" s="43" t="str" cm="1">
        <f t="array" ref="CA175">IF($A175="","",MOD($AH175*((1-MRef(T$5,$B175-Input_Output!$O$6,Input_Output!$O$22))*MRef(F$5,$B175-Input_Output!$O$6,Input_Output!$O$22)+MRef(T$5,$B175-Input_Output!$O$6,Input_Output!$O$22)*MRef($AE$5,$B175-Input_Output!$O$6,Input_Output!$O$22)-F175),Prime))</f>
        <v/>
      </c>
      <c r="CB175" s="43" t="str" cm="1">
        <f t="array" ref="CB175">IF($A175="","",MOD($AH175*((1-MRef(U$5,$B175-Input_Output!$O$6,Input_Output!$O$22))*MRef(G$5,$B175-Input_Output!$O$6,Input_Output!$O$22)+MRef(U$5,$B175-Input_Output!$O$6,Input_Output!$O$22)*MRef($AE$5,$B175-Input_Output!$O$6,Input_Output!$O$22)-G175),Prime))</f>
        <v/>
      </c>
      <c r="CC175" s="43" t="str" cm="1">
        <f t="array" ref="CC175">IF(A175="","",MOD(AH175*MRef(AC$5,B175-Input_Output!$O$6,Input_Output!$O$22)*H175,Prime))</f>
        <v/>
      </c>
      <c r="CD175" s="24"/>
      <c r="CE175" s="43" t="str">
        <f>IF($A175="","",MOD(D175*$AG175,Prime))</f>
        <v/>
      </c>
      <c r="CF175" s="43" t="str">
        <f>IF($A175="","",MOD((E175-INPUT)*$AG175,Prime))</f>
        <v/>
      </c>
      <c r="CG175" s="43" t="str">
        <f>IF($A175="","",MOD(H175*$AG175,Prime))</f>
        <v/>
      </c>
      <c r="CH175" s="43" t="str">
        <f>IF($A175="","",MOD((E175-OUT)*$AI175,Prime))</f>
        <v/>
      </c>
      <c r="CI175" s="43" t="str" cm="1">
        <f t="array" ref="CI175">IF(A175="","",_xlfn.LET(_xlpm.r,B175-Input_Output!$O$6,_xlpm.l,Input_Output!$O$22,MOD(MRef(AG$5,_xlpm.r,_xlpm.l)+MRef(AH$5,_xlpm.r,_xlpm.l)-MRef(AI$5,_xlpm.r,_xlpm.l)-AH175,Prime)))</f>
        <v/>
      </c>
      <c r="CJ175" s="7"/>
    </row>
    <row r="176" spans="1:88" x14ac:dyDescent="0.25">
      <c r="A176" s="41" t="str">
        <f>IF(B176&lt;Input_Output!O$22,"disguised","")</f>
        <v/>
      </c>
      <c r="B176" s="19" t="str">
        <f>IF(B175="","",_xlfn.LET(_xlpm.next,B175+1,IF(_xlpm.next&lt;Input_Output!O$22,_xlpm.next,"")))</f>
        <v/>
      </c>
      <c r="C176" s="19"/>
      <c r="D176" s="42"/>
      <c r="E176" s="42"/>
      <c r="F176" s="42"/>
      <c r="G176" s="42"/>
      <c r="H176" s="79"/>
      <c r="I176" s="87"/>
      <c r="J176" s="42"/>
      <c r="K176" s="42"/>
      <c r="L176" s="42"/>
      <c r="M176" s="61"/>
      <c r="N176" s="80"/>
      <c r="O176" s="42"/>
      <c r="P176" s="42"/>
      <c r="Q176" s="42"/>
      <c r="R176" s="42"/>
      <c r="S176" s="42"/>
      <c r="T176" s="42"/>
      <c r="U176" s="42"/>
      <c r="V176" s="42"/>
      <c r="W176" s="42"/>
      <c r="X176" s="42"/>
      <c r="Y176" s="42"/>
      <c r="Z176" s="42"/>
      <c r="AA176" s="42"/>
      <c r="AB176" s="42"/>
      <c r="AC176" s="42"/>
      <c r="AD176" s="42"/>
      <c r="AE176" s="42"/>
      <c r="AF176" s="42"/>
      <c r="AG176" s="19"/>
      <c r="AH176" s="19"/>
      <c r="AI176" s="19"/>
      <c r="AJ176" s="7"/>
      <c r="AK176" s="43" t="str">
        <f>IF(A176="","",MOD((AG176+AH176)*(N176+O176+P176-1),Prime))</f>
        <v/>
      </c>
      <c r="AL176" s="43" t="str">
        <f>IF(A176="","",MOD((AG176+AH176)*(N176*(1-N176)),Prime))</f>
        <v/>
      </c>
      <c r="AM176" s="43" t="str">
        <f>IF(A176="","",MOD((AG176+AH176)*(O176*(1-O176)),Prime))</f>
        <v/>
      </c>
      <c r="AN176" s="43" t="str">
        <f>IF(A176="","",MOD((AG176+AH176)*(P176*(1-P176)),Prime))</f>
        <v/>
      </c>
      <c r="AO176" s="43" t="str">
        <f>IF(A176="","",MOD((AG176+AH176)*(N176*($I176-N$4)),Prime))</f>
        <v/>
      </c>
      <c r="AP176" s="43" t="str">
        <f>IF(A176="","",MOD((AG176+AH176)*(O176*($I176-O$4)),Prime))</f>
        <v/>
      </c>
      <c r="AQ176" s="43" t="str">
        <f>IF(A176="","",MOD((AG176+AH176)*(P176*($I176-P$4)),Prime))</f>
        <v/>
      </c>
      <c r="AR176" s="7"/>
      <c r="AS176" s="43" t="str">
        <f>IF(A176="","",MOD((AG176+AH176)*(Q176+R176+S176+T176+U176-1),Prime))</f>
        <v/>
      </c>
      <c r="AT176" s="43" t="str">
        <f>IF(A176="","",MOD((AG176+AH176)*(Q176*(1-Q176)),Prime))</f>
        <v/>
      </c>
      <c r="AU176" s="43" t="str">
        <f>IF(A176="","",MOD((AG176+AH176)*(R176*(1-R176)),Prime))</f>
        <v/>
      </c>
      <c r="AV176" s="43" t="str">
        <f>IF(A176="","",MOD((AG176+AH176)*(S176*(1-S176)),Prime))</f>
        <v/>
      </c>
      <c r="AW176" s="43" t="str">
        <f>IF(A176="","",MOD((AG176+AH176)*(T176*(1-T176)),Prime))</f>
        <v/>
      </c>
      <c r="AX176" s="43" t="str">
        <f>IF(A176="","",MOD((AG176+AH176)*(U176*(1-U176)),Prime))</f>
        <v/>
      </c>
      <c r="AY176" s="43" t="str">
        <f>IF($A176="","",MOD(($AG176+$AH176)*(Q176*($K176-Q$4)),Prime))</f>
        <v/>
      </c>
      <c r="AZ176" s="43" t="str">
        <f>IF($A176="","",MOD(($AG176+$AH176)*(R176*($K176-R$4)),Prime))</f>
        <v/>
      </c>
      <c r="BA176" s="43" t="str">
        <f>IF($A176="","",MOD(($AG176+$AH176)*(S176*($K176-S$4)),Prime))</f>
        <v/>
      </c>
      <c r="BB176" s="43" t="str">
        <f>IF($A176="","",MOD(($AG176+$AH176)*(T176*($K176-T$4)),Prime))</f>
        <v/>
      </c>
      <c r="BC176" s="43" t="str">
        <f>IF($A176="","",MOD(($AG176+$AH176)*(U176*($K176-U$4)),Prime))</f>
        <v/>
      </c>
      <c r="BD176" s="24"/>
      <c r="BE176" s="43" t="str">
        <f>IF(A176="","",MOD((AG176+AH176)*(V176+W176+X176+Y176+Z176-1),Prime))</f>
        <v/>
      </c>
      <c r="BF176" s="43" t="str">
        <f>IF(A176="","",MOD((AG176+AH176)*(V176*(1-V176)),Prime))</f>
        <v/>
      </c>
      <c r="BG176" s="43" t="str">
        <f>IF(A176="","",MOD((AG176+AH176)*(W176*(1-W176)),Prime))</f>
        <v/>
      </c>
      <c r="BH176" s="43" t="str">
        <f>IF(A176="","",MOD((AG176+AH176)*(X176*(1-X176)),Prime))</f>
        <v/>
      </c>
      <c r="BI176" s="43" t="str">
        <f>IF(A176="","",MOD((AG176+AH176)*(Y176*(1-Y176)),Prime))</f>
        <v/>
      </c>
      <c r="BJ176" s="43" t="str">
        <f>IF(A176="","",MOD((AG176+AH176)*(Z176*(1-Z176)),Prime))</f>
        <v/>
      </c>
      <c r="BK176" s="43" t="str">
        <f>IF($A176="","",MOD(($AG176+$AH176)*(V176*($L176-V$4)),Prime))</f>
        <v/>
      </c>
      <c r="BL176" s="43" t="str">
        <f>IF($A176="","",MOD(($AG176+$AH176)*(W176*($L176-W$4)),Prime))</f>
        <v/>
      </c>
      <c r="BM176" s="43" t="str">
        <f>IF($A176="","",MOD(($AG176+$AH176)*(X176*($L176-X$4)),Prime))</f>
        <v/>
      </c>
      <c r="BN176" s="43" t="str">
        <f>IF($A176="","",MOD(($AG176+$AH176)*(Y176*($L176-Y$4)),Prime))</f>
        <v/>
      </c>
      <c r="BO176" s="43" t="str">
        <f>IF($A176="","",MOD(($AG176+$AH176)*(Z176*($L176-Z$4)),Prime))</f>
        <v/>
      </c>
      <c r="BP176" s="24"/>
      <c r="BQ176" s="43" t="str">
        <f>IF(A176="","",MOD((AG176+AH176)*(R176*D176+S176*E176+T176*F176+U176*G176-AA176),Prime))</f>
        <v/>
      </c>
      <c r="BR176" s="43" t="str">
        <f>IF(A176="","",MOD((AG176+AH176)*(W176*D176+X176*E176+Y176*F176+Z176*G176-AB176),Prime))</f>
        <v/>
      </c>
      <c r="BS176" s="43" t="str">
        <f>IF(A176="","",MOD((AG176+AH176)*(MOD(N176*AB176+O176*(AB176+M176)+P176*(AA176+AB176+M176),Prime)-AC176),Prime))</f>
        <v/>
      </c>
      <c r="BT176" s="43" t="str">
        <f>IF(A176="","",MOD((AG176+AH176)*MOD(H176*(AA176+R176)+(1-H176)*AC176-AD176,Prime),Prime))</f>
        <v/>
      </c>
      <c r="BU176" s="43" t="str">
        <f>IF(A176="","",MOD((AG176+AH176)*((J176*AD176+(1-J176)*AC176)-AE176),Prime))</f>
        <v/>
      </c>
      <c r="BV176" s="43" t="str">
        <f>IF(A176="","",MOD((AG176+AH176)*H176*(1-H176),Prime))</f>
        <v/>
      </c>
      <c r="BW176" s="43" t="str" cm="1">
        <f t="array" ref="BW176">IF(A176="","",MOD(AH176*MOD(MRef(AF$5,B176-Input_Output!$O$6,Input_Output!$O$22)*MRef(AC$5,B176-Input_Output!$O$6,Input_Output!$O$22)-(1-H176),Prime),Prime))</f>
        <v/>
      </c>
      <c r="BX176" s="24"/>
      <c r="BY176" s="43" t="str" cm="1">
        <f t="array" ref="BY176">IF(A176="","",MOD($AH176*((1-MRef(R$5,$B176-Input_Output!$O$6,Input_Output!$O$22))*(MOD(MRef(D$5,$B176-Input_Output!$O$6,Input_Output!$O$22)+1,Prime))+MRef(R$5,$B176-Input_Output!$O$6,Input_Output!$O$22)*MRef($AE$5,$B176-Input_Output!$O$6,Input_Output!$O$22)-D176),Prime))</f>
        <v/>
      </c>
      <c r="BZ176" s="43" t="str" cm="1">
        <f t="array" ref="BZ176">IF($A176="","",MOD($AH176*((1-MRef(S$5,$B176-Input_Output!$O$6,Input_Output!$O$22))*MRef(E$5,$B176-Input_Output!$O$6,Input_Output!$O$22)+MRef(S$5,$B176-Input_Output!$O$6,Input_Output!$O$22)*MRef($AE$5,$B176-Input_Output!$O$6,Input_Output!$O$22)-E176),Prime))</f>
        <v/>
      </c>
      <c r="CA176" s="43" t="str" cm="1">
        <f t="array" ref="CA176">IF($A176="","",MOD($AH176*((1-MRef(T$5,$B176-Input_Output!$O$6,Input_Output!$O$22))*MRef(F$5,$B176-Input_Output!$O$6,Input_Output!$O$22)+MRef(T$5,$B176-Input_Output!$O$6,Input_Output!$O$22)*MRef($AE$5,$B176-Input_Output!$O$6,Input_Output!$O$22)-F176),Prime))</f>
        <v/>
      </c>
      <c r="CB176" s="43" t="str" cm="1">
        <f t="array" ref="CB176">IF($A176="","",MOD($AH176*((1-MRef(U$5,$B176-Input_Output!$O$6,Input_Output!$O$22))*MRef(G$5,$B176-Input_Output!$O$6,Input_Output!$O$22)+MRef(U$5,$B176-Input_Output!$O$6,Input_Output!$O$22)*MRef($AE$5,$B176-Input_Output!$O$6,Input_Output!$O$22)-G176),Prime))</f>
        <v/>
      </c>
      <c r="CC176" s="43" t="str" cm="1">
        <f t="array" ref="CC176">IF(A176="","",MOD(AH176*MRef(AC$5,B176-Input_Output!$O$6,Input_Output!$O$22)*H176,Prime))</f>
        <v/>
      </c>
      <c r="CD176" s="24"/>
      <c r="CE176" s="43" t="str">
        <f>IF($A176="","",MOD(D176*$AG176,Prime))</f>
        <v/>
      </c>
      <c r="CF176" s="43" t="str">
        <f>IF($A176="","",MOD((E176-INPUT)*$AG176,Prime))</f>
        <v/>
      </c>
      <c r="CG176" s="43" t="str">
        <f>IF($A176="","",MOD(H176*$AG176,Prime))</f>
        <v/>
      </c>
      <c r="CH176" s="43" t="str">
        <f>IF($A176="","",MOD((E176-OUT)*$AI176,Prime))</f>
        <v/>
      </c>
      <c r="CI176" s="43" t="str" cm="1">
        <f t="array" ref="CI176">IF(A176="","",_xlfn.LET(_xlpm.r,B176-Input_Output!$O$6,_xlpm.l,Input_Output!$O$22,MOD(MRef(AG$5,_xlpm.r,_xlpm.l)+MRef(AH$5,_xlpm.r,_xlpm.l)-MRef(AI$5,_xlpm.r,_xlpm.l)-AH176,Prime)))</f>
        <v/>
      </c>
      <c r="CJ176" s="7"/>
    </row>
    <row r="177" spans="1:88" x14ac:dyDescent="0.25">
      <c r="A177" s="41" t="str">
        <f>IF(B177&lt;Input_Output!O$22,"disguised","")</f>
        <v/>
      </c>
      <c r="B177" s="19" t="str">
        <f>IF(B176="","",_xlfn.LET(_xlpm.next,B176+1,IF(_xlpm.next&lt;Input_Output!O$22,_xlpm.next,"")))</f>
        <v/>
      </c>
      <c r="C177" s="19"/>
      <c r="D177" s="42"/>
      <c r="E177" s="42"/>
      <c r="F177" s="42"/>
      <c r="G177" s="42"/>
      <c r="H177" s="79"/>
      <c r="I177" s="87"/>
      <c r="J177" s="42"/>
      <c r="K177" s="42"/>
      <c r="L177" s="42"/>
      <c r="M177" s="61"/>
      <c r="N177" s="80"/>
      <c r="O177" s="42"/>
      <c r="P177" s="42"/>
      <c r="Q177" s="42"/>
      <c r="R177" s="42"/>
      <c r="S177" s="42"/>
      <c r="T177" s="42"/>
      <c r="U177" s="42"/>
      <c r="V177" s="42"/>
      <c r="W177" s="42"/>
      <c r="X177" s="42"/>
      <c r="Y177" s="42"/>
      <c r="Z177" s="42"/>
      <c r="AA177" s="42"/>
      <c r="AB177" s="42"/>
      <c r="AC177" s="42"/>
      <c r="AD177" s="42"/>
      <c r="AE177" s="42"/>
      <c r="AF177" s="42"/>
      <c r="AG177" s="19"/>
      <c r="AH177" s="19"/>
      <c r="AI177" s="19"/>
      <c r="AJ177" s="7"/>
      <c r="AK177" s="43" t="str">
        <f>IF(A177="","",MOD((AG177+AH177)*(N177+O177+P177-1),Prime))</f>
        <v/>
      </c>
      <c r="AL177" s="43" t="str">
        <f>IF(A177="","",MOD((AG177+AH177)*(N177*(1-N177)),Prime))</f>
        <v/>
      </c>
      <c r="AM177" s="43" t="str">
        <f>IF(A177="","",MOD((AG177+AH177)*(O177*(1-O177)),Prime))</f>
        <v/>
      </c>
      <c r="AN177" s="43" t="str">
        <f>IF(A177="","",MOD((AG177+AH177)*(P177*(1-P177)),Prime))</f>
        <v/>
      </c>
      <c r="AO177" s="43" t="str">
        <f>IF(A177="","",MOD((AG177+AH177)*(N177*($I177-N$4)),Prime))</f>
        <v/>
      </c>
      <c r="AP177" s="43" t="str">
        <f>IF(A177="","",MOD((AG177+AH177)*(O177*($I177-O$4)),Prime))</f>
        <v/>
      </c>
      <c r="AQ177" s="43" t="str">
        <f>IF(A177="","",MOD((AG177+AH177)*(P177*($I177-P$4)),Prime))</f>
        <v/>
      </c>
      <c r="AR177" s="7"/>
      <c r="AS177" s="43" t="str">
        <f>IF(A177="","",MOD((AG177+AH177)*(Q177+R177+S177+T177+U177-1),Prime))</f>
        <v/>
      </c>
      <c r="AT177" s="43" t="str">
        <f>IF(A177="","",MOD((AG177+AH177)*(Q177*(1-Q177)),Prime))</f>
        <v/>
      </c>
      <c r="AU177" s="43" t="str">
        <f>IF(A177="","",MOD((AG177+AH177)*(R177*(1-R177)),Prime))</f>
        <v/>
      </c>
      <c r="AV177" s="43" t="str">
        <f>IF(A177="","",MOD((AG177+AH177)*(S177*(1-S177)),Prime))</f>
        <v/>
      </c>
      <c r="AW177" s="43" t="str">
        <f>IF(A177="","",MOD((AG177+AH177)*(T177*(1-T177)),Prime))</f>
        <v/>
      </c>
      <c r="AX177" s="43" t="str">
        <f>IF(A177="","",MOD((AG177+AH177)*(U177*(1-U177)),Prime))</f>
        <v/>
      </c>
      <c r="AY177" s="43" t="str">
        <f>IF($A177="","",MOD(($AG177+$AH177)*(Q177*($K177-Q$4)),Prime))</f>
        <v/>
      </c>
      <c r="AZ177" s="43" t="str">
        <f>IF($A177="","",MOD(($AG177+$AH177)*(R177*($K177-R$4)),Prime))</f>
        <v/>
      </c>
      <c r="BA177" s="43" t="str">
        <f>IF($A177="","",MOD(($AG177+$AH177)*(S177*($K177-S$4)),Prime))</f>
        <v/>
      </c>
      <c r="BB177" s="43" t="str">
        <f>IF($A177="","",MOD(($AG177+$AH177)*(T177*($K177-T$4)),Prime))</f>
        <v/>
      </c>
      <c r="BC177" s="43" t="str">
        <f>IF($A177="","",MOD(($AG177+$AH177)*(U177*($K177-U$4)),Prime))</f>
        <v/>
      </c>
      <c r="BD177" s="24"/>
      <c r="BE177" s="43" t="str">
        <f>IF(A177="","",MOD((AG177+AH177)*(V177+W177+X177+Y177+Z177-1),Prime))</f>
        <v/>
      </c>
      <c r="BF177" s="43" t="str">
        <f>IF(A177="","",MOD((AG177+AH177)*(V177*(1-V177)),Prime))</f>
        <v/>
      </c>
      <c r="BG177" s="43" t="str">
        <f>IF(A177="","",MOD((AG177+AH177)*(W177*(1-W177)),Prime))</f>
        <v/>
      </c>
      <c r="BH177" s="43" t="str">
        <f>IF(A177="","",MOD((AG177+AH177)*(X177*(1-X177)),Prime))</f>
        <v/>
      </c>
      <c r="BI177" s="43" t="str">
        <f>IF(A177="","",MOD((AG177+AH177)*(Y177*(1-Y177)),Prime))</f>
        <v/>
      </c>
      <c r="BJ177" s="43" t="str">
        <f>IF(A177="","",MOD((AG177+AH177)*(Z177*(1-Z177)),Prime))</f>
        <v/>
      </c>
      <c r="BK177" s="43" t="str">
        <f>IF($A177="","",MOD(($AG177+$AH177)*(V177*($L177-V$4)),Prime))</f>
        <v/>
      </c>
      <c r="BL177" s="43" t="str">
        <f>IF($A177="","",MOD(($AG177+$AH177)*(W177*($L177-W$4)),Prime))</f>
        <v/>
      </c>
      <c r="BM177" s="43" t="str">
        <f>IF($A177="","",MOD(($AG177+$AH177)*(X177*($L177-X$4)),Prime))</f>
        <v/>
      </c>
      <c r="BN177" s="43" t="str">
        <f>IF($A177="","",MOD(($AG177+$AH177)*(Y177*($L177-Y$4)),Prime))</f>
        <v/>
      </c>
      <c r="BO177" s="43" t="str">
        <f>IF($A177="","",MOD(($AG177+$AH177)*(Z177*($L177-Z$4)),Prime))</f>
        <v/>
      </c>
      <c r="BP177" s="24"/>
      <c r="BQ177" s="43" t="str">
        <f>IF(A177="","",MOD((AG177+AH177)*(R177*D177+S177*E177+T177*F177+U177*G177-AA177),Prime))</f>
        <v/>
      </c>
      <c r="BR177" s="43" t="str">
        <f>IF(A177="","",MOD((AG177+AH177)*(W177*D177+X177*E177+Y177*F177+Z177*G177-AB177),Prime))</f>
        <v/>
      </c>
      <c r="BS177" s="43" t="str">
        <f>IF(A177="","",MOD((AG177+AH177)*(MOD(N177*AB177+O177*(AB177+M177)+P177*(AA177+AB177+M177),Prime)-AC177),Prime))</f>
        <v/>
      </c>
      <c r="BT177" s="43" t="str">
        <f>IF(A177="","",MOD((AG177+AH177)*MOD(H177*(AA177+R177)+(1-H177)*AC177-AD177,Prime),Prime))</f>
        <v/>
      </c>
      <c r="BU177" s="43" t="str">
        <f>IF(A177="","",MOD((AG177+AH177)*((J177*AD177+(1-J177)*AC177)-AE177),Prime))</f>
        <v/>
      </c>
      <c r="BV177" s="43" t="str">
        <f>IF(A177="","",MOD((AG177+AH177)*H177*(1-H177),Prime))</f>
        <v/>
      </c>
      <c r="BW177" s="43" t="str" cm="1">
        <f t="array" ref="BW177">IF(A177="","",MOD(AH177*MOD(MRef(AF$5,B177-Input_Output!$O$6,Input_Output!$O$22)*MRef(AC$5,B177-Input_Output!$O$6,Input_Output!$O$22)-(1-H177),Prime),Prime))</f>
        <v/>
      </c>
      <c r="BX177" s="24"/>
      <c r="BY177" s="43" t="str" cm="1">
        <f t="array" ref="BY177">IF(A177="","",MOD($AH177*((1-MRef(R$5,$B177-Input_Output!$O$6,Input_Output!$O$22))*(MOD(MRef(D$5,$B177-Input_Output!$O$6,Input_Output!$O$22)+1,Prime))+MRef(R$5,$B177-Input_Output!$O$6,Input_Output!$O$22)*MRef($AE$5,$B177-Input_Output!$O$6,Input_Output!$O$22)-D177),Prime))</f>
        <v/>
      </c>
      <c r="BZ177" s="43" t="str" cm="1">
        <f t="array" ref="BZ177">IF($A177="","",MOD($AH177*((1-MRef(S$5,$B177-Input_Output!$O$6,Input_Output!$O$22))*MRef(E$5,$B177-Input_Output!$O$6,Input_Output!$O$22)+MRef(S$5,$B177-Input_Output!$O$6,Input_Output!$O$22)*MRef($AE$5,$B177-Input_Output!$O$6,Input_Output!$O$22)-E177),Prime))</f>
        <v/>
      </c>
      <c r="CA177" s="43" t="str" cm="1">
        <f t="array" ref="CA177">IF($A177="","",MOD($AH177*((1-MRef(T$5,$B177-Input_Output!$O$6,Input_Output!$O$22))*MRef(F$5,$B177-Input_Output!$O$6,Input_Output!$O$22)+MRef(T$5,$B177-Input_Output!$O$6,Input_Output!$O$22)*MRef($AE$5,$B177-Input_Output!$O$6,Input_Output!$O$22)-F177),Prime))</f>
        <v/>
      </c>
      <c r="CB177" s="43" t="str" cm="1">
        <f t="array" ref="CB177">IF($A177="","",MOD($AH177*((1-MRef(U$5,$B177-Input_Output!$O$6,Input_Output!$O$22))*MRef(G$5,$B177-Input_Output!$O$6,Input_Output!$O$22)+MRef(U$5,$B177-Input_Output!$O$6,Input_Output!$O$22)*MRef($AE$5,$B177-Input_Output!$O$6,Input_Output!$O$22)-G177),Prime))</f>
        <v/>
      </c>
      <c r="CC177" s="43" t="str" cm="1">
        <f t="array" ref="CC177">IF(A177="","",MOD(AH177*MRef(AC$5,B177-Input_Output!$O$6,Input_Output!$O$22)*H177,Prime))</f>
        <v/>
      </c>
      <c r="CD177" s="24"/>
      <c r="CE177" s="43" t="str">
        <f>IF($A177="","",MOD(D177*$AG177,Prime))</f>
        <v/>
      </c>
      <c r="CF177" s="43" t="str">
        <f>IF($A177="","",MOD((E177-INPUT)*$AG177,Prime))</f>
        <v/>
      </c>
      <c r="CG177" s="43" t="str">
        <f>IF($A177="","",MOD(H177*$AG177,Prime))</f>
        <v/>
      </c>
      <c r="CH177" s="43" t="str">
        <f>IF($A177="","",MOD((E177-OUT)*$AI177,Prime))</f>
        <v/>
      </c>
      <c r="CI177" s="43" t="str" cm="1">
        <f t="array" ref="CI177">IF(A177="","",_xlfn.LET(_xlpm.r,B177-Input_Output!$O$6,_xlpm.l,Input_Output!$O$22,MOD(MRef(AG$5,_xlpm.r,_xlpm.l)+MRef(AH$5,_xlpm.r,_xlpm.l)-MRef(AI$5,_xlpm.r,_xlpm.l)-AH177,Prime)))</f>
        <v/>
      </c>
      <c r="CJ177" s="7"/>
    </row>
    <row r="178" spans="1:88" x14ac:dyDescent="0.25">
      <c r="A178" s="41" t="str">
        <f>IF(B178&lt;Input_Output!O$22,"disguised","")</f>
        <v/>
      </c>
      <c r="B178" s="19" t="str">
        <f>IF(B177="","",_xlfn.LET(_xlpm.next,B177+1,IF(_xlpm.next&lt;Input_Output!O$22,_xlpm.next,"")))</f>
        <v/>
      </c>
      <c r="C178" s="19"/>
      <c r="D178" s="42"/>
      <c r="E178" s="42"/>
      <c r="F178" s="42"/>
      <c r="G178" s="42"/>
      <c r="H178" s="79"/>
      <c r="I178" s="87"/>
      <c r="J178" s="42"/>
      <c r="K178" s="42"/>
      <c r="L178" s="42"/>
      <c r="M178" s="61"/>
      <c r="N178" s="80"/>
      <c r="O178" s="42"/>
      <c r="P178" s="42"/>
      <c r="Q178" s="42"/>
      <c r="R178" s="42"/>
      <c r="S178" s="42"/>
      <c r="T178" s="42"/>
      <c r="U178" s="42"/>
      <c r="V178" s="42"/>
      <c r="W178" s="42"/>
      <c r="X178" s="42"/>
      <c r="Y178" s="42"/>
      <c r="Z178" s="42"/>
      <c r="AA178" s="42"/>
      <c r="AB178" s="42"/>
      <c r="AC178" s="42"/>
      <c r="AD178" s="42"/>
      <c r="AE178" s="42"/>
      <c r="AF178" s="42"/>
      <c r="AG178" s="19"/>
      <c r="AH178" s="19"/>
      <c r="AI178" s="19"/>
      <c r="AJ178" s="7"/>
      <c r="AK178" s="43" t="str">
        <f>IF(A178="","",MOD((AG178+AH178)*(N178+O178+P178-1),Prime))</f>
        <v/>
      </c>
      <c r="AL178" s="43" t="str">
        <f>IF(A178="","",MOD((AG178+AH178)*(N178*(1-N178)),Prime))</f>
        <v/>
      </c>
      <c r="AM178" s="43" t="str">
        <f>IF(A178="","",MOD((AG178+AH178)*(O178*(1-O178)),Prime))</f>
        <v/>
      </c>
      <c r="AN178" s="43" t="str">
        <f>IF(A178="","",MOD((AG178+AH178)*(P178*(1-P178)),Prime))</f>
        <v/>
      </c>
      <c r="AO178" s="43" t="str">
        <f>IF(A178="","",MOD((AG178+AH178)*(N178*($I178-N$4)),Prime))</f>
        <v/>
      </c>
      <c r="AP178" s="43" t="str">
        <f>IF(A178="","",MOD((AG178+AH178)*(O178*($I178-O$4)),Prime))</f>
        <v/>
      </c>
      <c r="AQ178" s="43" t="str">
        <f>IF(A178="","",MOD((AG178+AH178)*(P178*($I178-P$4)),Prime))</f>
        <v/>
      </c>
      <c r="AR178" s="7"/>
      <c r="AS178" s="43" t="str">
        <f>IF(A178="","",MOD((AG178+AH178)*(Q178+R178+S178+T178+U178-1),Prime))</f>
        <v/>
      </c>
      <c r="AT178" s="43" t="str">
        <f>IF(A178="","",MOD((AG178+AH178)*(Q178*(1-Q178)),Prime))</f>
        <v/>
      </c>
      <c r="AU178" s="43" t="str">
        <f>IF(A178="","",MOD((AG178+AH178)*(R178*(1-R178)),Prime))</f>
        <v/>
      </c>
      <c r="AV178" s="43" t="str">
        <f>IF(A178="","",MOD((AG178+AH178)*(S178*(1-S178)),Prime))</f>
        <v/>
      </c>
      <c r="AW178" s="43" t="str">
        <f>IF(A178="","",MOD((AG178+AH178)*(T178*(1-T178)),Prime))</f>
        <v/>
      </c>
      <c r="AX178" s="43" t="str">
        <f>IF(A178="","",MOD((AG178+AH178)*(U178*(1-U178)),Prime))</f>
        <v/>
      </c>
      <c r="AY178" s="43" t="str">
        <f>IF($A178="","",MOD(($AG178+$AH178)*(Q178*($K178-Q$4)),Prime))</f>
        <v/>
      </c>
      <c r="AZ178" s="43" t="str">
        <f>IF($A178="","",MOD(($AG178+$AH178)*(R178*($K178-R$4)),Prime))</f>
        <v/>
      </c>
      <c r="BA178" s="43" t="str">
        <f>IF($A178="","",MOD(($AG178+$AH178)*(S178*($K178-S$4)),Prime))</f>
        <v/>
      </c>
      <c r="BB178" s="43" t="str">
        <f>IF($A178="","",MOD(($AG178+$AH178)*(T178*($K178-T$4)),Prime))</f>
        <v/>
      </c>
      <c r="BC178" s="43" t="str">
        <f>IF($A178="","",MOD(($AG178+$AH178)*(U178*($K178-U$4)),Prime))</f>
        <v/>
      </c>
      <c r="BD178" s="24"/>
      <c r="BE178" s="43" t="str">
        <f>IF(A178="","",MOD((AG178+AH178)*(V178+W178+X178+Y178+Z178-1),Prime))</f>
        <v/>
      </c>
      <c r="BF178" s="43" t="str">
        <f>IF(A178="","",MOD((AG178+AH178)*(V178*(1-V178)),Prime))</f>
        <v/>
      </c>
      <c r="BG178" s="43" t="str">
        <f>IF(A178="","",MOD((AG178+AH178)*(W178*(1-W178)),Prime))</f>
        <v/>
      </c>
      <c r="BH178" s="43" t="str">
        <f>IF(A178="","",MOD((AG178+AH178)*(X178*(1-X178)),Prime))</f>
        <v/>
      </c>
      <c r="BI178" s="43" t="str">
        <f>IF(A178="","",MOD((AG178+AH178)*(Y178*(1-Y178)),Prime))</f>
        <v/>
      </c>
      <c r="BJ178" s="43" t="str">
        <f>IF(A178="","",MOD((AG178+AH178)*(Z178*(1-Z178)),Prime))</f>
        <v/>
      </c>
      <c r="BK178" s="43" t="str">
        <f>IF($A178="","",MOD(($AG178+$AH178)*(V178*($L178-V$4)),Prime))</f>
        <v/>
      </c>
      <c r="BL178" s="43" t="str">
        <f>IF($A178="","",MOD(($AG178+$AH178)*(W178*($L178-W$4)),Prime))</f>
        <v/>
      </c>
      <c r="BM178" s="43" t="str">
        <f>IF($A178="","",MOD(($AG178+$AH178)*(X178*($L178-X$4)),Prime))</f>
        <v/>
      </c>
      <c r="BN178" s="43" t="str">
        <f>IF($A178="","",MOD(($AG178+$AH178)*(Y178*($L178-Y$4)),Prime))</f>
        <v/>
      </c>
      <c r="BO178" s="43" t="str">
        <f>IF($A178="","",MOD(($AG178+$AH178)*(Z178*($L178-Z$4)),Prime))</f>
        <v/>
      </c>
      <c r="BP178" s="24"/>
      <c r="BQ178" s="43" t="str">
        <f>IF(A178="","",MOD((AG178+AH178)*(R178*D178+S178*E178+T178*F178+U178*G178-AA178),Prime))</f>
        <v/>
      </c>
      <c r="BR178" s="43" t="str">
        <f>IF(A178="","",MOD((AG178+AH178)*(W178*D178+X178*E178+Y178*F178+Z178*G178-AB178),Prime))</f>
        <v/>
      </c>
      <c r="BS178" s="43" t="str">
        <f>IF(A178="","",MOD((AG178+AH178)*(MOD(N178*AB178+O178*(AB178+M178)+P178*(AA178+AB178+M178),Prime)-AC178),Prime))</f>
        <v/>
      </c>
      <c r="BT178" s="43" t="str">
        <f>IF(A178="","",MOD((AG178+AH178)*MOD(H178*(AA178+R178)+(1-H178)*AC178-AD178,Prime),Prime))</f>
        <v/>
      </c>
      <c r="BU178" s="43" t="str">
        <f>IF(A178="","",MOD((AG178+AH178)*((J178*AD178+(1-J178)*AC178)-AE178),Prime))</f>
        <v/>
      </c>
      <c r="BV178" s="43" t="str">
        <f>IF(A178="","",MOD((AG178+AH178)*H178*(1-H178),Prime))</f>
        <v/>
      </c>
      <c r="BW178" s="43" t="str" cm="1">
        <f t="array" ref="BW178">IF(A178="","",MOD(AH178*MOD(MRef(AF$5,B178-Input_Output!$O$6,Input_Output!$O$22)*MRef(AC$5,B178-Input_Output!$O$6,Input_Output!$O$22)-(1-H178),Prime),Prime))</f>
        <v/>
      </c>
      <c r="BX178" s="24"/>
      <c r="BY178" s="43" t="str" cm="1">
        <f t="array" ref="BY178">IF(A178="","",MOD($AH178*((1-MRef(R$5,$B178-Input_Output!$O$6,Input_Output!$O$22))*(MOD(MRef(D$5,$B178-Input_Output!$O$6,Input_Output!$O$22)+1,Prime))+MRef(R$5,$B178-Input_Output!$O$6,Input_Output!$O$22)*MRef($AE$5,$B178-Input_Output!$O$6,Input_Output!$O$22)-D178),Prime))</f>
        <v/>
      </c>
      <c r="BZ178" s="43" t="str" cm="1">
        <f t="array" ref="BZ178">IF($A178="","",MOD($AH178*((1-MRef(S$5,$B178-Input_Output!$O$6,Input_Output!$O$22))*MRef(E$5,$B178-Input_Output!$O$6,Input_Output!$O$22)+MRef(S$5,$B178-Input_Output!$O$6,Input_Output!$O$22)*MRef($AE$5,$B178-Input_Output!$O$6,Input_Output!$O$22)-E178),Prime))</f>
        <v/>
      </c>
      <c r="CA178" s="43" t="str" cm="1">
        <f t="array" ref="CA178">IF($A178="","",MOD($AH178*((1-MRef(T$5,$B178-Input_Output!$O$6,Input_Output!$O$22))*MRef(F$5,$B178-Input_Output!$O$6,Input_Output!$O$22)+MRef(T$5,$B178-Input_Output!$O$6,Input_Output!$O$22)*MRef($AE$5,$B178-Input_Output!$O$6,Input_Output!$O$22)-F178),Prime))</f>
        <v/>
      </c>
      <c r="CB178" s="43" t="str" cm="1">
        <f t="array" ref="CB178">IF($A178="","",MOD($AH178*((1-MRef(U$5,$B178-Input_Output!$O$6,Input_Output!$O$22))*MRef(G$5,$B178-Input_Output!$O$6,Input_Output!$O$22)+MRef(U$5,$B178-Input_Output!$O$6,Input_Output!$O$22)*MRef($AE$5,$B178-Input_Output!$O$6,Input_Output!$O$22)-G178),Prime))</f>
        <v/>
      </c>
      <c r="CC178" s="43" t="str" cm="1">
        <f t="array" ref="CC178">IF(A178="","",MOD(AH178*MRef(AC$5,B178-Input_Output!$O$6,Input_Output!$O$22)*H178,Prime))</f>
        <v/>
      </c>
      <c r="CD178" s="24"/>
      <c r="CE178" s="43" t="str">
        <f>IF($A178="","",MOD(D178*$AG178,Prime))</f>
        <v/>
      </c>
      <c r="CF178" s="43" t="str">
        <f>IF($A178="","",MOD((E178-INPUT)*$AG178,Prime))</f>
        <v/>
      </c>
      <c r="CG178" s="43" t="str">
        <f>IF($A178="","",MOD(H178*$AG178,Prime))</f>
        <v/>
      </c>
      <c r="CH178" s="43" t="str">
        <f>IF($A178="","",MOD((E178-OUT)*$AI178,Prime))</f>
        <v/>
      </c>
      <c r="CI178" s="43" t="str" cm="1">
        <f t="array" ref="CI178">IF(A178="","",_xlfn.LET(_xlpm.r,B178-Input_Output!$O$6,_xlpm.l,Input_Output!$O$22,MOD(MRef(AG$5,_xlpm.r,_xlpm.l)+MRef(AH$5,_xlpm.r,_xlpm.l)-MRef(AI$5,_xlpm.r,_xlpm.l)-AH178,Prime)))</f>
        <v/>
      </c>
      <c r="CJ178" s="7"/>
    </row>
    <row r="179" spans="1:88" x14ac:dyDescent="0.25">
      <c r="A179" s="41" t="str">
        <f>IF(B179&lt;Input_Output!O$22,"disguised","")</f>
        <v/>
      </c>
      <c r="B179" s="19" t="str">
        <f>IF(B178="","",_xlfn.LET(_xlpm.next,B178+1,IF(_xlpm.next&lt;Input_Output!O$22,_xlpm.next,"")))</f>
        <v/>
      </c>
      <c r="C179" s="19"/>
      <c r="D179" s="42"/>
      <c r="E179" s="42"/>
      <c r="F179" s="42"/>
      <c r="G179" s="42"/>
      <c r="H179" s="79"/>
      <c r="I179" s="87"/>
      <c r="J179" s="42"/>
      <c r="K179" s="42"/>
      <c r="L179" s="42"/>
      <c r="M179" s="61"/>
      <c r="N179" s="80"/>
      <c r="O179" s="42"/>
      <c r="P179" s="42"/>
      <c r="Q179" s="42"/>
      <c r="R179" s="42"/>
      <c r="S179" s="42"/>
      <c r="T179" s="42"/>
      <c r="U179" s="42"/>
      <c r="V179" s="42"/>
      <c r="W179" s="42"/>
      <c r="X179" s="42"/>
      <c r="Y179" s="42"/>
      <c r="Z179" s="42"/>
      <c r="AA179" s="42"/>
      <c r="AB179" s="42"/>
      <c r="AC179" s="42"/>
      <c r="AD179" s="42"/>
      <c r="AE179" s="42"/>
      <c r="AF179" s="42"/>
      <c r="AG179" s="19"/>
      <c r="AH179" s="19"/>
      <c r="AI179" s="19"/>
      <c r="AJ179" s="7"/>
      <c r="AK179" s="43" t="str">
        <f>IF(A179="","",MOD((AG179+AH179)*(N179+O179+P179-1),Prime))</f>
        <v/>
      </c>
      <c r="AL179" s="43" t="str">
        <f>IF(A179="","",MOD((AG179+AH179)*(N179*(1-N179)),Prime))</f>
        <v/>
      </c>
      <c r="AM179" s="43" t="str">
        <f>IF(A179="","",MOD((AG179+AH179)*(O179*(1-O179)),Prime))</f>
        <v/>
      </c>
      <c r="AN179" s="43" t="str">
        <f>IF(A179="","",MOD((AG179+AH179)*(P179*(1-P179)),Prime))</f>
        <v/>
      </c>
      <c r="AO179" s="43" t="str">
        <f>IF(A179="","",MOD((AG179+AH179)*(N179*($I179-N$4)),Prime))</f>
        <v/>
      </c>
      <c r="AP179" s="43" t="str">
        <f>IF(A179="","",MOD((AG179+AH179)*(O179*($I179-O$4)),Prime))</f>
        <v/>
      </c>
      <c r="AQ179" s="43" t="str">
        <f>IF(A179="","",MOD((AG179+AH179)*(P179*($I179-P$4)),Prime))</f>
        <v/>
      </c>
      <c r="AR179" s="7"/>
      <c r="AS179" s="43" t="str">
        <f>IF(A179="","",MOD((AG179+AH179)*(Q179+R179+S179+T179+U179-1),Prime))</f>
        <v/>
      </c>
      <c r="AT179" s="43" t="str">
        <f>IF(A179="","",MOD((AG179+AH179)*(Q179*(1-Q179)),Prime))</f>
        <v/>
      </c>
      <c r="AU179" s="43" t="str">
        <f>IF(A179="","",MOD((AG179+AH179)*(R179*(1-R179)),Prime))</f>
        <v/>
      </c>
      <c r="AV179" s="43" t="str">
        <f>IF(A179="","",MOD((AG179+AH179)*(S179*(1-S179)),Prime))</f>
        <v/>
      </c>
      <c r="AW179" s="43" t="str">
        <f>IF(A179="","",MOD((AG179+AH179)*(T179*(1-T179)),Prime))</f>
        <v/>
      </c>
      <c r="AX179" s="43" t="str">
        <f>IF(A179="","",MOD((AG179+AH179)*(U179*(1-U179)),Prime))</f>
        <v/>
      </c>
      <c r="AY179" s="43" t="str">
        <f>IF($A179="","",MOD(($AG179+$AH179)*(Q179*($K179-Q$4)),Prime))</f>
        <v/>
      </c>
      <c r="AZ179" s="43" t="str">
        <f>IF($A179="","",MOD(($AG179+$AH179)*(R179*($K179-R$4)),Prime))</f>
        <v/>
      </c>
      <c r="BA179" s="43" t="str">
        <f>IF($A179="","",MOD(($AG179+$AH179)*(S179*($K179-S$4)),Prime))</f>
        <v/>
      </c>
      <c r="BB179" s="43" t="str">
        <f>IF($A179="","",MOD(($AG179+$AH179)*(T179*($K179-T$4)),Prime))</f>
        <v/>
      </c>
      <c r="BC179" s="43" t="str">
        <f>IF($A179="","",MOD(($AG179+$AH179)*(U179*($K179-U$4)),Prime))</f>
        <v/>
      </c>
      <c r="BD179" s="24"/>
      <c r="BE179" s="43" t="str">
        <f>IF(A179="","",MOD((AG179+AH179)*(V179+W179+X179+Y179+Z179-1),Prime))</f>
        <v/>
      </c>
      <c r="BF179" s="43" t="str">
        <f>IF(A179="","",MOD((AG179+AH179)*(V179*(1-V179)),Prime))</f>
        <v/>
      </c>
      <c r="BG179" s="43" t="str">
        <f>IF(A179="","",MOD((AG179+AH179)*(W179*(1-W179)),Prime))</f>
        <v/>
      </c>
      <c r="BH179" s="43" t="str">
        <f>IF(A179="","",MOD((AG179+AH179)*(X179*(1-X179)),Prime))</f>
        <v/>
      </c>
      <c r="BI179" s="43" t="str">
        <f>IF(A179="","",MOD((AG179+AH179)*(Y179*(1-Y179)),Prime))</f>
        <v/>
      </c>
      <c r="BJ179" s="43" t="str">
        <f>IF(A179="","",MOD((AG179+AH179)*(Z179*(1-Z179)),Prime))</f>
        <v/>
      </c>
      <c r="BK179" s="43" t="str">
        <f>IF($A179="","",MOD(($AG179+$AH179)*(V179*($L179-V$4)),Prime))</f>
        <v/>
      </c>
      <c r="BL179" s="43" t="str">
        <f>IF($A179="","",MOD(($AG179+$AH179)*(W179*($L179-W$4)),Prime))</f>
        <v/>
      </c>
      <c r="BM179" s="43" t="str">
        <f>IF($A179="","",MOD(($AG179+$AH179)*(X179*($L179-X$4)),Prime))</f>
        <v/>
      </c>
      <c r="BN179" s="43" t="str">
        <f>IF($A179="","",MOD(($AG179+$AH179)*(Y179*($L179-Y$4)),Prime))</f>
        <v/>
      </c>
      <c r="BO179" s="43" t="str">
        <f>IF($A179="","",MOD(($AG179+$AH179)*(Z179*($L179-Z$4)),Prime))</f>
        <v/>
      </c>
      <c r="BP179" s="24"/>
      <c r="BQ179" s="43" t="str">
        <f>IF(A179="","",MOD((AG179+AH179)*(R179*D179+S179*E179+T179*F179+U179*G179-AA179),Prime))</f>
        <v/>
      </c>
      <c r="BR179" s="43" t="str">
        <f>IF(A179="","",MOD((AG179+AH179)*(W179*D179+X179*E179+Y179*F179+Z179*G179-AB179),Prime))</f>
        <v/>
      </c>
      <c r="BS179" s="43" t="str">
        <f>IF(A179="","",MOD((AG179+AH179)*(MOD(N179*AB179+O179*(AB179+M179)+P179*(AA179+AB179+M179),Prime)-AC179),Prime))</f>
        <v/>
      </c>
      <c r="BT179" s="43" t="str">
        <f>IF(A179="","",MOD((AG179+AH179)*MOD(H179*(AA179+R179)+(1-H179)*AC179-AD179,Prime),Prime))</f>
        <v/>
      </c>
      <c r="BU179" s="43" t="str">
        <f>IF(A179="","",MOD((AG179+AH179)*((J179*AD179+(1-J179)*AC179)-AE179),Prime))</f>
        <v/>
      </c>
      <c r="BV179" s="43" t="str">
        <f>IF(A179="","",MOD((AG179+AH179)*H179*(1-H179),Prime))</f>
        <v/>
      </c>
      <c r="BW179" s="43" t="str" cm="1">
        <f t="array" ref="BW179">IF(A179="","",MOD(AH179*MOD(MRef(AF$5,B179-Input_Output!$O$6,Input_Output!$O$22)*MRef(AC$5,B179-Input_Output!$O$6,Input_Output!$O$22)-(1-H179),Prime),Prime))</f>
        <v/>
      </c>
      <c r="BX179" s="24"/>
      <c r="BY179" s="43" t="str" cm="1">
        <f t="array" ref="BY179">IF(A179="","",MOD($AH179*((1-MRef(R$5,$B179-Input_Output!$O$6,Input_Output!$O$22))*(MOD(MRef(D$5,$B179-Input_Output!$O$6,Input_Output!$O$22)+1,Prime))+MRef(R$5,$B179-Input_Output!$O$6,Input_Output!$O$22)*MRef($AE$5,$B179-Input_Output!$O$6,Input_Output!$O$22)-D179),Prime))</f>
        <v/>
      </c>
      <c r="BZ179" s="43" t="str" cm="1">
        <f t="array" ref="BZ179">IF($A179="","",MOD($AH179*((1-MRef(S$5,$B179-Input_Output!$O$6,Input_Output!$O$22))*MRef(E$5,$B179-Input_Output!$O$6,Input_Output!$O$22)+MRef(S$5,$B179-Input_Output!$O$6,Input_Output!$O$22)*MRef($AE$5,$B179-Input_Output!$O$6,Input_Output!$O$22)-E179),Prime))</f>
        <v/>
      </c>
      <c r="CA179" s="43" t="str" cm="1">
        <f t="array" ref="CA179">IF($A179="","",MOD($AH179*((1-MRef(T$5,$B179-Input_Output!$O$6,Input_Output!$O$22))*MRef(F$5,$B179-Input_Output!$O$6,Input_Output!$O$22)+MRef(T$5,$B179-Input_Output!$O$6,Input_Output!$O$22)*MRef($AE$5,$B179-Input_Output!$O$6,Input_Output!$O$22)-F179),Prime))</f>
        <v/>
      </c>
      <c r="CB179" s="43" t="str" cm="1">
        <f t="array" ref="CB179">IF($A179="","",MOD($AH179*((1-MRef(U$5,$B179-Input_Output!$O$6,Input_Output!$O$22))*MRef(G$5,$B179-Input_Output!$O$6,Input_Output!$O$22)+MRef(U$5,$B179-Input_Output!$O$6,Input_Output!$O$22)*MRef($AE$5,$B179-Input_Output!$O$6,Input_Output!$O$22)-G179),Prime))</f>
        <v/>
      </c>
      <c r="CC179" s="43" t="str" cm="1">
        <f t="array" ref="CC179">IF(A179="","",MOD(AH179*MRef(AC$5,B179-Input_Output!$O$6,Input_Output!$O$22)*H179,Prime))</f>
        <v/>
      </c>
      <c r="CD179" s="24"/>
      <c r="CE179" s="43" t="str">
        <f>IF($A179="","",MOD(D179*$AG179,Prime))</f>
        <v/>
      </c>
      <c r="CF179" s="43" t="str">
        <f>IF($A179="","",MOD((E179-INPUT)*$AG179,Prime))</f>
        <v/>
      </c>
      <c r="CG179" s="43" t="str">
        <f>IF($A179="","",MOD(H179*$AG179,Prime))</f>
        <v/>
      </c>
      <c r="CH179" s="43" t="str">
        <f>IF($A179="","",MOD((E179-OUT)*$AI179,Prime))</f>
        <v/>
      </c>
      <c r="CI179" s="43" t="str" cm="1">
        <f t="array" ref="CI179">IF(A179="","",_xlfn.LET(_xlpm.r,B179-Input_Output!$O$6,_xlpm.l,Input_Output!$O$22,MOD(MRef(AG$5,_xlpm.r,_xlpm.l)+MRef(AH$5,_xlpm.r,_xlpm.l)-MRef(AI$5,_xlpm.r,_xlpm.l)-AH179,Prime)))</f>
        <v/>
      </c>
      <c r="CJ179" s="7"/>
    </row>
    <row r="180" spans="1:88" x14ac:dyDescent="0.25">
      <c r="A180" s="41" t="str">
        <f>IF(B180&lt;Input_Output!O$22,"disguised","")</f>
        <v/>
      </c>
      <c r="B180" s="19" t="str">
        <f>IF(B179="","",_xlfn.LET(_xlpm.next,B179+1,IF(_xlpm.next&lt;Input_Output!O$22,_xlpm.next,"")))</f>
        <v/>
      </c>
      <c r="C180" s="19"/>
      <c r="D180" s="42"/>
      <c r="E180" s="42"/>
      <c r="F180" s="42"/>
      <c r="G180" s="42"/>
      <c r="H180" s="79"/>
      <c r="I180" s="87"/>
      <c r="J180" s="42"/>
      <c r="K180" s="42"/>
      <c r="L180" s="42"/>
      <c r="M180" s="61"/>
      <c r="N180" s="80"/>
      <c r="O180" s="42"/>
      <c r="P180" s="42"/>
      <c r="Q180" s="42"/>
      <c r="R180" s="42"/>
      <c r="S180" s="42"/>
      <c r="T180" s="42"/>
      <c r="U180" s="42"/>
      <c r="V180" s="42"/>
      <c r="W180" s="42"/>
      <c r="X180" s="42"/>
      <c r="Y180" s="42"/>
      <c r="Z180" s="42"/>
      <c r="AA180" s="42"/>
      <c r="AB180" s="42"/>
      <c r="AC180" s="42"/>
      <c r="AD180" s="42"/>
      <c r="AE180" s="42"/>
      <c r="AF180" s="42"/>
      <c r="AG180" s="19"/>
      <c r="AH180" s="19"/>
      <c r="AI180" s="19"/>
      <c r="AJ180" s="7"/>
      <c r="AK180" s="43" t="str">
        <f>IF(A180="","",MOD((AG180+AH180)*(N180+O180+P180-1),Prime))</f>
        <v/>
      </c>
      <c r="AL180" s="43" t="str">
        <f>IF(A180="","",MOD((AG180+AH180)*(N180*(1-N180)),Prime))</f>
        <v/>
      </c>
      <c r="AM180" s="43" t="str">
        <f>IF(A180="","",MOD((AG180+AH180)*(O180*(1-O180)),Prime))</f>
        <v/>
      </c>
      <c r="AN180" s="43" t="str">
        <f>IF(A180="","",MOD((AG180+AH180)*(P180*(1-P180)),Prime))</f>
        <v/>
      </c>
      <c r="AO180" s="43" t="str">
        <f>IF(A180="","",MOD((AG180+AH180)*(N180*($I180-N$4)),Prime))</f>
        <v/>
      </c>
      <c r="AP180" s="43" t="str">
        <f>IF(A180="","",MOD((AG180+AH180)*(O180*($I180-O$4)),Prime))</f>
        <v/>
      </c>
      <c r="AQ180" s="43" t="str">
        <f>IF(A180="","",MOD((AG180+AH180)*(P180*($I180-P$4)),Prime))</f>
        <v/>
      </c>
      <c r="AR180" s="7"/>
      <c r="AS180" s="43" t="str">
        <f>IF(A180="","",MOD((AG180+AH180)*(Q180+R180+S180+T180+U180-1),Prime))</f>
        <v/>
      </c>
      <c r="AT180" s="43" t="str">
        <f>IF(A180="","",MOD((AG180+AH180)*(Q180*(1-Q180)),Prime))</f>
        <v/>
      </c>
      <c r="AU180" s="43" t="str">
        <f>IF(A180="","",MOD((AG180+AH180)*(R180*(1-R180)),Prime))</f>
        <v/>
      </c>
      <c r="AV180" s="43" t="str">
        <f>IF(A180="","",MOD((AG180+AH180)*(S180*(1-S180)),Prime))</f>
        <v/>
      </c>
      <c r="AW180" s="43" t="str">
        <f>IF(A180="","",MOD((AG180+AH180)*(T180*(1-T180)),Prime))</f>
        <v/>
      </c>
      <c r="AX180" s="43" t="str">
        <f>IF(A180="","",MOD((AG180+AH180)*(U180*(1-U180)),Prime))</f>
        <v/>
      </c>
      <c r="AY180" s="43" t="str">
        <f>IF($A180="","",MOD(($AG180+$AH180)*(Q180*($K180-Q$4)),Prime))</f>
        <v/>
      </c>
      <c r="AZ180" s="43" t="str">
        <f>IF($A180="","",MOD(($AG180+$AH180)*(R180*($K180-R$4)),Prime))</f>
        <v/>
      </c>
      <c r="BA180" s="43" t="str">
        <f>IF($A180="","",MOD(($AG180+$AH180)*(S180*($K180-S$4)),Prime))</f>
        <v/>
      </c>
      <c r="BB180" s="43" t="str">
        <f>IF($A180="","",MOD(($AG180+$AH180)*(T180*($K180-T$4)),Prime))</f>
        <v/>
      </c>
      <c r="BC180" s="43" t="str">
        <f>IF($A180="","",MOD(($AG180+$AH180)*(U180*($K180-U$4)),Prime))</f>
        <v/>
      </c>
      <c r="BD180" s="24"/>
      <c r="BE180" s="43" t="str">
        <f>IF(A180="","",MOD((AG180+AH180)*(V180+W180+X180+Y180+Z180-1),Prime))</f>
        <v/>
      </c>
      <c r="BF180" s="43" t="str">
        <f>IF(A180="","",MOD((AG180+AH180)*(V180*(1-V180)),Prime))</f>
        <v/>
      </c>
      <c r="BG180" s="43" t="str">
        <f>IF(A180="","",MOD((AG180+AH180)*(W180*(1-W180)),Prime))</f>
        <v/>
      </c>
      <c r="BH180" s="43" t="str">
        <f>IF(A180="","",MOD((AG180+AH180)*(X180*(1-X180)),Prime))</f>
        <v/>
      </c>
      <c r="BI180" s="43" t="str">
        <f>IF(A180="","",MOD((AG180+AH180)*(Y180*(1-Y180)),Prime))</f>
        <v/>
      </c>
      <c r="BJ180" s="43" t="str">
        <f>IF(A180="","",MOD((AG180+AH180)*(Z180*(1-Z180)),Prime))</f>
        <v/>
      </c>
      <c r="BK180" s="43" t="str">
        <f>IF($A180="","",MOD(($AG180+$AH180)*(V180*($L180-V$4)),Prime))</f>
        <v/>
      </c>
      <c r="BL180" s="43" t="str">
        <f>IF($A180="","",MOD(($AG180+$AH180)*(W180*($L180-W$4)),Prime))</f>
        <v/>
      </c>
      <c r="BM180" s="43" t="str">
        <f>IF($A180="","",MOD(($AG180+$AH180)*(X180*($L180-X$4)),Prime))</f>
        <v/>
      </c>
      <c r="BN180" s="43" t="str">
        <f>IF($A180="","",MOD(($AG180+$AH180)*(Y180*($L180-Y$4)),Prime))</f>
        <v/>
      </c>
      <c r="BO180" s="43" t="str">
        <f>IF($A180="","",MOD(($AG180+$AH180)*(Z180*($L180-Z$4)),Prime))</f>
        <v/>
      </c>
      <c r="BP180" s="24"/>
      <c r="BQ180" s="43" t="str">
        <f>IF(A180="","",MOD((AG180+AH180)*(R180*D180+S180*E180+T180*F180+U180*G180-AA180),Prime))</f>
        <v/>
      </c>
      <c r="BR180" s="43" t="str">
        <f>IF(A180="","",MOD((AG180+AH180)*(W180*D180+X180*E180+Y180*F180+Z180*G180-AB180),Prime))</f>
        <v/>
      </c>
      <c r="BS180" s="43" t="str">
        <f>IF(A180="","",MOD((AG180+AH180)*(MOD(N180*AB180+O180*(AB180+M180)+P180*(AA180+AB180+M180),Prime)-AC180),Prime))</f>
        <v/>
      </c>
      <c r="BT180" s="43" t="str">
        <f>IF(A180="","",MOD((AG180+AH180)*MOD(H180*(AA180+R180)+(1-H180)*AC180-AD180,Prime),Prime))</f>
        <v/>
      </c>
      <c r="BU180" s="43" t="str">
        <f>IF(A180="","",MOD((AG180+AH180)*((J180*AD180+(1-J180)*AC180)-AE180),Prime))</f>
        <v/>
      </c>
      <c r="BV180" s="43" t="str">
        <f>IF(A180="","",MOD((AG180+AH180)*H180*(1-H180),Prime))</f>
        <v/>
      </c>
      <c r="BW180" s="43" t="str" cm="1">
        <f t="array" ref="BW180">IF(A180="","",MOD(AH180*MOD(MRef(AF$5,B180-Input_Output!$O$6,Input_Output!$O$22)*MRef(AC$5,B180-Input_Output!$O$6,Input_Output!$O$22)-(1-H180),Prime),Prime))</f>
        <v/>
      </c>
      <c r="BX180" s="24"/>
      <c r="BY180" s="43" t="str" cm="1">
        <f t="array" ref="BY180">IF(A180="","",MOD($AH180*((1-MRef(R$5,$B180-Input_Output!$O$6,Input_Output!$O$22))*(MOD(MRef(D$5,$B180-Input_Output!$O$6,Input_Output!$O$22)+1,Prime))+MRef(R$5,$B180-Input_Output!$O$6,Input_Output!$O$22)*MRef($AE$5,$B180-Input_Output!$O$6,Input_Output!$O$22)-D180),Prime))</f>
        <v/>
      </c>
      <c r="BZ180" s="43" t="str" cm="1">
        <f t="array" ref="BZ180">IF($A180="","",MOD($AH180*((1-MRef(S$5,$B180-Input_Output!$O$6,Input_Output!$O$22))*MRef(E$5,$B180-Input_Output!$O$6,Input_Output!$O$22)+MRef(S$5,$B180-Input_Output!$O$6,Input_Output!$O$22)*MRef($AE$5,$B180-Input_Output!$O$6,Input_Output!$O$22)-E180),Prime))</f>
        <v/>
      </c>
      <c r="CA180" s="43" t="str" cm="1">
        <f t="array" ref="CA180">IF($A180="","",MOD($AH180*((1-MRef(T$5,$B180-Input_Output!$O$6,Input_Output!$O$22))*MRef(F$5,$B180-Input_Output!$O$6,Input_Output!$O$22)+MRef(T$5,$B180-Input_Output!$O$6,Input_Output!$O$22)*MRef($AE$5,$B180-Input_Output!$O$6,Input_Output!$O$22)-F180),Prime))</f>
        <v/>
      </c>
      <c r="CB180" s="43" t="str" cm="1">
        <f t="array" ref="CB180">IF($A180="","",MOD($AH180*((1-MRef(U$5,$B180-Input_Output!$O$6,Input_Output!$O$22))*MRef(G$5,$B180-Input_Output!$O$6,Input_Output!$O$22)+MRef(U$5,$B180-Input_Output!$O$6,Input_Output!$O$22)*MRef($AE$5,$B180-Input_Output!$O$6,Input_Output!$O$22)-G180),Prime))</f>
        <v/>
      </c>
      <c r="CC180" s="43" t="str" cm="1">
        <f t="array" ref="CC180">IF(A180="","",MOD(AH180*MRef(AC$5,B180-Input_Output!$O$6,Input_Output!$O$22)*H180,Prime))</f>
        <v/>
      </c>
      <c r="CD180" s="24"/>
      <c r="CE180" s="43" t="str">
        <f>IF($A180="","",MOD(D180*$AG180,Prime))</f>
        <v/>
      </c>
      <c r="CF180" s="43" t="str">
        <f>IF($A180="","",MOD((E180-INPUT)*$AG180,Prime))</f>
        <v/>
      </c>
      <c r="CG180" s="43" t="str">
        <f>IF($A180="","",MOD(H180*$AG180,Prime))</f>
        <v/>
      </c>
      <c r="CH180" s="43" t="str">
        <f>IF($A180="","",MOD((E180-OUT)*$AI180,Prime))</f>
        <v/>
      </c>
      <c r="CI180" s="43" t="str" cm="1">
        <f t="array" ref="CI180">IF(A180="","",_xlfn.LET(_xlpm.r,B180-Input_Output!$O$6,_xlpm.l,Input_Output!$O$22,MOD(MRef(AG$5,_xlpm.r,_xlpm.l)+MRef(AH$5,_xlpm.r,_xlpm.l)-MRef(AI$5,_xlpm.r,_xlpm.l)-AH180,Prime)))</f>
        <v/>
      </c>
      <c r="CJ180" s="7"/>
    </row>
    <row r="181" spans="1:88" x14ac:dyDescent="0.25">
      <c r="A181" s="41" t="str">
        <f>IF(B181&lt;Input_Output!O$22,"disguised","")</f>
        <v/>
      </c>
      <c r="B181" s="19" t="str">
        <f>IF(B180="","",_xlfn.LET(_xlpm.next,B180+1,IF(_xlpm.next&lt;Input_Output!O$22,_xlpm.next,"")))</f>
        <v/>
      </c>
      <c r="C181" s="19"/>
      <c r="D181" s="42"/>
      <c r="E181" s="42"/>
      <c r="F181" s="42"/>
      <c r="G181" s="42"/>
      <c r="H181" s="79"/>
      <c r="I181" s="87"/>
      <c r="J181" s="42"/>
      <c r="K181" s="42"/>
      <c r="L181" s="42"/>
      <c r="M181" s="61"/>
      <c r="N181" s="80"/>
      <c r="O181" s="42"/>
      <c r="P181" s="42"/>
      <c r="Q181" s="42"/>
      <c r="R181" s="42"/>
      <c r="S181" s="42"/>
      <c r="T181" s="42"/>
      <c r="U181" s="42"/>
      <c r="V181" s="42"/>
      <c r="W181" s="42"/>
      <c r="X181" s="42"/>
      <c r="Y181" s="42"/>
      <c r="Z181" s="42"/>
      <c r="AA181" s="42"/>
      <c r="AB181" s="42"/>
      <c r="AC181" s="42"/>
      <c r="AD181" s="42"/>
      <c r="AE181" s="42"/>
      <c r="AF181" s="42"/>
      <c r="AG181" s="19"/>
      <c r="AH181" s="19"/>
      <c r="AI181" s="19"/>
      <c r="AJ181" s="7"/>
      <c r="AK181" s="43" t="str">
        <f>IF(A181="","",MOD((AG181+AH181)*(N181+O181+P181-1),Prime))</f>
        <v/>
      </c>
      <c r="AL181" s="43" t="str">
        <f>IF(A181="","",MOD((AG181+AH181)*(N181*(1-N181)),Prime))</f>
        <v/>
      </c>
      <c r="AM181" s="43" t="str">
        <f>IF(A181="","",MOD((AG181+AH181)*(O181*(1-O181)),Prime))</f>
        <v/>
      </c>
      <c r="AN181" s="43" t="str">
        <f>IF(A181="","",MOD((AG181+AH181)*(P181*(1-P181)),Prime))</f>
        <v/>
      </c>
      <c r="AO181" s="43" t="str">
        <f>IF(A181="","",MOD((AG181+AH181)*(N181*($I181-N$4)),Prime))</f>
        <v/>
      </c>
      <c r="AP181" s="43" t="str">
        <f>IF(A181="","",MOD((AG181+AH181)*(O181*($I181-O$4)),Prime))</f>
        <v/>
      </c>
      <c r="AQ181" s="43" t="str">
        <f>IF(A181="","",MOD((AG181+AH181)*(P181*($I181-P$4)),Prime))</f>
        <v/>
      </c>
      <c r="AR181" s="7"/>
      <c r="AS181" s="43" t="str">
        <f>IF(A181="","",MOD((AG181+AH181)*(Q181+R181+S181+T181+U181-1),Prime))</f>
        <v/>
      </c>
      <c r="AT181" s="43" t="str">
        <f>IF(A181="","",MOD((AG181+AH181)*(Q181*(1-Q181)),Prime))</f>
        <v/>
      </c>
      <c r="AU181" s="43" t="str">
        <f>IF(A181="","",MOD((AG181+AH181)*(R181*(1-R181)),Prime))</f>
        <v/>
      </c>
      <c r="AV181" s="43" t="str">
        <f>IF(A181="","",MOD((AG181+AH181)*(S181*(1-S181)),Prime))</f>
        <v/>
      </c>
      <c r="AW181" s="43" t="str">
        <f>IF(A181="","",MOD((AG181+AH181)*(T181*(1-T181)),Prime))</f>
        <v/>
      </c>
      <c r="AX181" s="43" t="str">
        <f>IF(A181="","",MOD((AG181+AH181)*(U181*(1-U181)),Prime))</f>
        <v/>
      </c>
      <c r="AY181" s="43" t="str">
        <f>IF($A181="","",MOD(($AG181+$AH181)*(Q181*($K181-Q$4)),Prime))</f>
        <v/>
      </c>
      <c r="AZ181" s="43" t="str">
        <f>IF($A181="","",MOD(($AG181+$AH181)*(R181*($K181-R$4)),Prime))</f>
        <v/>
      </c>
      <c r="BA181" s="43" t="str">
        <f>IF($A181="","",MOD(($AG181+$AH181)*(S181*($K181-S$4)),Prime))</f>
        <v/>
      </c>
      <c r="BB181" s="43" t="str">
        <f>IF($A181="","",MOD(($AG181+$AH181)*(T181*($K181-T$4)),Prime))</f>
        <v/>
      </c>
      <c r="BC181" s="43" t="str">
        <f>IF($A181="","",MOD(($AG181+$AH181)*(U181*($K181-U$4)),Prime))</f>
        <v/>
      </c>
      <c r="BD181" s="24"/>
      <c r="BE181" s="43" t="str">
        <f>IF(A181="","",MOD((AG181+AH181)*(V181+W181+X181+Y181+Z181-1),Prime))</f>
        <v/>
      </c>
      <c r="BF181" s="43" t="str">
        <f>IF(A181="","",MOD((AG181+AH181)*(V181*(1-V181)),Prime))</f>
        <v/>
      </c>
      <c r="BG181" s="43" t="str">
        <f>IF(A181="","",MOD((AG181+AH181)*(W181*(1-W181)),Prime))</f>
        <v/>
      </c>
      <c r="BH181" s="43" t="str">
        <f>IF(A181="","",MOD((AG181+AH181)*(X181*(1-X181)),Prime))</f>
        <v/>
      </c>
      <c r="BI181" s="43" t="str">
        <f>IF(A181="","",MOD((AG181+AH181)*(Y181*(1-Y181)),Prime))</f>
        <v/>
      </c>
      <c r="BJ181" s="43" t="str">
        <f>IF(A181="","",MOD((AG181+AH181)*(Z181*(1-Z181)),Prime))</f>
        <v/>
      </c>
      <c r="BK181" s="43" t="str">
        <f>IF($A181="","",MOD(($AG181+$AH181)*(V181*($L181-V$4)),Prime))</f>
        <v/>
      </c>
      <c r="BL181" s="43" t="str">
        <f>IF($A181="","",MOD(($AG181+$AH181)*(W181*($L181-W$4)),Prime))</f>
        <v/>
      </c>
      <c r="BM181" s="43" t="str">
        <f>IF($A181="","",MOD(($AG181+$AH181)*(X181*($L181-X$4)),Prime))</f>
        <v/>
      </c>
      <c r="BN181" s="43" t="str">
        <f>IF($A181="","",MOD(($AG181+$AH181)*(Y181*($L181-Y$4)),Prime))</f>
        <v/>
      </c>
      <c r="BO181" s="43" t="str">
        <f>IF($A181="","",MOD(($AG181+$AH181)*(Z181*($L181-Z$4)),Prime))</f>
        <v/>
      </c>
      <c r="BP181" s="24"/>
      <c r="BQ181" s="43" t="str">
        <f>IF(A181="","",MOD((AG181+AH181)*(R181*D181+S181*E181+T181*F181+U181*G181-AA181),Prime))</f>
        <v/>
      </c>
      <c r="BR181" s="43" t="str">
        <f>IF(A181="","",MOD((AG181+AH181)*(W181*D181+X181*E181+Y181*F181+Z181*G181-AB181),Prime))</f>
        <v/>
      </c>
      <c r="BS181" s="43" t="str">
        <f>IF(A181="","",MOD((AG181+AH181)*(MOD(N181*AB181+O181*(AB181+M181)+P181*(AA181+AB181+M181),Prime)-AC181),Prime))</f>
        <v/>
      </c>
      <c r="BT181" s="43" t="str">
        <f>IF(A181="","",MOD((AG181+AH181)*MOD(H181*(AA181+R181)+(1-H181)*AC181-AD181,Prime),Prime))</f>
        <v/>
      </c>
      <c r="BU181" s="43" t="str">
        <f>IF(A181="","",MOD((AG181+AH181)*((J181*AD181+(1-J181)*AC181)-AE181),Prime))</f>
        <v/>
      </c>
      <c r="BV181" s="43" t="str">
        <f>IF(A181="","",MOD((AG181+AH181)*H181*(1-H181),Prime))</f>
        <v/>
      </c>
      <c r="BW181" s="43" t="str" cm="1">
        <f t="array" ref="BW181">IF(A181="","",MOD(AH181*MOD(MRef(AF$5,B181-Input_Output!$O$6,Input_Output!$O$22)*MRef(AC$5,B181-Input_Output!$O$6,Input_Output!$O$22)-(1-H181),Prime),Prime))</f>
        <v/>
      </c>
      <c r="BX181" s="24"/>
      <c r="BY181" s="43" t="str" cm="1">
        <f t="array" ref="BY181">IF(A181="","",MOD($AH181*((1-MRef(R$5,$B181-Input_Output!$O$6,Input_Output!$O$22))*(MOD(MRef(D$5,$B181-Input_Output!$O$6,Input_Output!$O$22)+1,Prime))+MRef(R$5,$B181-Input_Output!$O$6,Input_Output!$O$22)*MRef($AE$5,$B181-Input_Output!$O$6,Input_Output!$O$22)-D181),Prime))</f>
        <v/>
      </c>
      <c r="BZ181" s="43" t="str" cm="1">
        <f t="array" ref="BZ181">IF($A181="","",MOD($AH181*((1-MRef(S$5,$B181-Input_Output!$O$6,Input_Output!$O$22))*MRef(E$5,$B181-Input_Output!$O$6,Input_Output!$O$22)+MRef(S$5,$B181-Input_Output!$O$6,Input_Output!$O$22)*MRef($AE$5,$B181-Input_Output!$O$6,Input_Output!$O$22)-E181),Prime))</f>
        <v/>
      </c>
      <c r="CA181" s="43" t="str" cm="1">
        <f t="array" ref="CA181">IF($A181="","",MOD($AH181*((1-MRef(T$5,$B181-Input_Output!$O$6,Input_Output!$O$22))*MRef(F$5,$B181-Input_Output!$O$6,Input_Output!$O$22)+MRef(T$5,$B181-Input_Output!$O$6,Input_Output!$O$22)*MRef($AE$5,$B181-Input_Output!$O$6,Input_Output!$O$22)-F181),Prime))</f>
        <v/>
      </c>
      <c r="CB181" s="43" t="str" cm="1">
        <f t="array" ref="CB181">IF($A181="","",MOD($AH181*((1-MRef(U$5,$B181-Input_Output!$O$6,Input_Output!$O$22))*MRef(G$5,$B181-Input_Output!$O$6,Input_Output!$O$22)+MRef(U$5,$B181-Input_Output!$O$6,Input_Output!$O$22)*MRef($AE$5,$B181-Input_Output!$O$6,Input_Output!$O$22)-G181),Prime))</f>
        <v/>
      </c>
      <c r="CC181" s="43" t="str" cm="1">
        <f t="array" ref="CC181">IF(A181="","",MOD(AH181*MRef(AC$5,B181-Input_Output!$O$6,Input_Output!$O$22)*H181,Prime))</f>
        <v/>
      </c>
      <c r="CD181" s="24"/>
      <c r="CE181" s="43" t="str">
        <f>IF($A181="","",MOD(D181*$AG181,Prime))</f>
        <v/>
      </c>
      <c r="CF181" s="43" t="str">
        <f>IF($A181="","",MOD((E181-INPUT)*$AG181,Prime))</f>
        <v/>
      </c>
      <c r="CG181" s="43" t="str">
        <f>IF($A181="","",MOD(H181*$AG181,Prime))</f>
        <v/>
      </c>
      <c r="CH181" s="43" t="str">
        <f>IF($A181="","",MOD((E181-OUT)*$AI181,Prime))</f>
        <v/>
      </c>
      <c r="CI181" s="43" t="str" cm="1">
        <f t="array" ref="CI181">IF(A181="","",_xlfn.LET(_xlpm.r,B181-Input_Output!$O$6,_xlpm.l,Input_Output!$O$22,MOD(MRef(AG$5,_xlpm.r,_xlpm.l)+MRef(AH$5,_xlpm.r,_xlpm.l)-MRef(AI$5,_xlpm.r,_xlpm.l)-AH181,Prime)))</f>
        <v/>
      </c>
      <c r="CJ181" s="7"/>
    </row>
    <row r="182" spans="1:88" x14ac:dyDescent="0.25">
      <c r="A182" s="41" t="str">
        <f>IF(B182&lt;Input_Output!O$22,"disguised","")</f>
        <v/>
      </c>
      <c r="B182" s="19" t="str">
        <f>IF(B181="","",_xlfn.LET(_xlpm.next,B181+1,IF(_xlpm.next&lt;Input_Output!O$22,_xlpm.next,"")))</f>
        <v/>
      </c>
      <c r="C182" s="19"/>
      <c r="D182" s="42"/>
      <c r="E182" s="42"/>
      <c r="F182" s="42"/>
      <c r="G182" s="42"/>
      <c r="H182" s="79"/>
      <c r="I182" s="87"/>
      <c r="J182" s="42"/>
      <c r="K182" s="42"/>
      <c r="L182" s="42"/>
      <c r="M182" s="61"/>
      <c r="N182" s="80"/>
      <c r="O182" s="42"/>
      <c r="P182" s="42"/>
      <c r="Q182" s="42"/>
      <c r="R182" s="42"/>
      <c r="S182" s="42"/>
      <c r="T182" s="42"/>
      <c r="U182" s="42"/>
      <c r="V182" s="42"/>
      <c r="W182" s="42"/>
      <c r="X182" s="42"/>
      <c r="Y182" s="42"/>
      <c r="Z182" s="42"/>
      <c r="AA182" s="42"/>
      <c r="AB182" s="42"/>
      <c r="AC182" s="42"/>
      <c r="AD182" s="42"/>
      <c r="AE182" s="42"/>
      <c r="AF182" s="42"/>
      <c r="AG182" s="19"/>
      <c r="AH182" s="19"/>
      <c r="AI182" s="19"/>
      <c r="AJ182" s="7"/>
      <c r="AK182" s="43" t="str">
        <f>IF(A182="","",MOD((AG182+AH182)*(N182+O182+P182-1),Prime))</f>
        <v/>
      </c>
      <c r="AL182" s="43" t="str">
        <f>IF(A182="","",MOD((AG182+AH182)*(N182*(1-N182)),Prime))</f>
        <v/>
      </c>
      <c r="AM182" s="43" t="str">
        <f>IF(A182="","",MOD((AG182+AH182)*(O182*(1-O182)),Prime))</f>
        <v/>
      </c>
      <c r="AN182" s="43" t="str">
        <f>IF(A182="","",MOD((AG182+AH182)*(P182*(1-P182)),Prime))</f>
        <v/>
      </c>
      <c r="AO182" s="43" t="str">
        <f>IF(A182="","",MOD((AG182+AH182)*(N182*($I182-N$4)),Prime))</f>
        <v/>
      </c>
      <c r="AP182" s="43" t="str">
        <f>IF(A182="","",MOD((AG182+AH182)*(O182*($I182-O$4)),Prime))</f>
        <v/>
      </c>
      <c r="AQ182" s="43" t="str">
        <f>IF(A182="","",MOD((AG182+AH182)*(P182*($I182-P$4)),Prime))</f>
        <v/>
      </c>
      <c r="AR182" s="7"/>
      <c r="AS182" s="43" t="str">
        <f>IF(A182="","",MOD((AG182+AH182)*(Q182+R182+S182+T182+U182-1),Prime))</f>
        <v/>
      </c>
      <c r="AT182" s="43" t="str">
        <f>IF(A182="","",MOD((AG182+AH182)*(Q182*(1-Q182)),Prime))</f>
        <v/>
      </c>
      <c r="AU182" s="43" t="str">
        <f>IF(A182="","",MOD((AG182+AH182)*(R182*(1-R182)),Prime))</f>
        <v/>
      </c>
      <c r="AV182" s="43" t="str">
        <f>IF(A182="","",MOD((AG182+AH182)*(S182*(1-S182)),Prime))</f>
        <v/>
      </c>
      <c r="AW182" s="43" t="str">
        <f>IF(A182="","",MOD((AG182+AH182)*(T182*(1-T182)),Prime))</f>
        <v/>
      </c>
      <c r="AX182" s="43" t="str">
        <f>IF(A182="","",MOD((AG182+AH182)*(U182*(1-U182)),Prime))</f>
        <v/>
      </c>
      <c r="AY182" s="43" t="str">
        <f>IF($A182="","",MOD(($AG182+$AH182)*(Q182*($K182-Q$4)),Prime))</f>
        <v/>
      </c>
      <c r="AZ182" s="43" t="str">
        <f>IF($A182="","",MOD(($AG182+$AH182)*(R182*($K182-R$4)),Prime))</f>
        <v/>
      </c>
      <c r="BA182" s="43" t="str">
        <f>IF($A182="","",MOD(($AG182+$AH182)*(S182*($K182-S$4)),Prime))</f>
        <v/>
      </c>
      <c r="BB182" s="43" t="str">
        <f>IF($A182="","",MOD(($AG182+$AH182)*(T182*($K182-T$4)),Prime))</f>
        <v/>
      </c>
      <c r="BC182" s="43" t="str">
        <f>IF($A182="","",MOD(($AG182+$AH182)*(U182*($K182-U$4)),Prime))</f>
        <v/>
      </c>
      <c r="BD182" s="24"/>
      <c r="BE182" s="43" t="str">
        <f>IF(A182="","",MOD((AG182+AH182)*(V182+W182+X182+Y182+Z182-1),Prime))</f>
        <v/>
      </c>
      <c r="BF182" s="43" t="str">
        <f>IF(A182="","",MOD((AG182+AH182)*(V182*(1-V182)),Prime))</f>
        <v/>
      </c>
      <c r="BG182" s="43" t="str">
        <f>IF(A182="","",MOD((AG182+AH182)*(W182*(1-W182)),Prime))</f>
        <v/>
      </c>
      <c r="BH182" s="43" t="str">
        <f>IF(A182="","",MOD((AG182+AH182)*(X182*(1-X182)),Prime))</f>
        <v/>
      </c>
      <c r="BI182" s="43" t="str">
        <f>IF(A182="","",MOD((AG182+AH182)*(Y182*(1-Y182)),Prime))</f>
        <v/>
      </c>
      <c r="BJ182" s="43" t="str">
        <f>IF(A182="","",MOD((AG182+AH182)*(Z182*(1-Z182)),Prime))</f>
        <v/>
      </c>
      <c r="BK182" s="43" t="str">
        <f>IF($A182="","",MOD(($AG182+$AH182)*(V182*($L182-V$4)),Prime))</f>
        <v/>
      </c>
      <c r="BL182" s="43" t="str">
        <f>IF($A182="","",MOD(($AG182+$AH182)*(W182*($L182-W$4)),Prime))</f>
        <v/>
      </c>
      <c r="BM182" s="43" t="str">
        <f>IF($A182="","",MOD(($AG182+$AH182)*(X182*($L182-X$4)),Prime))</f>
        <v/>
      </c>
      <c r="BN182" s="43" t="str">
        <f>IF($A182="","",MOD(($AG182+$AH182)*(Y182*($L182-Y$4)),Prime))</f>
        <v/>
      </c>
      <c r="BO182" s="43" t="str">
        <f>IF($A182="","",MOD(($AG182+$AH182)*(Z182*($L182-Z$4)),Prime))</f>
        <v/>
      </c>
      <c r="BP182" s="24"/>
      <c r="BQ182" s="43" t="str">
        <f>IF(A182="","",MOD((AG182+AH182)*(R182*D182+S182*E182+T182*F182+U182*G182-AA182),Prime))</f>
        <v/>
      </c>
      <c r="BR182" s="43" t="str">
        <f>IF(A182="","",MOD((AG182+AH182)*(W182*D182+X182*E182+Y182*F182+Z182*G182-AB182),Prime))</f>
        <v/>
      </c>
      <c r="BS182" s="43" t="str">
        <f>IF(A182="","",MOD((AG182+AH182)*(MOD(N182*AB182+O182*(AB182+M182)+P182*(AA182+AB182+M182),Prime)-AC182),Prime))</f>
        <v/>
      </c>
      <c r="BT182" s="43" t="str">
        <f>IF(A182="","",MOD((AG182+AH182)*MOD(H182*(AA182+R182)+(1-H182)*AC182-AD182,Prime),Prime))</f>
        <v/>
      </c>
      <c r="BU182" s="43" t="str">
        <f>IF(A182="","",MOD((AG182+AH182)*((J182*AD182+(1-J182)*AC182)-AE182),Prime))</f>
        <v/>
      </c>
      <c r="BV182" s="43" t="str">
        <f>IF(A182="","",MOD((AG182+AH182)*H182*(1-H182),Prime))</f>
        <v/>
      </c>
      <c r="BW182" s="43" t="str" cm="1">
        <f t="array" ref="BW182">IF(A182="","",MOD(AH182*MOD(MRef(AF$5,B182-Input_Output!$O$6,Input_Output!$O$22)*MRef(AC$5,B182-Input_Output!$O$6,Input_Output!$O$22)-(1-H182),Prime),Prime))</f>
        <v/>
      </c>
      <c r="BX182" s="24"/>
      <c r="BY182" s="43" t="str" cm="1">
        <f t="array" ref="BY182">IF(A182="","",MOD($AH182*((1-MRef(R$5,$B182-Input_Output!$O$6,Input_Output!$O$22))*(MOD(MRef(D$5,$B182-Input_Output!$O$6,Input_Output!$O$22)+1,Prime))+MRef(R$5,$B182-Input_Output!$O$6,Input_Output!$O$22)*MRef($AE$5,$B182-Input_Output!$O$6,Input_Output!$O$22)-D182),Prime))</f>
        <v/>
      </c>
      <c r="BZ182" s="43" t="str" cm="1">
        <f t="array" ref="BZ182">IF($A182="","",MOD($AH182*((1-MRef(S$5,$B182-Input_Output!$O$6,Input_Output!$O$22))*MRef(E$5,$B182-Input_Output!$O$6,Input_Output!$O$22)+MRef(S$5,$B182-Input_Output!$O$6,Input_Output!$O$22)*MRef($AE$5,$B182-Input_Output!$O$6,Input_Output!$O$22)-E182),Prime))</f>
        <v/>
      </c>
      <c r="CA182" s="43" t="str" cm="1">
        <f t="array" ref="CA182">IF($A182="","",MOD($AH182*((1-MRef(T$5,$B182-Input_Output!$O$6,Input_Output!$O$22))*MRef(F$5,$B182-Input_Output!$O$6,Input_Output!$O$22)+MRef(T$5,$B182-Input_Output!$O$6,Input_Output!$O$22)*MRef($AE$5,$B182-Input_Output!$O$6,Input_Output!$O$22)-F182),Prime))</f>
        <v/>
      </c>
      <c r="CB182" s="43" t="str" cm="1">
        <f t="array" ref="CB182">IF($A182="","",MOD($AH182*((1-MRef(U$5,$B182-Input_Output!$O$6,Input_Output!$O$22))*MRef(G$5,$B182-Input_Output!$O$6,Input_Output!$O$22)+MRef(U$5,$B182-Input_Output!$O$6,Input_Output!$O$22)*MRef($AE$5,$B182-Input_Output!$O$6,Input_Output!$O$22)-G182),Prime))</f>
        <v/>
      </c>
      <c r="CC182" s="43" t="str" cm="1">
        <f t="array" ref="CC182">IF(A182="","",MOD(AH182*MRef(AC$5,B182-Input_Output!$O$6,Input_Output!$O$22)*H182,Prime))</f>
        <v/>
      </c>
      <c r="CD182" s="24"/>
      <c r="CE182" s="43" t="str">
        <f>IF($A182="","",MOD(D182*$AG182,Prime))</f>
        <v/>
      </c>
      <c r="CF182" s="43" t="str">
        <f>IF($A182="","",MOD((E182-INPUT)*$AG182,Prime))</f>
        <v/>
      </c>
      <c r="CG182" s="43" t="str">
        <f>IF($A182="","",MOD(H182*$AG182,Prime))</f>
        <v/>
      </c>
      <c r="CH182" s="43" t="str">
        <f>IF($A182="","",MOD((E182-OUT)*$AI182,Prime))</f>
        <v/>
      </c>
      <c r="CI182" s="43" t="str" cm="1">
        <f t="array" ref="CI182">IF(A182="","",_xlfn.LET(_xlpm.r,B182-Input_Output!$O$6,_xlpm.l,Input_Output!$O$22,MOD(MRef(AG$5,_xlpm.r,_xlpm.l)+MRef(AH$5,_xlpm.r,_xlpm.l)-MRef(AI$5,_xlpm.r,_xlpm.l)-AH182,Prime)))</f>
        <v/>
      </c>
      <c r="CJ182" s="7"/>
    </row>
    <row r="183" spans="1:88" x14ac:dyDescent="0.25">
      <c r="A183" s="41" t="str">
        <f>IF(B183&lt;Input_Output!O$22,"disguised","")</f>
        <v/>
      </c>
      <c r="B183" s="19" t="str">
        <f>IF(B182="","",_xlfn.LET(_xlpm.next,B182+1,IF(_xlpm.next&lt;Input_Output!O$22,_xlpm.next,"")))</f>
        <v/>
      </c>
      <c r="C183" s="19"/>
      <c r="D183" s="42"/>
      <c r="E183" s="42"/>
      <c r="F183" s="42"/>
      <c r="G183" s="42"/>
      <c r="H183" s="79"/>
      <c r="I183" s="87"/>
      <c r="J183" s="42"/>
      <c r="K183" s="42"/>
      <c r="L183" s="42"/>
      <c r="M183" s="61"/>
      <c r="N183" s="80"/>
      <c r="O183" s="42"/>
      <c r="P183" s="42"/>
      <c r="Q183" s="42"/>
      <c r="R183" s="42"/>
      <c r="S183" s="42"/>
      <c r="T183" s="42"/>
      <c r="U183" s="42"/>
      <c r="V183" s="42"/>
      <c r="W183" s="42"/>
      <c r="X183" s="42"/>
      <c r="Y183" s="42"/>
      <c r="Z183" s="42"/>
      <c r="AA183" s="42"/>
      <c r="AB183" s="42"/>
      <c r="AC183" s="42"/>
      <c r="AD183" s="42"/>
      <c r="AE183" s="42"/>
      <c r="AF183" s="42"/>
      <c r="AG183" s="19"/>
      <c r="AH183" s="19"/>
      <c r="AI183" s="19"/>
      <c r="AJ183" s="7"/>
      <c r="AK183" s="43" t="str">
        <f>IF(A183="","",MOD((AG183+AH183)*(N183+O183+P183-1),Prime))</f>
        <v/>
      </c>
      <c r="AL183" s="43" t="str">
        <f>IF(A183="","",MOD((AG183+AH183)*(N183*(1-N183)),Prime))</f>
        <v/>
      </c>
      <c r="AM183" s="43" t="str">
        <f>IF(A183="","",MOD((AG183+AH183)*(O183*(1-O183)),Prime))</f>
        <v/>
      </c>
      <c r="AN183" s="43" t="str">
        <f>IF(A183="","",MOD((AG183+AH183)*(P183*(1-P183)),Prime))</f>
        <v/>
      </c>
      <c r="AO183" s="43" t="str">
        <f>IF(A183="","",MOD((AG183+AH183)*(N183*($I183-N$4)),Prime))</f>
        <v/>
      </c>
      <c r="AP183" s="43" t="str">
        <f>IF(A183="","",MOD((AG183+AH183)*(O183*($I183-O$4)),Prime))</f>
        <v/>
      </c>
      <c r="AQ183" s="43" t="str">
        <f>IF(A183="","",MOD((AG183+AH183)*(P183*($I183-P$4)),Prime))</f>
        <v/>
      </c>
      <c r="AR183" s="7"/>
      <c r="AS183" s="43" t="str">
        <f>IF(A183="","",MOD((AG183+AH183)*(Q183+R183+S183+T183+U183-1),Prime))</f>
        <v/>
      </c>
      <c r="AT183" s="43" t="str">
        <f>IF(A183="","",MOD((AG183+AH183)*(Q183*(1-Q183)),Prime))</f>
        <v/>
      </c>
      <c r="AU183" s="43" t="str">
        <f>IF(A183="","",MOD((AG183+AH183)*(R183*(1-R183)),Prime))</f>
        <v/>
      </c>
      <c r="AV183" s="43" t="str">
        <f>IF(A183="","",MOD((AG183+AH183)*(S183*(1-S183)),Prime))</f>
        <v/>
      </c>
      <c r="AW183" s="43" t="str">
        <f>IF(A183="","",MOD((AG183+AH183)*(T183*(1-T183)),Prime))</f>
        <v/>
      </c>
      <c r="AX183" s="43" t="str">
        <f>IF(A183="","",MOD((AG183+AH183)*(U183*(1-U183)),Prime))</f>
        <v/>
      </c>
      <c r="AY183" s="43" t="str">
        <f>IF($A183="","",MOD(($AG183+$AH183)*(Q183*($K183-Q$4)),Prime))</f>
        <v/>
      </c>
      <c r="AZ183" s="43" t="str">
        <f>IF($A183="","",MOD(($AG183+$AH183)*(R183*($K183-R$4)),Prime))</f>
        <v/>
      </c>
      <c r="BA183" s="43" t="str">
        <f>IF($A183="","",MOD(($AG183+$AH183)*(S183*($K183-S$4)),Prime))</f>
        <v/>
      </c>
      <c r="BB183" s="43" t="str">
        <f>IF($A183="","",MOD(($AG183+$AH183)*(T183*($K183-T$4)),Prime))</f>
        <v/>
      </c>
      <c r="BC183" s="43" t="str">
        <f>IF($A183="","",MOD(($AG183+$AH183)*(U183*($K183-U$4)),Prime))</f>
        <v/>
      </c>
      <c r="BD183" s="24"/>
      <c r="BE183" s="43" t="str">
        <f>IF(A183="","",MOD((AG183+AH183)*(V183+W183+X183+Y183+Z183-1),Prime))</f>
        <v/>
      </c>
      <c r="BF183" s="43" t="str">
        <f>IF(A183="","",MOD((AG183+AH183)*(V183*(1-V183)),Prime))</f>
        <v/>
      </c>
      <c r="BG183" s="43" t="str">
        <f>IF(A183="","",MOD((AG183+AH183)*(W183*(1-W183)),Prime))</f>
        <v/>
      </c>
      <c r="BH183" s="43" t="str">
        <f>IF(A183="","",MOD((AG183+AH183)*(X183*(1-X183)),Prime))</f>
        <v/>
      </c>
      <c r="BI183" s="43" t="str">
        <f>IF(A183="","",MOD((AG183+AH183)*(Y183*(1-Y183)),Prime))</f>
        <v/>
      </c>
      <c r="BJ183" s="43" t="str">
        <f>IF(A183="","",MOD((AG183+AH183)*(Z183*(1-Z183)),Prime))</f>
        <v/>
      </c>
      <c r="BK183" s="43" t="str">
        <f>IF($A183="","",MOD(($AG183+$AH183)*(V183*($L183-V$4)),Prime))</f>
        <v/>
      </c>
      <c r="BL183" s="43" t="str">
        <f>IF($A183="","",MOD(($AG183+$AH183)*(W183*($L183-W$4)),Prime))</f>
        <v/>
      </c>
      <c r="BM183" s="43" t="str">
        <f>IF($A183="","",MOD(($AG183+$AH183)*(X183*($L183-X$4)),Prime))</f>
        <v/>
      </c>
      <c r="BN183" s="43" t="str">
        <f>IF($A183="","",MOD(($AG183+$AH183)*(Y183*($L183-Y$4)),Prime))</f>
        <v/>
      </c>
      <c r="BO183" s="43" t="str">
        <f>IF($A183="","",MOD(($AG183+$AH183)*(Z183*($L183-Z$4)),Prime))</f>
        <v/>
      </c>
      <c r="BP183" s="24"/>
      <c r="BQ183" s="43" t="str">
        <f>IF(A183="","",MOD((AG183+AH183)*(R183*D183+S183*E183+T183*F183+U183*G183-AA183),Prime))</f>
        <v/>
      </c>
      <c r="BR183" s="43" t="str">
        <f>IF(A183="","",MOD((AG183+AH183)*(W183*D183+X183*E183+Y183*F183+Z183*G183-AB183),Prime))</f>
        <v/>
      </c>
      <c r="BS183" s="43" t="str">
        <f>IF(A183="","",MOD((AG183+AH183)*(MOD(N183*AB183+O183*(AB183+M183)+P183*(AA183+AB183+M183),Prime)-AC183),Prime))</f>
        <v/>
      </c>
      <c r="BT183" s="43" t="str">
        <f>IF(A183="","",MOD((AG183+AH183)*MOD(H183*(AA183+R183)+(1-H183)*AC183-AD183,Prime),Prime))</f>
        <v/>
      </c>
      <c r="BU183" s="43" t="str">
        <f>IF(A183="","",MOD((AG183+AH183)*((J183*AD183+(1-J183)*AC183)-AE183),Prime))</f>
        <v/>
      </c>
      <c r="BV183" s="43" t="str">
        <f>IF(A183="","",MOD((AG183+AH183)*H183*(1-H183),Prime))</f>
        <v/>
      </c>
      <c r="BW183" s="43" t="str" cm="1">
        <f t="array" ref="BW183">IF(A183="","",MOD(AH183*MOD(MRef(AF$5,B183-Input_Output!$O$6,Input_Output!$O$22)*MRef(AC$5,B183-Input_Output!$O$6,Input_Output!$O$22)-(1-H183),Prime),Prime))</f>
        <v/>
      </c>
      <c r="BX183" s="24"/>
      <c r="BY183" s="43" t="str" cm="1">
        <f t="array" ref="BY183">IF(A183="","",MOD($AH183*((1-MRef(R$5,$B183-Input_Output!$O$6,Input_Output!$O$22))*(MOD(MRef(D$5,$B183-Input_Output!$O$6,Input_Output!$O$22)+1,Prime))+MRef(R$5,$B183-Input_Output!$O$6,Input_Output!$O$22)*MRef($AE$5,$B183-Input_Output!$O$6,Input_Output!$O$22)-D183),Prime))</f>
        <v/>
      </c>
      <c r="BZ183" s="43" t="str" cm="1">
        <f t="array" ref="BZ183">IF($A183="","",MOD($AH183*((1-MRef(S$5,$B183-Input_Output!$O$6,Input_Output!$O$22))*MRef(E$5,$B183-Input_Output!$O$6,Input_Output!$O$22)+MRef(S$5,$B183-Input_Output!$O$6,Input_Output!$O$22)*MRef($AE$5,$B183-Input_Output!$O$6,Input_Output!$O$22)-E183),Prime))</f>
        <v/>
      </c>
      <c r="CA183" s="43" t="str" cm="1">
        <f t="array" ref="CA183">IF($A183="","",MOD($AH183*((1-MRef(T$5,$B183-Input_Output!$O$6,Input_Output!$O$22))*MRef(F$5,$B183-Input_Output!$O$6,Input_Output!$O$22)+MRef(T$5,$B183-Input_Output!$O$6,Input_Output!$O$22)*MRef($AE$5,$B183-Input_Output!$O$6,Input_Output!$O$22)-F183),Prime))</f>
        <v/>
      </c>
      <c r="CB183" s="43" t="str" cm="1">
        <f t="array" ref="CB183">IF($A183="","",MOD($AH183*((1-MRef(U$5,$B183-Input_Output!$O$6,Input_Output!$O$22))*MRef(G$5,$B183-Input_Output!$O$6,Input_Output!$O$22)+MRef(U$5,$B183-Input_Output!$O$6,Input_Output!$O$22)*MRef($AE$5,$B183-Input_Output!$O$6,Input_Output!$O$22)-G183),Prime))</f>
        <v/>
      </c>
      <c r="CC183" s="43" t="str" cm="1">
        <f t="array" ref="CC183">IF(A183="","",MOD(AH183*MRef(AC$5,B183-Input_Output!$O$6,Input_Output!$O$22)*H183,Prime))</f>
        <v/>
      </c>
      <c r="CD183" s="24"/>
      <c r="CE183" s="43" t="str">
        <f>IF($A183="","",MOD(D183*$AG183,Prime))</f>
        <v/>
      </c>
      <c r="CF183" s="43" t="str">
        <f>IF($A183="","",MOD((E183-INPUT)*$AG183,Prime))</f>
        <v/>
      </c>
      <c r="CG183" s="43" t="str">
        <f>IF($A183="","",MOD(H183*$AG183,Prime))</f>
        <v/>
      </c>
      <c r="CH183" s="43" t="str">
        <f>IF($A183="","",MOD((E183-OUT)*$AI183,Prime))</f>
        <v/>
      </c>
      <c r="CI183" s="43" t="str" cm="1">
        <f t="array" ref="CI183">IF(A183="","",_xlfn.LET(_xlpm.r,B183-Input_Output!$O$6,_xlpm.l,Input_Output!$O$22,MOD(MRef(AG$5,_xlpm.r,_xlpm.l)+MRef(AH$5,_xlpm.r,_xlpm.l)-MRef(AI$5,_xlpm.r,_xlpm.l)-AH183,Prime)))</f>
        <v/>
      </c>
      <c r="CJ183" s="7"/>
    </row>
    <row r="184" spans="1:88" x14ac:dyDescent="0.25">
      <c r="A184" s="41" t="str">
        <f>IF(B184&lt;Input_Output!O$22,"disguised","")</f>
        <v/>
      </c>
      <c r="B184" s="19" t="str">
        <f>IF(B183="","",_xlfn.LET(_xlpm.next,B183+1,IF(_xlpm.next&lt;Input_Output!O$22,_xlpm.next,"")))</f>
        <v/>
      </c>
      <c r="C184" s="19"/>
      <c r="D184" s="42"/>
      <c r="E184" s="42"/>
      <c r="F184" s="42"/>
      <c r="G184" s="42"/>
      <c r="H184" s="79"/>
      <c r="I184" s="87"/>
      <c r="J184" s="42"/>
      <c r="K184" s="42"/>
      <c r="L184" s="42"/>
      <c r="M184" s="61"/>
      <c r="N184" s="80"/>
      <c r="O184" s="42"/>
      <c r="P184" s="42"/>
      <c r="Q184" s="42"/>
      <c r="R184" s="42"/>
      <c r="S184" s="42"/>
      <c r="T184" s="42"/>
      <c r="U184" s="42"/>
      <c r="V184" s="42"/>
      <c r="W184" s="42"/>
      <c r="X184" s="42"/>
      <c r="Y184" s="42"/>
      <c r="Z184" s="42"/>
      <c r="AA184" s="42"/>
      <c r="AB184" s="42"/>
      <c r="AC184" s="42"/>
      <c r="AD184" s="42"/>
      <c r="AE184" s="42"/>
      <c r="AF184" s="42"/>
      <c r="AG184" s="19"/>
      <c r="AH184" s="19"/>
      <c r="AI184" s="19"/>
      <c r="AJ184" s="7"/>
      <c r="AK184" s="43" t="str">
        <f>IF(A184="","",MOD((AG184+AH184)*(N184+O184+P184-1),Prime))</f>
        <v/>
      </c>
      <c r="AL184" s="43" t="str">
        <f>IF(A184="","",MOD((AG184+AH184)*(N184*(1-N184)),Prime))</f>
        <v/>
      </c>
      <c r="AM184" s="43" t="str">
        <f>IF(A184="","",MOD((AG184+AH184)*(O184*(1-O184)),Prime))</f>
        <v/>
      </c>
      <c r="AN184" s="43" t="str">
        <f>IF(A184="","",MOD((AG184+AH184)*(P184*(1-P184)),Prime))</f>
        <v/>
      </c>
      <c r="AO184" s="43" t="str">
        <f>IF(A184="","",MOD((AG184+AH184)*(N184*($I184-N$4)),Prime))</f>
        <v/>
      </c>
      <c r="AP184" s="43" t="str">
        <f>IF(A184="","",MOD((AG184+AH184)*(O184*($I184-O$4)),Prime))</f>
        <v/>
      </c>
      <c r="AQ184" s="43" t="str">
        <f>IF(A184="","",MOD((AG184+AH184)*(P184*($I184-P$4)),Prime))</f>
        <v/>
      </c>
      <c r="AR184" s="7"/>
      <c r="AS184" s="43" t="str">
        <f>IF(A184="","",MOD((AG184+AH184)*(Q184+R184+S184+T184+U184-1),Prime))</f>
        <v/>
      </c>
      <c r="AT184" s="43" t="str">
        <f>IF(A184="","",MOD((AG184+AH184)*(Q184*(1-Q184)),Prime))</f>
        <v/>
      </c>
      <c r="AU184" s="43" t="str">
        <f>IF(A184="","",MOD((AG184+AH184)*(R184*(1-R184)),Prime))</f>
        <v/>
      </c>
      <c r="AV184" s="43" t="str">
        <f>IF(A184="","",MOD((AG184+AH184)*(S184*(1-S184)),Prime))</f>
        <v/>
      </c>
      <c r="AW184" s="43" t="str">
        <f>IF(A184="","",MOD((AG184+AH184)*(T184*(1-T184)),Prime))</f>
        <v/>
      </c>
      <c r="AX184" s="43" t="str">
        <f>IF(A184="","",MOD((AG184+AH184)*(U184*(1-U184)),Prime))</f>
        <v/>
      </c>
      <c r="AY184" s="43" t="str">
        <f>IF($A184="","",MOD(($AG184+$AH184)*(Q184*($K184-Q$4)),Prime))</f>
        <v/>
      </c>
      <c r="AZ184" s="43" t="str">
        <f>IF($A184="","",MOD(($AG184+$AH184)*(R184*($K184-R$4)),Prime))</f>
        <v/>
      </c>
      <c r="BA184" s="43" t="str">
        <f>IF($A184="","",MOD(($AG184+$AH184)*(S184*($K184-S$4)),Prime))</f>
        <v/>
      </c>
      <c r="BB184" s="43" t="str">
        <f>IF($A184="","",MOD(($AG184+$AH184)*(T184*($K184-T$4)),Prime))</f>
        <v/>
      </c>
      <c r="BC184" s="43" t="str">
        <f>IF($A184="","",MOD(($AG184+$AH184)*(U184*($K184-U$4)),Prime))</f>
        <v/>
      </c>
      <c r="BD184" s="24"/>
      <c r="BE184" s="43" t="str">
        <f>IF(A184="","",MOD((AG184+AH184)*(V184+W184+X184+Y184+Z184-1),Prime))</f>
        <v/>
      </c>
      <c r="BF184" s="43" t="str">
        <f>IF(A184="","",MOD((AG184+AH184)*(V184*(1-V184)),Prime))</f>
        <v/>
      </c>
      <c r="BG184" s="43" t="str">
        <f>IF(A184="","",MOD((AG184+AH184)*(W184*(1-W184)),Prime))</f>
        <v/>
      </c>
      <c r="BH184" s="43" t="str">
        <f>IF(A184="","",MOD((AG184+AH184)*(X184*(1-X184)),Prime))</f>
        <v/>
      </c>
      <c r="BI184" s="43" t="str">
        <f>IF(A184="","",MOD((AG184+AH184)*(Y184*(1-Y184)),Prime))</f>
        <v/>
      </c>
      <c r="BJ184" s="43" t="str">
        <f>IF(A184="","",MOD((AG184+AH184)*(Z184*(1-Z184)),Prime))</f>
        <v/>
      </c>
      <c r="BK184" s="43" t="str">
        <f>IF($A184="","",MOD(($AG184+$AH184)*(V184*($L184-V$4)),Prime))</f>
        <v/>
      </c>
      <c r="BL184" s="43" t="str">
        <f>IF($A184="","",MOD(($AG184+$AH184)*(W184*($L184-W$4)),Prime))</f>
        <v/>
      </c>
      <c r="BM184" s="43" t="str">
        <f>IF($A184="","",MOD(($AG184+$AH184)*(X184*($L184-X$4)),Prime))</f>
        <v/>
      </c>
      <c r="BN184" s="43" t="str">
        <f>IF($A184="","",MOD(($AG184+$AH184)*(Y184*($L184-Y$4)),Prime))</f>
        <v/>
      </c>
      <c r="BO184" s="43" t="str">
        <f>IF($A184="","",MOD(($AG184+$AH184)*(Z184*($L184-Z$4)),Prime))</f>
        <v/>
      </c>
      <c r="BP184" s="24"/>
      <c r="BQ184" s="43" t="str">
        <f>IF(A184="","",MOD((AG184+AH184)*(R184*D184+S184*E184+T184*F184+U184*G184-AA184),Prime))</f>
        <v/>
      </c>
      <c r="BR184" s="43" t="str">
        <f>IF(A184="","",MOD((AG184+AH184)*(W184*D184+X184*E184+Y184*F184+Z184*G184-AB184),Prime))</f>
        <v/>
      </c>
      <c r="BS184" s="43" t="str">
        <f>IF(A184="","",MOD((AG184+AH184)*(MOD(N184*AB184+O184*(AB184+M184)+P184*(AA184+AB184+M184),Prime)-AC184),Prime))</f>
        <v/>
      </c>
      <c r="BT184" s="43" t="str">
        <f>IF(A184="","",MOD((AG184+AH184)*MOD(H184*(AA184+R184)+(1-H184)*AC184-AD184,Prime),Prime))</f>
        <v/>
      </c>
      <c r="BU184" s="43" t="str">
        <f>IF(A184="","",MOD((AG184+AH184)*((J184*AD184+(1-J184)*AC184)-AE184),Prime))</f>
        <v/>
      </c>
      <c r="BV184" s="43" t="str">
        <f>IF(A184="","",MOD((AG184+AH184)*H184*(1-H184),Prime))</f>
        <v/>
      </c>
      <c r="BW184" s="43" t="str" cm="1">
        <f t="array" ref="BW184">IF(A184="","",MOD(AH184*MOD(MRef(AF$5,B184-Input_Output!$O$6,Input_Output!$O$22)*MRef(AC$5,B184-Input_Output!$O$6,Input_Output!$O$22)-(1-H184),Prime),Prime))</f>
        <v/>
      </c>
      <c r="BX184" s="24"/>
      <c r="BY184" s="43" t="str" cm="1">
        <f t="array" ref="BY184">IF(A184="","",MOD($AH184*((1-MRef(R$5,$B184-Input_Output!$O$6,Input_Output!$O$22))*(MOD(MRef(D$5,$B184-Input_Output!$O$6,Input_Output!$O$22)+1,Prime))+MRef(R$5,$B184-Input_Output!$O$6,Input_Output!$O$22)*MRef($AE$5,$B184-Input_Output!$O$6,Input_Output!$O$22)-D184),Prime))</f>
        <v/>
      </c>
      <c r="BZ184" s="43" t="str" cm="1">
        <f t="array" ref="BZ184">IF($A184="","",MOD($AH184*((1-MRef(S$5,$B184-Input_Output!$O$6,Input_Output!$O$22))*MRef(E$5,$B184-Input_Output!$O$6,Input_Output!$O$22)+MRef(S$5,$B184-Input_Output!$O$6,Input_Output!$O$22)*MRef($AE$5,$B184-Input_Output!$O$6,Input_Output!$O$22)-E184),Prime))</f>
        <v/>
      </c>
      <c r="CA184" s="43" t="str" cm="1">
        <f t="array" ref="CA184">IF($A184="","",MOD($AH184*((1-MRef(T$5,$B184-Input_Output!$O$6,Input_Output!$O$22))*MRef(F$5,$B184-Input_Output!$O$6,Input_Output!$O$22)+MRef(T$5,$B184-Input_Output!$O$6,Input_Output!$O$22)*MRef($AE$5,$B184-Input_Output!$O$6,Input_Output!$O$22)-F184),Prime))</f>
        <v/>
      </c>
      <c r="CB184" s="43" t="str" cm="1">
        <f t="array" ref="CB184">IF($A184="","",MOD($AH184*((1-MRef(U$5,$B184-Input_Output!$O$6,Input_Output!$O$22))*MRef(G$5,$B184-Input_Output!$O$6,Input_Output!$O$22)+MRef(U$5,$B184-Input_Output!$O$6,Input_Output!$O$22)*MRef($AE$5,$B184-Input_Output!$O$6,Input_Output!$O$22)-G184),Prime))</f>
        <v/>
      </c>
      <c r="CC184" s="43" t="str" cm="1">
        <f t="array" ref="CC184">IF(A184="","",MOD(AH184*MRef(AC$5,B184-Input_Output!$O$6,Input_Output!$O$22)*H184,Prime))</f>
        <v/>
      </c>
      <c r="CD184" s="24"/>
      <c r="CE184" s="43" t="str">
        <f>IF($A184="","",MOD(D184*$AG184,Prime))</f>
        <v/>
      </c>
      <c r="CF184" s="43" t="str">
        <f>IF($A184="","",MOD((E184-INPUT)*$AG184,Prime))</f>
        <v/>
      </c>
      <c r="CG184" s="43" t="str">
        <f>IF($A184="","",MOD(H184*$AG184,Prime))</f>
        <v/>
      </c>
      <c r="CH184" s="43" t="str">
        <f>IF($A184="","",MOD((E184-OUT)*$AI184,Prime))</f>
        <v/>
      </c>
      <c r="CI184" s="43" t="str" cm="1">
        <f t="array" ref="CI184">IF(A184="","",_xlfn.LET(_xlpm.r,B184-Input_Output!$O$6,_xlpm.l,Input_Output!$O$22,MOD(MRef(AG$5,_xlpm.r,_xlpm.l)+MRef(AH$5,_xlpm.r,_xlpm.l)-MRef(AI$5,_xlpm.r,_xlpm.l)-AH184,Prime)))</f>
        <v/>
      </c>
      <c r="CJ184" s="7"/>
    </row>
    <row r="185" spans="1:88" x14ac:dyDescent="0.25">
      <c r="A185" s="41" t="str">
        <f>IF(B185&lt;Input_Output!O$22,"disguised","")</f>
        <v/>
      </c>
      <c r="B185" s="19" t="str">
        <f>IF(B184="","",_xlfn.LET(_xlpm.next,B184+1,IF(_xlpm.next&lt;Input_Output!O$22,_xlpm.next,"")))</f>
        <v/>
      </c>
      <c r="C185" s="19"/>
      <c r="D185" s="42"/>
      <c r="E185" s="42"/>
      <c r="F185" s="42"/>
      <c r="G185" s="42"/>
      <c r="H185" s="79"/>
      <c r="I185" s="87"/>
      <c r="J185" s="42"/>
      <c r="K185" s="42"/>
      <c r="L185" s="42"/>
      <c r="M185" s="61"/>
      <c r="N185" s="80"/>
      <c r="O185" s="42"/>
      <c r="P185" s="42"/>
      <c r="Q185" s="42"/>
      <c r="R185" s="42"/>
      <c r="S185" s="42"/>
      <c r="T185" s="42"/>
      <c r="U185" s="42"/>
      <c r="V185" s="42"/>
      <c r="W185" s="42"/>
      <c r="X185" s="42"/>
      <c r="Y185" s="42"/>
      <c r="Z185" s="42"/>
      <c r="AA185" s="42"/>
      <c r="AB185" s="42"/>
      <c r="AC185" s="42"/>
      <c r="AD185" s="42"/>
      <c r="AE185" s="42"/>
      <c r="AF185" s="42"/>
      <c r="AG185" s="19"/>
      <c r="AH185" s="19"/>
      <c r="AI185" s="19"/>
      <c r="AJ185" s="7"/>
      <c r="AK185" s="43" t="str">
        <f>IF(A185="","",MOD((AG185+AH185)*(N185+O185+P185-1),Prime))</f>
        <v/>
      </c>
      <c r="AL185" s="43" t="str">
        <f>IF(A185="","",MOD((AG185+AH185)*(N185*(1-N185)),Prime))</f>
        <v/>
      </c>
      <c r="AM185" s="43" t="str">
        <f>IF(A185="","",MOD((AG185+AH185)*(O185*(1-O185)),Prime))</f>
        <v/>
      </c>
      <c r="AN185" s="43" t="str">
        <f>IF(A185="","",MOD((AG185+AH185)*(P185*(1-P185)),Prime))</f>
        <v/>
      </c>
      <c r="AO185" s="43" t="str">
        <f>IF(A185="","",MOD((AG185+AH185)*(N185*($I185-N$4)),Prime))</f>
        <v/>
      </c>
      <c r="AP185" s="43" t="str">
        <f>IF(A185="","",MOD((AG185+AH185)*(O185*($I185-O$4)),Prime))</f>
        <v/>
      </c>
      <c r="AQ185" s="43" t="str">
        <f>IF(A185="","",MOD((AG185+AH185)*(P185*($I185-P$4)),Prime))</f>
        <v/>
      </c>
      <c r="AR185" s="7"/>
      <c r="AS185" s="43" t="str">
        <f>IF(A185="","",MOD((AG185+AH185)*(Q185+R185+S185+T185+U185-1),Prime))</f>
        <v/>
      </c>
      <c r="AT185" s="43" t="str">
        <f>IF(A185="","",MOD((AG185+AH185)*(Q185*(1-Q185)),Prime))</f>
        <v/>
      </c>
      <c r="AU185" s="43" t="str">
        <f>IF(A185="","",MOD((AG185+AH185)*(R185*(1-R185)),Prime))</f>
        <v/>
      </c>
      <c r="AV185" s="43" t="str">
        <f>IF(A185="","",MOD((AG185+AH185)*(S185*(1-S185)),Prime))</f>
        <v/>
      </c>
      <c r="AW185" s="43" t="str">
        <f>IF(A185="","",MOD((AG185+AH185)*(T185*(1-T185)),Prime))</f>
        <v/>
      </c>
      <c r="AX185" s="43" t="str">
        <f>IF(A185="","",MOD((AG185+AH185)*(U185*(1-U185)),Prime))</f>
        <v/>
      </c>
      <c r="AY185" s="43" t="str">
        <f>IF($A185="","",MOD(($AG185+$AH185)*(Q185*($K185-Q$4)),Prime))</f>
        <v/>
      </c>
      <c r="AZ185" s="43" t="str">
        <f>IF($A185="","",MOD(($AG185+$AH185)*(R185*($K185-R$4)),Prime))</f>
        <v/>
      </c>
      <c r="BA185" s="43" t="str">
        <f>IF($A185="","",MOD(($AG185+$AH185)*(S185*($K185-S$4)),Prime))</f>
        <v/>
      </c>
      <c r="BB185" s="43" t="str">
        <f>IF($A185="","",MOD(($AG185+$AH185)*(T185*($K185-T$4)),Prime))</f>
        <v/>
      </c>
      <c r="BC185" s="43" t="str">
        <f>IF($A185="","",MOD(($AG185+$AH185)*(U185*($K185-U$4)),Prime))</f>
        <v/>
      </c>
      <c r="BD185" s="24"/>
      <c r="BE185" s="43" t="str">
        <f>IF(A185="","",MOD((AG185+AH185)*(V185+W185+X185+Y185+Z185-1),Prime))</f>
        <v/>
      </c>
      <c r="BF185" s="43" t="str">
        <f>IF(A185="","",MOD((AG185+AH185)*(V185*(1-V185)),Prime))</f>
        <v/>
      </c>
      <c r="BG185" s="43" t="str">
        <f>IF(A185="","",MOD((AG185+AH185)*(W185*(1-W185)),Prime))</f>
        <v/>
      </c>
      <c r="BH185" s="43" t="str">
        <f>IF(A185="","",MOD((AG185+AH185)*(X185*(1-X185)),Prime))</f>
        <v/>
      </c>
      <c r="BI185" s="43" t="str">
        <f>IF(A185="","",MOD((AG185+AH185)*(Y185*(1-Y185)),Prime))</f>
        <v/>
      </c>
      <c r="BJ185" s="43" t="str">
        <f>IF(A185="","",MOD((AG185+AH185)*(Z185*(1-Z185)),Prime))</f>
        <v/>
      </c>
      <c r="BK185" s="43" t="str">
        <f>IF($A185="","",MOD(($AG185+$AH185)*(V185*($L185-V$4)),Prime))</f>
        <v/>
      </c>
      <c r="BL185" s="43" t="str">
        <f>IF($A185="","",MOD(($AG185+$AH185)*(W185*($L185-W$4)),Prime))</f>
        <v/>
      </c>
      <c r="BM185" s="43" t="str">
        <f>IF($A185="","",MOD(($AG185+$AH185)*(X185*($L185-X$4)),Prime))</f>
        <v/>
      </c>
      <c r="BN185" s="43" t="str">
        <f>IF($A185="","",MOD(($AG185+$AH185)*(Y185*($L185-Y$4)),Prime))</f>
        <v/>
      </c>
      <c r="BO185" s="43" t="str">
        <f>IF($A185="","",MOD(($AG185+$AH185)*(Z185*($L185-Z$4)),Prime))</f>
        <v/>
      </c>
      <c r="BP185" s="24"/>
      <c r="BQ185" s="43" t="str">
        <f>IF(A185="","",MOD((AG185+AH185)*(R185*D185+S185*E185+T185*F185+U185*G185-AA185),Prime))</f>
        <v/>
      </c>
      <c r="BR185" s="43" t="str">
        <f>IF(A185="","",MOD((AG185+AH185)*(W185*D185+X185*E185+Y185*F185+Z185*G185-AB185),Prime))</f>
        <v/>
      </c>
      <c r="BS185" s="43" t="str">
        <f>IF(A185="","",MOD((AG185+AH185)*(MOD(N185*AB185+O185*(AB185+M185)+P185*(AA185+AB185+M185),Prime)-AC185),Prime))</f>
        <v/>
      </c>
      <c r="BT185" s="43" t="str">
        <f>IF(A185="","",MOD((AG185+AH185)*MOD(H185*(AA185+R185)+(1-H185)*AC185-AD185,Prime),Prime))</f>
        <v/>
      </c>
      <c r="BU185" s="43" t="str">
        <f>IF(A185="","",MOD((AG185+AH185)*((J185*AD185+(1-J185)*AC185)-AE185),Prime))</f>
        <v/>
      </c>
      <c r="BV185" s="43" t="str">
        <f>IF(A185="","",MOD((AG185+AH185)*H185*(1-H185),Prime))</f>
        <v/>
      </c>
      <c r="BW185" s="43" t="str" cm="1">
        <f t="array" ref="BW185">IF(A185="","",MOD(AH185*MOD(MRef(AF$5,B185-Input_Output!$O$6,Input_Output!$O$22)*MRef(AC$5,B185-Input_Output!$O$6,Input_Output!$O$22)-(1-H185),Prime),Prime))</f>
        <v/>
      </c>
      <c r="BX185" s="24"/>
      <c r="BY185" s="43" t="str" cm="1">
        <f t="array" ref="BY185">IF(A185="","",MOD($AH185*((1-MRef(R$5,$B185-Input_Output!$O$6,Input_Output!$O$22))*(MOD(MRef(D$5,$B185-Input_Output!$O$6,Input_Output!$O$22)+1,Prime))+MRef(R$5,$B185-Input_Output!$O$6,Input_Output!$O$22)*MRef($AE$5,$B185-Input_Output!$O$6,Input_Output!$O$22)-D185),Prime))</f>
        <v/>
      </c>
      <c r="BZ185" s="43" t="str" cm="1">
        <f t="array" ref="BZ185">IF($A185="","",MOD($AH185*((1-MRef(S$5,$B185-Input_Output!$O$6,Input_Output!$O$22))*MRef(E$5,$B185-Input_Output!$O$6,Input_Output!$O$22)+MRef(S$5,$B185-Input_Output!$O$6,Input_Output!$O$22)*MRef($AE$5,$B185-Input_Output!$O$6,Input_Output!$O$22)-E185),Prime))</f>
        <v/>
      </c>
      <c r="CA185" s="43" t="str" cm="1">
        <f t="array" ref="CA185">IF($A185="","",MOD($AH185*((1-MRef(T$5,$B185-Input_Output!$O$6,Input_Output!$O$22))*MRef(F$5,$B185-Input_Output!$O$6,Input_Output!$O$22)+MRef(T$5,$B185-Input_Output!$O$6,Input_Output!$O$22)*MRef($AE$5,$B185-Input_Output!$O$6,Input_Output!$O$22)-F185),Prime))</f>
        <v/>
      </c>
      <c r="CB185" s="43" t="str" cm="1">
        <f t="array" ref="CB185">IF($A185="","",MOD($AH185*((1-MRef(U$5,$B185-Input_Output!$O$6,Input_Output!$O$22))*MRef(G$5,$B185-Input_Output!$O$6,Input_Output!$O$22)+MRef(U$5,$B185-Input_Output!$O$6,Input_Output!$O$22)*MRef($AE$5,$B185-Input_Output!$O$6,Input_Output!$O$22)-G185),Prime))</f>
        <v/>
      </c>
      <c r="CC185" s="43" t="str" cm="1">
        <f t="array" ref="CC185">IF(A185="","",MOD(AH185*MRef(AC$5,B185-Input_Output!$O$6,Input_Output!$O$22)*H185,Prime))</f>
        <v/>
      </c>
      <c r="CD185" s="24"/>
      <c r="CE185" s="43" t="str">
        <f>IF($A185="","",MOD(D185*$AG185,Prime))</f>
        <v/>
      </c>
      <c r="CF185" s="43" t="str">
        <f>IF($A185="","",MOD((E185-INPUT)*$AG185,Prime))</f>
        <v/>
      </c>
      <c r="CG185" s="43" t="str">
        <f>IF($A185="","",MOD(H185*$AG185,Prime))</f>
        <v/>
      </c>
      <c r="CH185" s="43" t="str">
        <f>IF($A185="","",MOD((E185-OUT)*$AI185,Prime))</f>
        <v/>
      </c>
      <c r="CI185" s="43" t="str" cm="1">
        <f t="array" ref="CI185">IF(A185="","",_xlfn.LET(_xlpm.r,B185-Input_Output!$O$6,_xlpm.l,Input_Output!$O$22,MOD(MRef(AG$5,_xlpm.r,_xlpm.l)+MRef(AH$5,_xlpm.r,_xlpm.l)-MRef(AI$5,_xlpm.r,_xlpm.l)-AH185,Prime)))</f>
        <v/>
      </c>
      <c r="CJ185" s="7"/>
    </row>
    <row r="186" spans="1:88" x14ac:dyDescent="0.25">
      <c r="A186" s="41" t="str">
        <f>IF(B186&lt;Input_Output!O$22,"disguised","")</f>
        <v/>
      </c>
      <c r="B186" s="19" t="str">
        <f>IF(B185="","",_xlfn.LET(_xlpm.next,B185+1,IF(_xlpm.next&lt;Input_Output!O$22,_xlpm.next,"")))</f>
        <v/>
      </c>
      <c r="C186" s="19"/>
      <c r="D186" s="42"/>
      <c r="E186" s="42"/>
      <c r="F186" s="42"/>
      <c r="G186" s="42"/>
      <c r="H186" s="79"/>
      <c r="I186" s="87"/>
      <c r="J186" s="42"/>
      <c r="K186" s="42"/>
      <c r="L186" s="42"/>
      <c r="M186" s="61"/>
      <c r="N186" s="80"/>
      <c r="O186" s="42"/>
      <c r="P186" s="42"/>
      <c r="Q186" s="42"/>
      <c r="R186" s="42"/>
      <c r="S186" s="42"/>
      <c r="T186" s="42"/>
      <c r="U186" s="42"/>
      <c r="V186" s="42"/>
      <c r="W186" s="42"/>
      <c r="X186" s="42"/>
      <c r="Y186" s="42"/>
      <c r="Z186" s="42"/>
      <c r="AA186" s="42"/>
      <c r="AB186" s="42"/>
      <c r="AC186" s="42"/>
      <c r="AD186" s="42"/>
      <c r="AE186" s="42"/>
      <c r="AF186" s="42"/>
      <c r="AG186" s="19"/>
      <c r="AH186" s="19"/>
      <c r="AI186" s="19"/>
      <c r="AJ186" s="7"/>
      <c r="AK186" s="43" t="str">
        <f>IF(A186="","",MOD((AG186+AH186)*(N186+O186+P186-1),Prime))</f>
        <v/>
      </c>
      <c r="AL186" s="43" t="str">
        <f>IF(A186="","",MOD((AG186+AH186)*(N186*(1-N186)),Prime))</f>
        <v/>
      </c>
      <c r="AM186" s="43" t="str">
        <f>IF(A186="","",MOD((AG186+AH186)*(O186*(1-O186)),Prime))</f>
        <v/>
      </c>
      <c r="AN186" s="43" t="str">
        <f>IF(A186="","",MOD((AG186+AH186)*(P186*(1-P186)),Prime))</f>
        <v/>
      </c>
      <c r="AO186" s="43" t="str">
        <f>IF(A186="","",MOD((AG186+AH186)*(N186*($I186-N$4)),Prime))</f>
        <v/>
      </c>
      <c r="AP186" s="43" t="str">
        <f>IF(A186="","",MOD((AG186+AH186)*(O186*($I186-O$4)),Prime))</f>
        <v/>
      </c>
      <c r="AQ186" s="43" t="str">
        <f>IF(A186="","",MOD((AG186+AH186)*(P186*($I186-P$4)),Prime))</f>
        <v/>
      </c>
      <c r="AR186" s="7"/>
      <c r="AS186" s="43" t="str">
        <f>IF(A186="","",MOD((AG186+AH186)*(Q186+R186+S186+T186+U186-1),Prime))</f>
        <v/>
      </c>
      <c r="AT186" s="43" t="str">
        <f>IF(A186="","",MOD((AG186+AH186)*(Q186*(1-Q186)),Prime))</f>
        <v/>
      </c>
      <c r="AU186" s="43" t="str">
        <f>IF(A186="","",MOD((AG186+AH186)*(R186*(1-R186)),Prime))</f>
        <v/>
      </c>
      <c r="AV186" s="43" t="str">
        <f>IF(A186="","",MOD((AG186+AH186)*(S186*(1-S186)),Prime))</f>
        <v/>
      </c>
      <c r="AW186" s="43" t="str">
        <f>IF(A186="","",MOD((AG186+AH186)*(T186*(1-T186)),Prime))</f>
        <v/>
      </c>
      <c r="AX186" s="43" t="str">
        <f>IF(A186="","",MOD((AG186+AH186)*(U186*(1-U186)),Prime))</f>
        <v/>
      </c>
      <c r="AY186" s="43" t="str">
        <f>IF($A186="","",MOD(($AG186+$AH186)*(Q186*($K186-Q$4)),Prime))</f>
        <v/>
      </c>
      <c r="AZ186" s="43" t="str">
        <f>IF($A186="","",MOD(($AG186+$AH186)*(R186*($K186-R$4)),Prime))</f>
        <v/>
      </c>
      <c r="BA186" s="43" t="str">
        <f>IF($A186="","",MOD(($AG186+$AH186)*(S186*($K186-S$4)),Prime))</f>
        <v/>
      </c>
      <c r="BB186" s="43" t="str">
        <f>IF($A186="","",MOD(($AG186+$AH186)*(T186*($K186-T$4)),Prime))</f>
        <v/>
      </c>
      <c r="BC186" s="43" t="str">
        <f>IF($A186="","",MOD(($AG186+$AH186)*(U186*($K186-U$4)),Prime))</f>
        <v/>
      </c>
      <c r="BD186" s="24"/>
      <c r="BE186" s="43" t="str">
        <f>IF(A186="","",MOD((AG186+AH186)*(V186+W186+X186+Y186+Z186-1),Prime))</f>
        <v/>
      </c>
      <c r="BF186" s="43" t="str">
        <f>IF(A186="","",MOD((AG186+AH186)*(V186*(1-V186)),Prime))</f>
        <v/>
      </c>
      <c r="BG186" s="43" t="str">
        <f>IF(A186="","",MOD((AG186+AH186)*(W186*(1-W186)),Prime))</f>
        <v/>
      </c>
      <c r="BH186" s="43" t="str">
        <f>IF(A186="","",MOD((AG186+AH186)*(X186*(1-X186)),Prime))</f>
        <v/>
      </c>
      <c r="BI186" s="43" t="str">
        <f>IF(A186="","",MOD((AG186+AH186)*(Y186*(1-Y186)),Prime))</f>
        <v/>
      </c>
      <c r="BJ186" s="43" t="str">
        <f>IF(A186="","",MOD((AG186+AH186)*(Z186*(1-Z186)),Prime))</f>
        <v/>
      </c>
      <c r="BK186" s="43" t="str">
        <f>IF($A186="","",MOD(($AG186+$AH186)*(V186*($L186-V$4)),Prime))</f>
        <v/>
      </c>
      <c r="BL186" s="43" t="str">
        <f>IF($A186="","",MOD(($AG186+$AH186)*(W186*($L186-W$4)),Prime))</f>
        <v/>
      </c>
      <c r="BM186" s="43" t="str">
        <f>IF($A186="","",MOD(($AG186+$AH186)*(X186*($L186-X$4)),Prime))</f>
        <v/>
      </c>
      <c r="BN186" s="43" t="str">
        <f>IF($A186="","",MOD(($AG186+$AH186)*(Y186*($L186-Y$4)),Prime))</f>
        <v/>
      </c>
      <c r="BO186" s="43" t="str">
        <f>IF($A186="","",MOD(($AG186+$AH186)*(Z186*($L186-Z$4)),Prime))</f>
        <v/>
      </c>
      <c r="BP186" s="24"/>
      <c r="BQ186" s="43" t="str">
        <f>IF(A186="","",MOD((AG186+AH186)*(R186*D186+S186*E186+T186*F186+U186*G186-AA186),Prime))</f>
        <v/>
      </c>
      <c r="BR186" s="43" t="str">
        <f>IF(A186="","",MOD((AG186+AH186)*(W186*D186+X186*E186+Y186*F186+Z186*G186-AB186),Prime))</f>
        <v/>
      </c>
      <c r="BS186" s="43" t="str">
        <f>IF(A186="","",MOD((AG186+AH186)*(MOD(N186*AB186+O186*(AB186+M186)+P186*(AA186+AB186+M186),Prime)-AC186),Prime))</f>
        <v/>
      </c>
      <c r="BT186" s="43" t="str">
        <f>IF(A186="","",MOD((AG186+AH186)*MOD(H186*(AA186+R186)+(1-H186)*AC186-AD186,Prime),Prime))</f>
        <v/>
      </c>
      <c r="BU186" s="43" t="str">
        <f>IF(A186="","",MOD((AG186+AH186)*((J186*AD186+(1-J186)*AC186)-AE186),Prime))</f>
        <v/>
      </c>
      <c r="BV186" s="43" t="str">
        <f>IF(A186="","",MOD((AG186+AH186)*H186*(1-H186),Prime))</f>
        <v/>
      </c>
      <c r="BW186" s="43" t="str" cm="1">
        <f t="array" ref="BW186">IF(A186="","",MOD(AH186*MOD(MRef(AF$5,B186-Input_Output!$O$6,Input_Output!$O$22)*MRef(AC$5,B186-Input_Output!$O$6,Input_Output!$O$22)-(1-H186),Prime),Prime))</f>
        <v/>
      </c>
      <c r="BX186" s="24"/>
      <c r="BY186" s="43" t="str" cm="1">
        <f t="array" ref="BY186">IF(A186="","",MOD($AH186*((1-MRef(R$5,$B186-Input_Output!$O$6,Input_Output!$O$22))*(MOD(MRef(D$5,$B186-Input_Output!$O$6,Input_Output!$O$22)+1,Prime))+MRef(R$5,$B186-Input_Output!$O$6,Input_Output!$O$22)*MRef($AE$5,$B186-Input_Output!$O$6,Input_Output!$O$22)-D186),Prime))</f>
        <v/>
      </c>
      <c r="BZ186" s="43" t="str" cm="1">
        <f t="array" ref="BZ186">IF($A186="","",MOD($AH186*((1-MRef(S$5,$B186-Input_Output!$O$6,Input_Output!$O$22))*MRef(E$5,$B186-Input_Output!$O$6,Input_Output!$O$22)+MRef(S$5,$B186-Input_Output!$O$6,Input_Output!$O$22)*MRef($AE$5,$B186-Input_Output!$O$6,Input_Output!$O$22)-E186),Prime))</f>
        <v/>
      </c>
      <c r="CA186" s="43" t="str" cm="1">
        <f t="array" ref="CA186">IF($A186="","",MOD($AH186*((1-MRef(T$5,$B186-Input_Output!$O$6,Input_Output!$O$22))*MRef(F$5,$B186-Input_Output!$O$6,Input_Output!$O$22)+MRef(T$5,$B186-Input_Output!$O$6,Input_Output!$O$22)*MRef($AE$5,$B186-Input_Output!$O$6,Input_Output!$O$22)-F186),Prime))</f>
        <v/>
      </c>
      <c r="CB186" s="43" t="str" cm="1">
        <f t="array" ref="CB186">IF($A186="","",MOD($AH186*((1-MRef(U$5,$B186-Input_Output!$O$6,Input_Output!$O$22))*MRef(G$5,$B186-Input_Output!$O$6,Input_Output!$O$22)+MRef(U$5,$B186-Input_Output!$O$6,Input_Output!$O$22)*MRef($AE$5,$B186-Input_Output!$O$6,Input_Output!$O$22)-G186),Prime))</f>
        <v/>
      </c>
      <c r="CC186" s="43" t="str" cm="1">
        <f t="array" ref="CC186">IF(A186="","",MOD(AH186*MRef(AC$5,B186-Input_Output!$O$6,Input_Output!$O$22)*H186,Prime))</f>
        <v/>
      </c>
      <c r="CD186" s="24"/>
      <c r="CE186" s="43" t="str">
        <f>IF($A186="","",MOD(D186*$AG186,Prime))</f>
        <v/>
      </c>
      <c r="CF186" s="43" t="str">
        <f>IF($A186="","",MOD((E186-INPUT)*$AG186,Prime))</f>
        <v/>
      </c>
      <c r="CG186" s="43" t="str">
        <f>IF($A186="","",MOD(H186*$AG186,Prime))</f>
        <v/>
      </c>
      <c r="CH186" s="43" t="str">
        <f>IF($A186="","",MOD((E186-OUT)*$AI186,Prime))</f>
        <v/>
      </c>
      <c r="CI186" s="43" t="str" cm="1">
        <f t="array" ref="CI186">IF(A186="","",_xlfn.LET(_xlpm.r,B186-Input_Output!$O$6,_xlpm.l,Input_Output!$O$22,MOD(MRef(AG$5,_xlpm.r,_xlpm.l)+MRef(AH$5,_xlpm.r,_xlpm.l)-MRef(AI$5,_xlpm.r,_xlpm.l)-AH186,Prime)))</f>
        <v/>
      </c>
      <c r="CJ186" s="7"/>
    </row>
    <row r="187" spans="1:88" x14ac:dyDescent="0.25">
      <c r="A187" s="41" t="str">
        <f>IF(B187&lt;Input_Output!O$22,"disguised","")</f>
        <v/>
      </c>
      <c r="B187" s="19" t="str">
        <f>IF(B186="","",_xlfn.LET(_xlpm.next,B186+1,IF(_xlpm.next&lt;Input_Output!O$22,_xlpm.next,"")))</f>
        <v/>
      </c>
      <c r="C187" s="19"/>
      <c r="D187" s="42"/>
      <c r="E187" s="42"/>
      <c r="F187" s="42"/>
      <c r="G187" s="42"/>
      <c r="H187" s="79"/>
      <c r="I187" s="87"/>
      <c r="J187" s="42"/>
      <c r="K187" s="42"/>
      <c r="L187" s="42"/>
      <c r="M187" s="61"/>
      <c r="N187" s="80"/>
      <c r="O187" s="42"/>
      <c r="P187" s="42"/>
      <c r="Q187" s="42"/>
      <c r="R187" s="42"/>
      <c r="S187" s="42"/>
      <c r="T187" s="42"/>
      <c r="U187" s="42"/>
      <c r="V187" s="42"/>
      <c r="W187" s="42"/>
      <c r="X187" s="42"/>
      <c r="Y187" s="42"/>
      <c r="Z187" s="42"/>
      <c r="AA187" s="42"/>
      <c r="AB187" s="42"/>
      <c r="AC187" s="42"/>
      <c r="AD187" s="42"/>
      <c r="AE187" s="42"/>
      <c r="AF187" s="42"/>
      <c r="AG187" s="19"/>
      <c r="AH187" s="19"/>
      <c r="AI187" s="19"/>
      <c r="AJ187" s="7"/>
      <c r="AK187" s="43" t="str">
        <f>IF(A187="","",MOD((AG187+AH187)*(N187+O187+P187-1),Prime))</f>
        <v/>
      </c>
      <c r="AL187" s="43" t="str">
        <f>IF(A187="","",MOD((AG187+AH187)*(N187*(1-N187)),Prime))</f>
        <v/>
      </c>
      <c r="AM187" s="43" t="str">
        <f>IF(A187="","",MOD((AG187+AH187)*(O187*(1-O187)),Prime))</f>
        <v/>
      </c>
      <c r="AN187" s="43" t="str">
        <f>IF(A187="","",MOD((AG187+AH187)*(P187*(1-P187)),Prime))</f>
        <v/>
      </c>
      <c r="AO187" s="43" t="str">
        <f>IF(A187="","",MOD((AG187+AH187)*(N187*($I187-N$4)),Prime))</f>
        <v/>
      </c>
      <c r="AP187" s="43" t="str">
        <f>IF(A187="","",MOD((AG187+AH187)*(O187*($I187-O$4)),Prime))</f>
        <v/>
      </c>
      <c r="AQ187" s="43" t="str">
        <f>IF(A187="","",MOD((AG187+AH187)*(P187*($I187-P$4)),Prime))</f>
        <v/>
      </c>
      <c r="AR187" s="7"/>
      <c r="AS187" s="43" t="str">
        <f>IF(A187="","",MOD((AG187+AH187)*(Q187+R187+S187+T187+U187-1),Prime))</f>
        <v/>
      </c>
      <c r="AT187" s="43" t="str">
        <f>IF(A187="","",MOD((AG187+AH187)*(Q187*(1-Q187)),Prime))</f>
        <v/>
      </c>
      <c r="AU187" s="43" t="str">
        <f>IF(A187="","",MOD((AG187+AH187)*(R187*(1-R187)),Prime))</f>
        <v/>
      </c>
      <c r="AV187" s="43" t="str">
        <f>IF(A187="","",MOD((AG187+AH187)*(S187*(1-S187)),Prime))</f>
        <v/>
      </c>
      <c r="AW187" s="43" t="str">
        <f>IF(A187="","",MOD((AG187+AH187)*(T187*(1-T187)),Prime))</f>
        <v/>
      </c>
      <c r="AX187" s="43" t="str">
        <f>IF(A187="","",MOD((AG187+AH187)*(U187*(1-U187)),Prime))</f>
        <v/>
      </c>
      <c r="AY187" s="43" t="str">
        <f>IF($A187="","",MOD(($AG187+$AH187)*(Q187*($K187-Q$4)),Prime))</f>
        <v/>
      </c>
      <c r="AZ187" s="43" t="str">
        <f>IF($A187="","",MOD(($AG187+$AH187)*(R187*($K187-R$4)),Prime))</f>
        <v/>
      </c>
      <c r="BA187" s="43" t="str">
        <f>IF($A187="","",MOD(($AG187+$AH187)*(S187*($K187-S$4)),Prime))</f>
        <v/>
      </c>
      <c r="BB187" s="43" t="str">
        <f>IF($A187="","",MOD(($AG187+$AH187)*(T187*($K187-T$4)),Prime))</f>
        <v/>
      </c>
      <c r="BC187" s="43" t="str">
        <f>IF($A187="","",MOD(($AG187+$AH187)*(U187*($K187-U$4)),Prime))</f>
        <v/>
      </c>
      <c r="BD187" s="24"/>
      <c r="BE187" s="43" t="str">
        <f>IF(A187="","",MOD((AG187+AH187)*(V187+W187+X187+Y187+Z187-1),Prime))</f>
        <v/>
      </c>
      <c r="BF187" s="43" t="str">
        <f>IF(A187="","",MOD((AG187+AH187)*(V187*(1-V187)),Prime))</f>
        <v/>
      </c>
      <c r="BG187" s="43" t="str">
        <f>IF(A187="","",MOD((AG187+AH187)*(W187*(1-W187)),Prime))</f>
        <v/>
      </c>
      <c r="BH187" s="43" t="str">
        <f>IF(A187="","",MOD((AG187+AH187)*(X187*(1-X187)),Prime))</f>
        <v/>
      </c>
      <c r="BI187" s="43" t="str">
        <f>IF(A187="","",MOD((AG187+AH187)*(Y187*(1-Y187)),Prime))</f>
        <v/>
      </c>
      <c r="BJ187" s="43" t="str">
        <f>IF(A187="","",MOD((AG187+AH187)*(Z187*(1-Z187)),Prime))</f>
        <v/>
      </c>
      <c r="BK187" s="43" t="str">
        <f>IF($A187="","",MOD(($AG187+$AH187)*(V187*($L187-V$4)),Prime))</f>
        <v/>
      </c>
      <c r="BL187" s="43" t="str">
        <f>IF($A187="","",MOD(($AG187+$AH187)*(W187*($L187-W$4)),Prime))</f>
        <v/>
      </c>
      <c r="BM187" s="43" t="str">
        <f>IF($A187="","",MOD(($AG187+$AH187)*(X187*($L187-X$4)),Prime))</f>
        <v/>
      </c>
      <c r="BN187" s="43" t="str">
        <f>IF($A187="","",MOD(($AG187+$AH187)*(Y187*($L187-Y$4)),Prime))</f>
        <v/>
      </c>
      <c r="BO187" s="43" t="str">
        <f>IF($A187="","",MOD(($AG187+$AH187)*(Z187*($L187-Z$4)),Prime))</f>
        <v/>
      </c>
      <c r="BP187" s="24"/>
      <c r="BQ187" s="43" t="str">
        <f>IF(A187="","",MOD((AG187+AH187)*(R187*D187+S187*E187+T187*F187+U187*G187-AA187),Prime))</f>
        <v/>
      </c>
      <c r="BR187" s="43" t="str">
        <f>IF(A187="","",MOD((AG187+AH187)*(W187*D187+X187*E187+Y187*F187+Z187*G187-AB187),Prime))</f>
        <v/>
      </c>
      <c r="BS187" s="43" t="str">
        <f>IF(A187="","",MOD((AG187+AH187)*(MOD(N187*AB187+O187*(AB187+M187)+P187*(AA187+AB187+M187),Prime)-AC187),Prime))</f>
        <v/>
      </c>
      <c r="BT187" s="43" t="str">
        <f>IF(A187="","",MOD((AG187+AH187)*MOD(H187*(AA187+R187)+(1-H187)*AC187-AD187,Prime),Prime))</f>
        <v/>
      </c>
      <c r="BU187" s="43" t="str">
        <f>IF(A187="","",MOD((AG187+AH187)*((J187*AD187+(1-J187)*AC187)-AE187),Prime))</f>
        <v/>
      </c>
      <c r="BV187" s="43" t="str">
        <f>IF(A187="","",MOD((AG187+AH187)*H187*(1-H187),Prime))</f>
        <v/>
      </c>
      <c r="BW187" s="43" t="str" cm="1">
        <f t="array" ref="BW187">IF(A187="","",MOD(AH187*MOD(MRef(AF$5,B187-Input_Output!$O$6,Input_Output!$O$22)*MRef(AC$5,B187-Input_Output!$O$6,Input_Output!$O$22)-(1-H187),Prime),Prime))</f>
        <v/>
      </c>
      <c r="BX187" s="24"/>
      <c r="BY187" s="43" t="str" cm="1">
        <f t="array" ref="BY187">IF(A187="","",MOD($AH187*((1-MRef(R$5,$B187-Input_Output!$O$6,Input_Output!$O$22))*(MOD(MRef(D$5,$B187-Input_Output!$O$6,Input_Output!$O$22)+1,Prime))+MRef(R$5,$B187-Input_Output!$O$6,Input_Output!$O$22)*MRef($AE$5,$B187-Input_Output!$O$6,Input_Output!$O$22)-D187),Prime))</f>
        <v/>
      </c>
      <c r="BZ187" s="43" t="str" cm="1">
        <f t="array" ref="BZ187">IF($A187="","",MOD($AH187*((1-MRef(S$5,$B187-Input_Output!$O$6,Input_Output!$O$22))*MRef(E$5,$B187-Input_Output!$O$6,Input_Output!$O$22)+MRef(S$5,$B187-Input_Output!$O$6,Input_Output!$O$22)*MRef($AE$5,$B187-Input_Output!$O$6,Input_Output!$O$22)-E187),Prime))</f>
        <v/>
      </c>
      <c r="CA187" s="43" t="str" cm="1">
        <f t="array" ref="CA187">IF($A187="","",MOD($AH187*((1-MRef(T$5,$B187-Input_Output!$O$6,Input_Output!$O$22))*MRef(F$5,$B187-Input_Output!$O$6,Input_Output!$O$22)+MRef(T$5,$B187-Input_Output!$O$6,Input_Output!$O$22)*MRef($AE$5,$B187-Input_Output!$O$6,Input_Output!$O$22)-F187),Prime))</f>
        <v/>
      </c>
      <c r="CB187" s="43" t="str" cm="1">
        <f t="array" ref="CB187">IF($A187="","",MOD($AH187*((1-MRef(U$5,$B187-Input_Output!$O$6,Input_Output!$O$22))*MRef(G$5,$B187-Input_Output!$O$6,Input_Output!$O$22)+MRef(U$5,$B187-Input_Output!$O$6,Input_Output!$O$22)*MRef($AE$5,$B187-Input_Output!$O$6,Input_Output!$O$22)-G187),Prime))</f>
        <v/>
      </c>
      <c r="CC187" s="43" t="str" cm="1">
        <f t="array" ref="CC187">IF(A187="","",MOD(AH187*MRef(AC$5,B187-Input_Output!$O$6,Input_Output!$O$22)*H187,Prime))</f>
        <v/>
      </c>
      <c r="CD187" s="24"/>
      <c r="CE187" s="43" t="str">
        <f>IF($A187="","",MOD(D187*$AG187,Prime))</f>
        <v/>
      </c>
      <c r="CF187" s="43" t="str">
        <f>IF($A187="","",MOD((E187-INPUT)*$AG187,Prime))</f>
        <v/>
      </c>
      <c r="CG187" s="43" t="str">
        <f>IF($A187="","",MOD(H187*$AG187,Prime))</f>
        <v/>
      </c>
      <c r="CH187" s="43" t="str">
        <f>IF($A187="","",MOD((E187-OUT)*$AI187,Prime))</f>
        <v/>
      </c>
      <c r="CI187" s="43" t="str" cm="1">
        <f t="array" ref="CI187">IF(A187="","",_xlfn.LET(_xlpm.r,B187-Input_Output!$O$6,_xlpm.l,Input_Output!$O$22,MOD(MRef(AG$5,_xlpm.r,_xlpm.l)+MRef(AH$5,_xlpm.r,_xlpm.l)-MRef(AI$5,_xlpm.r,_xlpm.l)-AH187,Prime)))</f>
        <v/>
      </c>
      <c r="CJ187" s="7"/>
    </row>
    <row r="188" spans="1:88" x14ac:dyDescent="0.25">
      <c r="A188" s="41" t="str">
        <f>IF(B188&lt;Input_Output!O$22,"disguised","")</f>
        <v/>
      </c>
      <c r="B188" s="19" t="str">
        <f>IF(B187="","",_xlfn.LET(_xlpm.next,B187+1,IF(_xlpm.next&lt;Input_Output!O$22,_xlpm.next,"")))</f>
        <v/>
      </c>
      <c r="C188" s="19"/>
      <c r="D188" s="42"/>
      <c r="E188" s="42"/>
      <c r="F188" s="42"/>
      <c r="G188" s="42"/>
      <c r="H188" s="79"/>
      <c r="I188" s="87"/>
      <c r="J188" s="42"/>
      <c r="K188" s="42"/>
      <c r="L188" s="42"/>
      <c r="M188" s="61"/>
      <c r="N188" s="80"/>
      <c r="O188" s="42"/>
      <c r="P188" s="42"/>
      <c r="Q188" s="42"/>
      <c r="R188" s="42"/>
      <c r="S188" s="42"/>
      <c r="T188" s="42"/>
      <c r="U188" s="42"/>
      <c r="V188" s="42"/>
      <c r="W188" s="42"/>
      <c r="X188" s="42"/>
      <c r="Y188" s="42"/>
      <c r="Z188" s="42"/>
      <c r="AA188" s="42"/>
      <c r="AB188" s="42"/>
      <c r="AC188" s="42"/>
      <c r="AD188" s="42"/>
      <c r="AE188" s="42"/>
      <c r="AF188" s="42"/>
      <c r="AG188" s="19"/>
      <c r="AH188" s="19"/>
      <c r="AI188" s="19"/>
      <c r="AJ188" s="7"/>
      <c r="AK188" s="43" t="str">
        <f>IF(A188="","",MOD((AG188+AH188)*(N188+O188+P188-1),Prime))</f>
        <v/>
      </c>
      <c r="AL188" s="43" t="str">
        <f>IF(A188="","",MOD((AG188+AH188)*(N188*(1-N188)),Prime))</f>
        <v/>
      </c>
      <c r="AM188" s="43" t="str">
        <f>IF(A188="","",MOD((AG188+AH188)*(O188*(1-O188)),Prime))</f>
        <v/>
      </c>
      <c r="AN188" s="43" t="str">
        <f>IF(A188="","",MOD((AG188+AH188)*(P188*(1-P188)),Prime))</f>
        <v/>
      </c>
      <c r="AO188" s="43" t="str">
        <f>IF(A188="","",MOD((AG188+AH188)*(N188*($I188-N$4)),Prime))</f>
        <v/>
      </c>
      <c r="AP188" s="43" t="str">
        <f>IF(A188="","",MOD((AG188+AH188)*(O188*($I188-O$4)),Prime))</f>
        <v/>
      </c>
      <c r="AQ188" s="43" t="str">
        <f>IF(A188="","",MOD((AG188+AH188)*(P188*($I188-P$4)),Prime))</f>
        <v/>
      </c>
      <c r="AR188" s="7"/>
      <c r="AS188" s="43" t="str">
        <f>IF(A188="","",MOD((AG188+AH188)*(Q188+R188+S188+T188+U188-1),Prime))</f>
        <v/>
      </c>
      <c r="AT188" s="43" t="str">
        <f>IF(A188="","",MOD((AG188+AH188)*(Q188*(1-Q188)),Prime))</f>
        <v/>
      </c>
      <c r="AU188" s="43" t="str">
        <f>IF(A188="","",MOD((AG188+AH188)*(R188*(1-R188)),Prime))</f>
        <v/>
      </c>
      <c r="AV188" s="43" t="str">
        <f>IF(A188="","",MOD((AG188+AH188)*(S188*(1-S188)),Prime))</f>
        <v/>
      </c>
      <c r="AW188" s="43" t="str">
        <f>IF(A188="","",MOD((AG188+AH188)*(T188*(1-T188)),Prime))</f>
        <v/>
      </c>
      <c r="AX188" s="43" t="str">
        <f>IF(A188="","",MOD((AG188+AH188)*(U188*(1-U188)),Prime))</f>
        <v/>
      </c>
      <c r="AY188" s="43" t="str">
        <f>IF($A188="","",MOD(($AG188+$AH188)*(Q188*($K188-Q$4)),Prime))</f>
        <v/>
      </c>
      <c r="AZ188" s="43" t="str">
        <f>IF($A188="","",MOD(($AG188+$AH188)*(R188*($K188-R$4)),Prime))</f>
        <v/>
      </c>
      <c r="BA188" s="43" t="str">
        <f>IF($A188="","",MOD(($AG188+$AH188)*(S188*($K188-S$4)),Prime))</f>
        <v/>
      </c>
      <c r="BB188" s="43" t="str">
        <f>IF($A188="","",MOD(($AG188+$AH188)*(T188*($K188-T$4)),Prime))</f>
        <v/>
      </c>
      <c r="BC188" s="43" t="str">
        <f>IF($A188="","",MOD(($AG188+$AH188)*(U188*($K188-U$4)),Prime))</f>
        <v/>
      </c>
      <c r="BD188" s="24"/>
      <c r="BE188" s="43" t="str">
        <f>IF(A188="","",MOD((AG188+AH188)*(V188+W188+X188+Y188+Z188-1),Prime))</f>
        <v/>
      </c>
      <c r="BF188" s="43" t="str">
        <f>IF(A188="","",MOD((AG188+AH188)*(V188*(1-V188)),Prime))</f>
        <v/>
      </c>
      <c r="BG188" s="43" t="str">
        <f>IF(A188="","",MOD((AG188+AH188)*(W188*(1-W188)),Prime))</f>
        <v/>
      </c>
      <c r="BH188" s="43" t="str">
        <f>IF(A188="","",MOD((AG188+AH188)*(X188*(1-X188)),Prime))</f>
        <v/>
      </c>
      <c r="BI188" s="43" t="str">
        <f>IF(A188="","",MOD((AG188+AH188)*(Y188*(1-Y188)),Prime))</f>
        <v/>
      </c>
      <c r="BJ188" s="43" t="str">
        <f>IF(A188="","",MOD((AG188+AH188)*(Z188*(1-Z188)),Prime))</f>
        <v/>
      </c>
      <c r="BK188" s="43" t="str">
        <f>IF($A188="","",MOD(($AG188+$AH188)*(V188*($L188-V$4)),Prime))</f>
        <v/>
      </c>
      <c r="BL188" s="43" t="str">
        <f>IF($A188="","",MOD(($AG188+$AH188)*(W188*($L188-W$4)),Prime))</f>
        <v/>
      </c>
      <c r="BM188" s="43" t="str">
        <f>IF($A188="","",MOD(($AG188+$AH188)*(X188*($L188-X$4)),Prime))</f>
        <v/>
      </c>
      <c r="BN188" s="43" t="str">
        <f>IF($A188="","",MOD(($AG188+$AH188)*(Y188*($L188-Y$4)),Prime))</f>
        <v/>
      </c>
      <c r="BO188" s="43" t="str">
        <f>IF($A188="","",MOD(($AG188+$AH188)*(Z188*($L188-Z$4)),Prime))</f>
        <v/>
      </c>
      <c r="BP188" s="24"/>
      <c r="BQ188" s="43" t="str">
        <f>IF(A188="","",MOD((AG188+AH188)*(R188*D188+S188*E188+T188*F188+U188*G188-AA188),Prime))</f>
        <v/>
      </c>
      <c r="BR188" s="43" t="str">
        <f>IF(A188="","",MOD((AG188+AH188)*(W188*D188+X188*E188+Y188*F188+Z188*G188-AB188),Prime))</f>
        <v/>
      </c>
      <c r="BS188" s="43" t="str">
        <f>IF(A188="","",MOD((AG188+AH188)*(MOD(N188*AB188+O188*(AB188+M188)+P188*(AA188+AB188+M188),Prime)-AC188),Prime))</f>
        <v/>
      </c>
      <c r="BT188" s="43" t="str">
        <f>IF(A188="","",MOD((AG188+AH188)*MOD(H188*(AA188+R188)+(1-H188)*AC188-AD188,Prime),Prime))</f>
        <v/>
      </c>
      <c r="BU188" s="43" t="str">
        <f>IF(A188="","",MOD((AG188+AH188)*((J188*AD188+(1-J188)*AC188)-AE188),Prime))</f>
        <v/>
      </c>
      <c r="BV188" s="43" t="str">
        <f>IF(A188="","",MOD((AG188+AH188)*H188*(1-H188),Prime))</f>
        <v/>
      </c>
      <c r="BW188" s="43" t="str" cm="1">
        <f t="array" ref="BW188">IF(A188="","",MOD(AH188*MOD(MRef(AF$5,B188-Input_Output!$O$6,Input_Output!$O$22)*MRef(AC$5,B188-Input_Output!$O$6,Input_Output!$O$22)-(1-H188),Prime),Prime))</f>
        <v/>
      </c>
      <c r="BX188" s="24"/>
      <c r="BY188" s="43" t="str" cm="1">
        <f t="array" ref="BY188">IF(A188="","",MOD($AH188*((1-MRef(R$5,$B188-Input_Output!$O$6,Input_Output!$O$22))*(MOD(MRef(D$5,$B188-Input_Output!$O$6,Input_Output!$O$22)+1,Prime))+MRef(R$5,$B188-Input_Output!$O$6,Input_Output!$O$22)*MRef($AE$5,$B188-Input_Output!$O$6,Input_Output!$O$22)-D188),Prime))</f>
        <v/>
      </c>
      <c r="BZ188" s="43" t="str" cm="1">
        <f t="array" ref="BZ188">IF($A188="","",MOD($AH188*((1-MRef(S$5,$B188-Input_Output!$O$6,Input_Output!$O$22))*MRef(E$5,$B188-Input_Output!$O$6,Input_Output!$O$22)+MRef(S$5,$B188-Input_Output!$O$6,Input_Output!$O$22)*MRef($AE$5,$B188-Input_Output!$O$6,Input_Output!$O$22)-E188),Prime))</f>
        <v/>
      </c>
      <c r="CA188" s="43" t="str" cm="1">
        <f t="array" ref="CA188">IF($A188="","",MOD($AH188*((1-MRef(T$5,$B188-Input_Output!$O$6,Input_Output!$O$22))*MRef(F$5,$B188-Input_Output!$O$6,Input_Output!$O$22)+MRef(T$5,$B188-Input_Output!$O$6,Input_Output!$O$22)*MRef($AE$5,$B188-Input_Output!$O$6,Input_Output!$O$22)-F188),Prime))</f>
        <v/>
      </c>
      <c r="CB188" s="43" t="str" cm="1">
        <f t="array" ref="CB188">IF($A188="","",MOD($AH188*((1-MRef(U$5,$B188-Input_Output!$O$6,Input_Output!$O$22))*MRef(G$5,$B188-Input_Output!$O$6,Input_Output!$O$22)+MRef(U$5,$B188-Input_Output!$O$6,Input_Output!$O$22)*MRef($AE$5,$B188-Input_Output!$O$6,Input_Output!$O$22)-G188),Prime))</f>
        <v/>
      </c>
      <c r="CC188" s="43" t="str" cm="1">
        <f t="array" ref="CC188">IF(A188="","",MOD(AH188*MRef(AC$5,B188-Input_Output!$O$6,Input_Output!$O$22)*H188,Prime))</f>
        <v/>
      </c>
      <c r="CD188" s="24"/>
      <c r="CE188" s="43" t="str">
        <f>IF($A188="","",MOD(D188*$AG188,Prime))</f>
        <v/>
      </c>
      <c r="CF188" s="43" t="str">
        <f>IF($A188="","",MOD((E188-INPUT)*$AG188,Prime))</f>
        <v/>
      </c>
      <c r="CG188" s="43" t="str">
        <f>IF($A188="","",MOD(H188*$AG188,Prime))</f>
        <v/>
      </c>
      <c r="CH188" s="43" t="str">
        <f>IF($A188="","",MOD((E188-OUT)*$AI188,Prime))</f>
        <v/>
      </c>
      <c r="CI188" s="43" t="str" cm="1">
        <f t="array" ref="CI188">IF(A188="","",_xlfn.LET(_xlpm.r,B188-Input_Output!$O$6,_xlpm.l,Input_Output!$O$22,MOD(MRef(AG$5,_xlpm.r,_xlpm.l)+MRef(AH$5,_xlpm.r,_xlpm.l)-MRef(AI$5,_xlpm.r,_xlpm.l)-AH188,Prime)))</f>
        <v/>
      </c>
      <c r="CJ188" s="7"/>
    </row>
    <row r="189" spans="1:88" x14ac:dyDescent="0.25">
      <c r="A189" s="41" t="str">
        <f>IF(B189&lt;Input_Output!O$22,"disguised","")</f>
        <v/>
      </c>
      <c r="B189" s="19" t="str">
        <f>IF(B188="","",_xlfn.LET(_xlpm.next,B188+1,IF(_xlpm.next&lt;Input_Output!O$22,_xlpm.next,"")))</f>
        <v/>
      </c>
      <c r="C189" s="19"/>
      <c r="D189" s="42"/>
      <c r="E189" s="42"/>
      <c r="F189" s="42"/>
      <c r="G189" s="42"/>
      <c r="H189" s="79"/>
      <c r="I189" s="87"/>
      <c r="J189" s="42"/>
      <c r="K189" s="42"/>
      <c r="L189" s="42"/>
      <c r="M189" s="61"/>
      <c r="N189" s="80"/>
      <c r="O189" s="42"/>
      <c r="P189" s="42"/>
      <c r="Q189" s="42"/>
      <c r="R189" s="42"/>
      <c r="S189" s="42"/>
      <c r="T189" s="42"/>
      <c r="U189" s="42"/>
      <c r="V189" s="42"/>
      <c r="W189" s="42"/>
      <c r="X189" s="42"/>
      <c r="Y189" s="42"/>
      <c r="Z189" s="42"/>
      <c r="AA189" s="42"/>
      <c r="AB189" s="42"/>
      <c r="AC189" s="42"/>
      <c r="AD189" s="42"/>
      <c r="AE189" s="42"/>
      <c r="AF189" s="42"/>
      <c r="AG189" s="19"/>
      <c r="AH189" s="19"/>
      <c r="AI189" s="19"/>
      <c r="AJ189" s="7"/>
      <c r="AK189" s="43" t="str">
        <f>IF(A189="","",MOD((AG189+AH189)*(N189+O189+P189-1),Prime))</f>
        <v/>
      </c>
      <c r="AL189" s="43" t="str">
        <f>IF(A189="","",MOD((AG189+AH189)*(N189*(1-N189)),Prime))</f>
        <v/>
      </c>
      <c r="AM189" s="43" t="str">
        <f>IF(A189="","",MOD((AG189+AH189)*(O189*(1-O189)),Prime))</f>
        <v/>
      </c>
      <c r="AN189" s="43" t="str">
        <f>IF(A189="","",MOD((AG189+AH189)*(P189*(1-P189)),Prime))</f>
        <v/>
      </c>
      <c r="AO189" s="43" t="str">
        <f>IF(A189="","",MOD((AG189+AH189)*(N189*($I189-N$4)),Prime))</f>
        <v/>
      </c>
      <c r="AP189" s="43" t="str">
        <f>IF(A189="","",MOD((AG189+AH189)*(O189*($I189-O$4)),Prime))</f>
        <v/>
      </c>
      <c r="AQ189" s="43" t="str">
        <f>IF(A189="","",MOD((AG189+AH189)*(P189*($I189-P$4)),Prime))</f>
        <v/>
      </c>
      <c r="AR189" s="7"/>
      <c r="AS189" s="43" t="str">
        <f>IF(A189="","",MOD((AG189+AH189)*(Q189+R189+S189+T189+U189-1),Prime))</f>
        <v/>
      </c>
      <c r="AT189" s="43" t="str">
        <f>IF(A189="","",MOD((AG189+AH189)*(Q189*(1-Q189)),Prime))</f>
        <v/>
      </c>
      <c r="AU189" s="43" t="str">
        <f>IF(A189="","",MOD((AG189+AH189)*(R189*(1-R189)),Prime))</f>
        <v/>
      </c>
      <c r="AV189" s="43" t="str">
        <f>IF(A189="","",MOD((AG189+AH189)*(S189*(1-S189)),Prime))</f>
        <v/>
      </c>
      <c r="AW189" s="43" t="str">
        <f>IF(A189="","",MOD((AG189+AH189)*(T189*(1-T189)),Prime))</f>
        <v/>
      </c>
      <c r="AX189" s="43" t="str">
        <f>IF(A189="","",MOD((AG189+AH189)*(U189*(1-U189)),Prime))</f>
        <v/>
      </c>
      <c r="AY189" s="43" t="str">
        <f>IF($A189="","",MOD(($AG189+$AH189)*(Q189*($K189-Q$4)),Prime))</f>
        <v/>
      </c>
      <c r="AZ189" s="43" t="str">
        <f>IF($A189="","",MOD(($AG189+$AH189)*(R189*($K189-R$4)),Prime))</f>
        <v/>
      </c>
      <c r="BA189" s="43" t="str">
        <f>IF($A189="","",MOD(($AG189+$AH189)*(S189*($K189-S$4)),Prime))</f>
        <v/>
      </c>
      <c r="BB189" s="43" t="str">
        <f>IF($A189="","",MOD(($AG189+$AH189)*(T189*($K189-T$4)),Prime))</f>
        <v/>
      </c>
      <c r="BC189" s="43" t="str">
        <f>IF($A189="","",MOD(($AG189+$AH189)*(U189*($K189-U$4)),Prime))</f>
        <v/>
      </c>
      <c r="BD189" s="24"/>
      <c r="BE189" s="43" t="str">
        <f>IF(A189="","",MOD((AG189+AH189)*(V189+W189+X189+Y189+Z189-1),Prime))</f>
        <v/>
      </c>
      <c r="BF189" s="43" t="str">
        <f>IF(A189="","",MOD((AG189+AH189)*(V189*(1-V189)),Prime))</f>
        <v/>
      </c>
      <c r="BG189" s="43" t="str">
        <f>IF(A189="","",MOD((AG189+AH189)*(W189*(1-W189)),Prime))</f>
        <v/>
      </c>
      <c r="BH189" s="43" t="str">
        <f>IF(A189="","",MOD((AG189+AH189)*(X189*(1-X189)),Prime))</f>
        <v/>
      </c>
      <c r="BI189" s="43" t="str">
        <f>IF(A189="","",MOD((AG189+AH189)*(Y189*(1-Y189)),Prime))</f>
        <v/>
      </c>
      <c r="BJ189" s="43" t="str">
        <f>IF(A189="","",MOD((AG189+AH189)*(Z189*(1-Z189)),Prime))</f>
        <v/>
      </c>
      <c r="BK189" s="43" t="str">
        <f>IF($A189="","",MOD(($AG189+$AH189)*(V189*($L189-V$4)),Prime))</f>
        <v/>
      </c>
      <c r="BL189" s="43" t="str">
        <f>IF($A189="","",MOD(($AG189+$AH189)*(W189*($L189-W$4)),Prime))</f>
        <v/>
      </c>
      <c r="BM189" s="43" t="str">
        <f>IF($A189="","",MOD(($AG189+$AH189)*(X189*($L189-X$4)),Prime))</f>
        <v/>
      </c>
      <c r="BN189" s="43" t="str">
        <f>IF($A189="","",MOD(($AG189+$AH189)*(Y189*($L189-Y$4)),Prime))</f>
        <v/>
      </c>
      <c r="BO189" s="43" t="str">
        <f>IF($A189="","",MOD(($AG189+$AH189)*(Z189*($L189-Z$4)),Prime))</f>
        <v/>
      </c>
      <c r="BP189" s="24"/>
      <c r="BQ189" s="43" t="str">
        <f>IF(A189="","",MOD((AG189+AH189)*(R189*D189+S189*E189+T189*F189+U189*G189-AA189),Prime))</f>
        <v/>
      </c>
      <c r="BR189" s="43" t="str">
        <f>IF(A189="","",MOD((AG189+AH189)*(W189*D189+X189*E189+Y189*F189+Z189*G189-AB189),Prime))</f>
        <v/>
      </c>
      <c r="BS189" s="43" t="str">
        <f>IF(A189="","",MOD((AG189+AH189)*(MOD(N189*AB189+O189*(AB189+M189)+P189*(AA189+AB189+M189),Prime)-AC189),Prime))</f>
        <v/>
      </c>
      <c r="BT189" s="43" t="str">
        <f>IF(A189="","",MOD((AG189+AH189)*MOD(H189*(AA189+R189)+(1-H189)*AC189-AD189,Prime),Prime))</f>
        <v/>
      </c>
      <c r="BU189" s="43" t="str">
        <f>IF(A189="","",MOD((AG189+AH189)*((J189*AD189+(1-J189)*AC189)-AE189),Prime))</f>
        <v/>
      </c>
      <c r="BV189" s="43" t="str">
        <f>IF(A189="","",MOD((AG189+AH189)*H189*(1-H189),Prime))</f>
        <v/>
      </c>
      <c r="BW189" s="43" t="str" cm="1">
        <f t="array" ref="BW189">IF(A189="","",MOD(AH189*MOD(MRef(AF$5,B189-Input_Output!$O$6,Input_Output!$O$22)*MRef(AC$5,B189-Input_Output!$O$6,Input_Output!$O$22)-(1-H189),Prime),Prime))</f>
        <v/>
      </c>
      <c r="BX189" s="24"/>
      <c r="BY189" s="43" t="str" cm="1">
        <f t="array" ref="BY189">IF(A189="","",MOD($AH189*((1-MRef(R$5,$B189-Input_Output!$O$6,Input_Output!$O$22))*(MOD(MRef(D$5,$B189-Input_Output!$O$6,Input_Output!$O$22)+1,Prime))+MRef(R$5,$B189-Input_Output!$O$6,Input_Output!$O$22)*MRef($AE$5,$B189-Input_Output!$O$6,Input_Output!$O$22)-D189),Prime))</f>
        <v/>
      </c>
      <c r="BZ189" s="43" t="str" cm="1">
        <f t="array" ref="BZ189">IF($A189="","",MOD($AH189*((1-MRef(S$5,$B189-Input_Output!$O$6,Input_Output!$O$22))*MRef(E$5,$B189-Input_Output!$O$6,Input_Output!$O$22)+MRef(S$5,$B189-Input_Output!$O$6,Input_Output!$O$22)*MRef($AE$5,$B189-Input_Output!$O$6,Input_Output!$O$22)-E189),Prime))</f>
        <v/>
      </c>
      <c r="CA189" s="43" t="str" cm="1">
        <f t="array" ref="CA189">IF($A189="","",MOD($AH189*((1-MRef(T$5,$B189-Input_Output!$O$6,Input_Output!$O$22))*MRef(F$5,$B189-Input_Output!$O$6,Input_Output!$O$22)+MRef(T$5,$B189-Input_Output!$O$6,Input_Output!$O$22)*MRef($AE$5,$B189-Input_Output!$O$6,Input_Output!$O$22)-F189),Prime))</f>
        <v/>
      </c>
      <c r="CB189" s="43" t="str" cm="1">
        <f t="array" ref="CB189">IF($A189="","",MOD($AH189*((1-MRef(U$5,$B189-Input_Output!$O$6,Input_Output!$O$22))*MRef(G$5,$B189-Input_Output!$O$6,Input_Output!$O$22)+MRef(U$5,$B189-Input_Output!$O$6,Input_Output!$O$22)*MRef($AE$5,$B189-Input_Output!$O$6,Input_Output!$O$22)-G189),Prime))</f>
        <v/>
      </c>
      <c r="CC189" s="43" t="str" cm="1">
        <f t="array" ref="CC189">IF(A189="","",MOD(AH189*MRef(AC$5,B189-Input_Output!$O$6,Input_Output!$O$22)*H189,Prime))</f>
        <v/>
      </c>
      <c r="CD189" s="24"/>
      <c r="CE189" s="43" t="str">
        <f>IF($A189="","",MOD(D189*$AG189,Prime))</f>
        <v/>
      </c>
      <c r="CF189" s="43" t="str">
        <f>IF($A189="","",MOD((E189-INPUT)*$AG189,Prime))</f>
        <v/>
      </c>
      <c r="CG189" s="43" t="str">
        <f>IF($A189="","",MOD(H189*$AG189,Prime))</f>
        <v/>
      </c>
      <c r="CH189" s="43" t="str">
        <f>IF($A189="","",MOD((E189-OUT)*$AI189,Prime))</f>
        <v/>
      </c>
      <c r="CI189" s="43" t="str" cm="1">
        <f t="array" ref="CI189">IF(A189="","",_xlfn.LET(_xlpm.r,B189-Input_Output!$O$6,_xlpm.l,Input_Output!$O$22,MOD(MRef(AG$5,_xlpm.r,_xlpm.l)+MRef(AH$5,_xlpm.r,_xlpm.l)-MRef(AI$5,_xlpm.r,_xlpm.l)-AH189,Prime)))</f>
        <v/>
      </c>
      <c r="CJ189" s="7"/>
    </row>
    <row r="190" spans="1:88" x14ac:dyDescent="0.25">
      <c r="A190" s="41" t="str">
        <f>IF(B190&lt;Input_Output!O$22,"disguised","")</f>
        <v/>
      </c>
      <c r="B190" s="19" t="str">
        <f>IF(B189="","",_xlfn.LET(_xlpm.next,B189+1,IF(_xlpm.next&lt;Input_Output!O$22,_xlpm.next,"")))</f>
        <v/>
      </c>
      <c r="C190" s="19"/>
      <c r="D190" s="42"/>
      <c r="E190" s="42"/>
      <c r="F190" s="42"/>
      <c r="G190" s="42"/>
      <c r="H190" s="79"/>
      <c r="I190" s="87"/>
      <c r="J190" s="42"/>
      <c r="K190" s="42"/>
      <c r="L190" s="42"/>
      <c r="M190" s="61"/>
      <c r="N190" s="80"/>
      <c r="O190" s="42"/>
      <c r="P190" s="42"/>
      <c r="Q190" s="42"/>
      <c r="R190" s="42"/>
      <c r="S190" s="42"/>
      <c r="T190" s="42"/>
      <c r="U190" s="42"/>
      <c r="V190" s="42"/>
      <c r="W190" s="42"/>
      <c r="X190" s="42"/>
      <c r="Y190" s="42"/>
      <c r="Z190" s="42"/>
      <c r="AA190" s="42"/>
      <c r="AB190" s="42"/>
      <c r="AC190" s="42"/>
      <c r="AD190" s="42"/>
      <c r="AE190" s="42"/>
      <c r="AF190" s="42"/>
      <c r="AG190" s="19"/>
      <c r="AH190" s="19"/>
      <c r="AI190" s="19"/>
      <c r="AJ190" s="7"/>
      <c r="AK190" s="43" t="str">
        <f>IF(A190="","",MOD((AG190+AH190)*(N190+O190+P190-1),Prime))</f>
        <v/>
      </c>
      <c r="AL190" s="43" t="str">
        <f>IF(A190="","",MOD((AG190+AH190)*(N190*(1-N190)),Prime))</f>
        <v/>
      </c>
      <c r="AM190" s="43" t="str">
        <f>IF(A190="","",MOD((AG190+AH190)*(O190*(1-O190)),Prime))</f>
        <v/>
      </c>
      <c r="AN190" s="43" t="str">
        <f>IF(A190="","",MOD((AG190+AH190)*(P190*(1-P190)),Prime))</f>
        <v/>
      </c>
      <c r="AO190" s="43" t="str">
        <f>IF(A190="","",MOD((AG190+AH190)*(N190*($I190-N$4)),Prime))</f>
        <v/>
      </c>
      <c r="AP190" s="43" t="str">
        <f>IF(A190="","",MOD((AG190+AH190)*(O190*($I190-O$4)),Prime))</f>
        <v/>
      </c>
      <c r="AQ190" s="43" t="str">
        <f>IF(A190="","",MOD((AG190+AH190)*(P190*($I190-P$4)),Prime))</f>
        <v/>
      </c>
      <c r="AR190" s="7"/>
      <c r="AS190" s="43" t="str">
        <f>IF(A190="","",MOD((AG190+AH190)*(Q190+R190+S190+T190+U190-1),Prime))</f>
        <v/>
      </c>
      <c r="AT190" s="43" t="str">
        <f>IF(A190="","",MOD((AG190+AH190)*(Q190*(1-Q190)),Prime))</f>
        <v/>
      </c>
      <c r="AU190" s="43" t="str">
        <f>IF(A190="","",MOD((AG190+AH190)*(R190*(1-R190)),Prime))</f>
        <v/>
      </c>
      <c r="AV190" s="43" t="str">
        <f>IF(A190="","",MOD((AG190+AH190)*(S190*(1-S190)),Prime))</f>
        <v/>
      </c>
      <c r="AW190" s="43" t="str">
        <f>IF(A190="","",MOD((AG190+AH190)*(T190*(1-T190)),Prime))</f>
        <v/>
      </c>
      <c r="AX190" s="43" t="str">
        <f>IF(A190="","",MOD((AG190+AH190)*(U190*(1-U190)),Prime))</f>
        <v/>
      </c>
      <c r="AY190" s="43" t="str">
        <f>IF($A190="","",MOD(($AG190+$AH190)*(Q190*($K190-Q$4)),Prime))</f>
        <v/>
      </c>
      <c r="AZ190" s="43" t="str">
        <f>IF($A190="","",MOD(($AG190+$AH190)*(R190*($K190-R$4)),Prime))</f>
        <v/>
      </c>
      <c r="BA190" s="43" t="str">
        <f>IF($A190="","",MOD(($AG190+$AH190)*(S190*($K190-S$4)),Prime))</f>
        <v/>
      </c>
      <c r="BB190" s="43" t="str">
        <f>IF($A190="","",MOD(($AG190+$AH190)*(T190*($K190-T$4)),Prime))</f>
        <v/>
      </c>
      <c r="BC190" s="43" t="str">
        <f>IF($A190="","",MOD(($AG190+$AH190)*(U190*($K190-U$4)),Prime))</f>
        <v/>
      </c>
      <c r="BD190" s="24"/>
      <c r="BE190" s="43" t="str">
        <f>IF(A190="","",MOD((AG190+AH190)*(V190+W190+X190+Y190+Z190-1),Prime))</f>
        <v/>
      </c>
      <c r="BF190" s="43" t="str">
        <f>IF(A190="","",MOD((AG190+AH190)*(V190*(1-V190)),Prime))</f>
        <v/>
      </c>
      <c r="BG190" s="43" t="str">
        <f>IF(A190="","",MOD((AG190+AH190)*(W190*(1-W190)),Prime))</f>
        <v/>
      </c>
      <c r="BH190" s="43" t="str">
        <f>IF(A190="","",MOD((AG190+AH190)*(X190*(1-X190)),Prime))</f>
        <v/>
      </c>
      <c r="BI190" s="43" t="str">
        <f>IF(A190="","",MOD((AG190+AH190)*(Y190*(1-Y190)),Prime))</f>
        <v/>
      </c>
      <c r="BJ190" s="43" t="str">
        <f>IF(A190="","",MOD((AG190+AH190)*(Z190*(1-Z190)),Prime))</f>
        <v/>
      </c>
      <c r="BK190" s="43" t="str">
        <f>IF($A190="","",MOD(($AG190+$AH190)*(V190*($L190-V$4)),Prime))</f>
        <v/>
      </c>
      <c r="BL190" s="43" t="str">
        <f>IF($A190="","",MOD(($AG190+$AH190)*(W190*($L190-W$4)),Prime))</f>
        <v/>
      </c>
      <c r="BM190" s="43" t="str">
        <f>IF($A190="","",MOD(($AG190+$AH190)*(X190*($L190-X$4)),Prime))</f>
        <v/>
      </c>
      <c r="BN190" s="43" t="str">
        <f>IF($A190="","",MOD(($AG190+$AH190)*(Y190*($L190-Y$4)),Prime))</f>
        <v/>
      </c>
      <c r="BO190" s="43" t="str">
        <f>IF($A190="","",MOD(($AG190+$AH190)*(Z190*($L190-Z$4)),Prime))</f>
        <v/>
      </c>
      <c r="BP190" s="24"/>
      <c r="BQ190" s="43" t="str">
        <f>IF(A190="","",MOD((AG190+AH190)*(R190*D190+S190*E190+T190*F190+U190*G190-AA190),Prime))</f>
        <v/>
      </c>
      <c r="BR190" s="43" t="str">
        <f>IF(A190="","",MOD((AG190+AH190)*(W190*D190+X190*E190+Y190*F190+Z190*G190-AB190),Prime))</f>
        <v/>
      </c>
      <c r="BS190" s="43" t="str">
        <f>IF(A190="","",MOD((AG190+AH190)*(MOD(N190*AB190+O190*(AB190+M190)+P190*(AA190+AB190+M190),Prime)-AC190),Prime))</f>
        <v/>
      </c>
      <c r="BT190" s="43" t="str">
        <f>IF(A190="","",MOD((AG190+AH190)*MOD(H190*(AA190+R190)+(1-H190)*AC190-AD190,Prime),Prime))</f>
        <v/>
      </c>
      <c r="BU190" s="43" t="str">
        <f>IF(A190="","",MOD((AG190+AH190)*((J190*AD190+(1-J190)*AC190)-AE190),Prime))</f>
        <v/>
      </c>
      <c r="BV190" s="43" t="str">
        <f>IF(A190="","",MOD((AG190+AH190)*H190*(1-H190),Prime))</f>
        <v/>
      </c>
      <c r="BW190" s="43" t="str" cm="1">
        <f t="array" ref="BW190">IF(A190="","",MOD(AH190*MOD(MRef(AF$5,B190-Input_Output!$O$6,Input_Output!$O$22)*MRef(AC$5,B190-Input_Output!$O$6,Input_Output!$O$22)-(1-H190),Prime),Prime))</f>
        <v/>
      </c>
      <c r="BX190" s="24"/>
      <c r="BY190" s="43" t="str" cm="1">
        <f t="array" ref="BY190">IF(A190="","",MOD($AH190*((1-MRef(R$5,$B190-Input_Output!$O$6,Input_Output!$O$22))*(MOD(MRef(D$5,$B190-Input_Output!$O$6,Input_Output!$O$22)+1,Prime))+MRef(R$5,$B190-Input_Output!$O$6,Input_Output!$O$22)*MRef($AE$5,$B190-Input_Output!$O$6,Input_Output!$O$22)-D190),Prime))</f>
        <v/>
      </c>
      <c r="BZ190" s="43" t="str" cm="1">
        <f t="array" ref="BZ190">IF($A190="","",MOD($AH190*((1-MRef(S$5,$B190-Input_Output!$O$6,Input_Output!$O$22))*MRef(E$5,$B190-Input_Output!$O$6,Input_Output!$O$22)+MRef(S$5,$B190-Input_Output!$O$6,Input_Output!$O$22)*MRef($AE$5,$B190-Input_Output!$O$6,Input_Output!$O$22)-E190),Prime))</f>
        <v/>
      </c>
      <c r="CA190" s="43" t="str" cm="1">
        <f t="array" ref="CA190">IF($A190="","",MOD($AH190*((1-MRef(T$5,$B190-Input_Output!$O$6,Input_Output!$O$22))*MRef(F$5,$B190-Input_Output!$O$6,Input_Output!$O$22)+MRef(T$5,$B190-Input_Output!$O$6,Input_Output!$O$22)*MRef($AE$5,$B190-Input_Output!$O$6,Input_Output!$O$22)-F190),Prime))</f>
        <v/>
      </c>
      <c r="CB190" s="43" t="str" cm="1">
        <f t="array" ref="CB190">IF($A190="","",MOD($AH190*((1-MRef(U$5,$B190-Input_Output!$O$6,Input_Output!$O$22))*MRef(G$5,$B190-Input_Output!$O$6,Input_Output!$O$22)+MRef(U$5,$B190-Input_Output!$O$6,Input_Output!$O$22)*MRef($AE$5,$B190-Input_Output!$O$6,Input_Output!$O$22)-G190),Prime))</f>
        <v/>
      </c>
      <c r="CC190" s="43" t="str" cm="1">
        <f t="array" ref="CC190">IF(A190="","",MOD(AH190*MRef(AC$5,B190-Input_Output!$O$6,Input_Output!$O$22)*H190,Prime))</f>
        <v/>
      </c>
      <c r="CD190" s="24"/>
      <c r="CE190" s="43" t="str">
        <f>IF($A190="","",MOD(D190*$AG190,Prime))</f>
        <v/>
      </c>
      <c r="CF190" s="43" t="str">
        <f>IF($A190="","",MOD((E190-INPUT)*$AG190,Prime))</f>
        <v/>
      </c>
      <c r="CG190" s="43" t="str">
        <f>IF($A190="","",MOD(H190*$AG190,Prime))</f>
        <v/>
      </c>
      <c r="CH190" s="43" t="str">
        <f>IF($A190="","",MOD((E190-OUT)*$AI190,Prime))</f>
        <v/>
      </c>
      <c r="CI190" s="43" t="str" cm="1">
        <f t="array" ref="CI190">IF(A190="","",_xlfn.LET(_xlpm.r,B190-Input_Output!$O$6,_xlpm.l,Input_Output!$O$22,MOD(MRef(AG$5,_xlpm.r,_xlpm.l)+MRef(AH$5,_xlpm.r,_xlpm.l)-MRef(AI$5,_xlpm.r,_xlpm.l)-AH190,Prime)))</f>
        <v/>
      </c>
      <c r="CJ190" s="7"/>
    </row>
    <row r="191" spans="1:88" x14ac:dyDescent="0.25">
      <c r="A191" s="41" t="str">
        <f>IF(B191&lt;Input_Output!O$22,"disguised","")</f>
        <v/>
      </c>
      <c r="B191" s="19" t="str">
        <f>IF(B190="","",_xlfn.LET(_xlpm.next,B190+1,IF(_xlpm.next&lt;Input_Output!O$22,_xlpm.next,"")))</f>
        <v/>
      </c>
      <c r="C191" s="19"/>
      <c r="D191" s="42"/>
      <c r="E191" s="42"/>
      <c r="F191" s="42"/>
      <c r="G191" s="42"/>
      <c r="H191" s="79"/>
      <c r="I191" s="87"/>
      <c r="J191" s="42"/>
      <c r="K191" s="42"/>
      <c r="L191" s="42"/>
      <c r="M191" s="61"/>
      <c r="N191" s="80"/>
      <c r="O191" s="42"/>
      <c r="P191" s="42"/>
      <c r="Q191" s="42"/>
      <c r="R191" s="42"/>
      <c r="S191" s="42"/>
      <c r="T191" s="42"/>
      <c r="U191" s="42"/>
      <c r="V191" s="42"/>
      <c r="W191" s="42"/>
      <c r="X191" s="42"/>
      <c r="Y191" s="42"/>
      <c r="Z191" s="42"/>
      <c r="AA191" s="42"/>
      <c r="AB191" s="42"/>
      <c r="AC191" s="42"/>
      <c r="AD191" s="42"/>
      <c r="AE191" s="42"/>
      <c r="AF191" s="42"/>
      <c r="AG191" s="19"/>
      <c r="AH191" s="19"/>
      <c r="AI191" s="19"/>
      <c r="AJ191" s="7"/>
      <c r="AK191" s="43" t="str">
        <f>IF(A191="","",MOD((AG191+AH191)*(N191+O191+P191-1),Prime))</f>
        <v/>
      </c>
      <c r="AL191" s="43" t="str">
        <f>IF(A191="","",MOD((AG191+AH191)*(N191*(1-N191)),Prime))</f>
        <v/>
      </c>
      <c r="AM191" s="43" t="str">
        <f>IF(A191="","",MOD((AG191+AH191)*(O191*(1-O191)),Prime))</f>
        <v/>
      </c>
      <c r="AN191" s="43" t="str">
        <f>IF(A191="","",MOD((AG191+AH191)*(P191*(1-P191)),Prime))</f>
        <v/>
      </c>
      <c r="AO191" s="43" t="str">
        <f>IF(A191="","",MOD((AG191+AH191)*(N191*($I191-N$4)),Prime))</f>
        <v/>
      </c>
      <c r="AP191" s="43" t="str">
        <f>IF(A191="","",MOD((AG191+AH191)*(O191*($I191-O$4)),Prime))</f>
        <v/>
      </c>
      <c r="AQ191" s="43" t="str">
        <f>IF(A191="","",MOD((AG191+AH191)*(P191*($I191-P$4)),Prime))</f>
        <v/>
      </c>
      <c r="AR191" s="7"/>
      <c r="AS191" s="43" t="str">
        <f>IF(A191="","",MOD((AG191+AH191)*(Q191+R191+S191+T191+U191-1),Prime))</f>
        <v/>
      </c>
      <c r="AT191" s="43" t="str">
        <f>IF(A191="","",MOD((AG191+AH191)*(Q191*(1-Q191)),Prime))</f>
        <v/>
      </c>
      <c r="AU191" s="43" t="str">
        <f>IF(A191="","",MOD((AG191+AH191)*(R191*(1-R191)),Prime))</f>
        <v/>
      </c>
      <c r="AV191" s="43" t="str">
        <f>IF(A191="","",MOD((AG191+AH191)*(S191*(1-S191)),Prime))</f>
        <v/>
      </c>
      <c r="AW191" s="43" t="str">
        <f>IF(A191="","",MOD((AG191+AH191)*(T191*(1-T191)),Prime))</f>
        <v/>
      </c>
      <c r="AX191" s="43" t="str">
        <f>IF(A191="","",MOD((AG191+AH191)*(U191*(1-U191)),Prime))</f>
        <v/>
      </c>
      <c r="AY191" s="43" t="str">
        <f>IF($A191="","",MOD(($AG191+$AH191)*(Q191*($K191-Q$4)),Prime))</f>
        <v/>
      </c>
      <c r="AZ191" s="43" t="str">
        <f>IF($A191="","",MOD(($AG191+$AH191)*(R191*($K191-R$4)),Prime))</f>
        <v/>
      </c>
      <c r="BA191" s="43" t="str">
        <f>IF($A191="","",MOD(($AG191+$AH191)*(S191*($K191-S$4)),Prime))</f>
        <v/>
      </c>
      <c r="BB191" s="43" t="str">
        <f>IF($A191="","",MOD(($AG191+$AH191)*(T191*($K191-T$4)),Prime))</f>
        <v/>
      </c>
      <c r="BC191" s="43" t="str">
        <f>IF($A191="","",MOD(($AG191+$AH191)*(U191*($K191-U$4)),Prime))</f>
        <v/>
      </c>
      <c r="BD191" s="24"/>
      <c r="BE191" s="43" t="str">
        <f>IF(A191="","",MOD((AG191+AH191)*(V191+W191+X191+Y191+Z191-1),Prime))</f>
        <v/>
      </c>
      <c r="BF191" s="43" t="str">
        <f>IF(A191="","",MOD((AG191+AH191)*(V191*(1-V191)),Prime))</f>
        <v/>
      </c>
      <c r="BG191" s="43" t="str">
        <f>IF(A191="","",MOD((AG191+AH191)*(W191*(1-W191)),Prime))</f>
        <v/>
      </c>
      <c r="BH191" s="43" t="str">
        <f>IF(A191="","",MOD((AG191+AH191)*(X191*(1-X191)),Prime))</f>
        <v/>
      </c>
      <c r="BI191" s="43" t="str">
        <f>IF(A191="","",MOD((AG191+AH191)*(Y191*(1-Y191)),Prime))</f>
        <v/>
      </c>
      <c r="BJ191" s="43" t="str">
        <f>IF(A191="","",MOD((AG191+AH191)*(Z191*(1-Z191)),Prime))</f>
        <v/>
      </c>
      <c r="BK191" s="43" t="str">
        <f>IF($A191="","",MOD(($AG191+$AH191)*(V191*($L191-V$4)),Prime))</f>
        <v/>
      </c>
      <c r="BL191" s="43" t="str">
        <f>IF($A191="","",MOD(($AG191+$AH191)*(W191*($L191-W$4)),Prime))</f>
        <v/>
      </c>
      <c r="BM191" s="43" t="str">
        <f>IF($A191="","",MOD(($AG191+$AH191)*(X191*($L191-X$4)),Prime))</f>
        <v/>
      </c>
      <c r="BN191" s="43" t="str">
        <f>IF($A191="","",MOD(($AG191+$AH191)*(Y191*($L191-Y$4)),Prime))</f>
        <v/>
      </c>
      <c r="BO191" s="43" t="str">
        <f>IF($A191="","",MOD(($AG191+$AH191)*(Z191*($L191-Z$4)),Prime))</f>
        <v/>
      </c>
      <c r="BP191" s="24"/>
      <c r="BQ191" s="43" t="str">
        <f>IF(A191="","",MOD((AG191+AH191)*(R191*D191+S191*E191+T191*F191+U191*G191-AA191),Prime))</f>
        <v/>
      </c>
      <c r="BR191" s="43" t="str">
        <f>IF(A191="","",MOD((AG191+AH191)*(W191*D191+X191*E191+Y191*F191+Z191*G191-AB191),Prime))</f>
        <v/>
      </c>
      <c r="BS191" s="43" t="str">
        <f>IF(A191="","",MOD((AG191+AH191)*(MOD(N191*AB191+O191*(AB191+M191)+P191*(AA191+AB191+M191),Prime)-AC191),Prime))</f>
        <v/>
      </c>
      <c r="BT191" s="43" t="str">
        <f>IF(A191="","",MOD((AG191+AH191)*MOD(H191*(AA191+R191)+(1-H191)*AC191-AD191,Prime),Prime))</f>
        <v/>
      </c>
      <c r="BU191" s="43" t="str">
        <f>IF(A191="","",MOD((AG191+AH191)*((J191*AD191+(1-J191)*AC191)-AE191),Prime))</f>
        <v/>
      </c>
      <c r="BV191" s="43" t="str">
        <f>IF(A191="","",MOD((AG191+AH191)*H191*(1-H191),Prime))</f>
        <v/>
      </c>
      <c r="BW191" s="43" t="str" cm="1">
        <f t="array" ref="BW191">IF(A191="","",MOD(AH191*MOD(MRef(AF$5,B191-Input_Output!$O$6,Input_Output!$O$22)*MRef(AC$5,B191-Input_Output!$O$6,Input_Output!$O$22)-(1-H191),Prime),Prime))</f>
        <v/>
      </c>
      <c r="BX191" s="24"/>
      <c r="BY191" s="43" t="str" cm="1">
        <f t="array" ref="BY191">IF(A191="","",MOD($AH191*((1-MRef(R$5,$B191-Input_Output!$O$6,Input_Output!$O$22))*(MOD(MRef(D$5,$B191-Input_Output!$O$6,Input_Output!$O$22)+1,Prime))+MRef(R$5,$B191-Input_Output!$O$6,Input_Output!$O$22)*MRef($AE$5,$B191-Input_Output!$O$6,Input_Output!$O$22)-D191),Prime))</f>
        <v/>
      </c>
      <c r="BZ191" s="43" t="str" cm="1">
        <f t="array" ref="BZ191">IF($A191="","",MOD($AH191*((1-MRef(S$5,$B191-Input_Output!$O$6,Input_Output!$O$22))*MRef(E$5,$B191-Input_Output!$O$6,Input_Output!$O$22)+MRef(S$5,$B191-Input_Output!$O$6,Input_Output!$O$22)*MRef($AE$5,$B191-Input_Output!$O$6,Input_Output!$O$22)-E191),Prime))</f>
        <v/>
      </c>
      <c r="CA191" s="43" t="str" cm="1">
        <f t="array" ref="CA191">IF($A191="","",MOD($AH191*((1-MRef(T$5,$B191-Input_Output!$O$6,Input_Output!$O$22))*MRef(F$5,$B191-Input_Output!$O$6,Input_Output!$O$22)+MRef(T$5,$B191-Input_Output!$O$6,Input_Output!$O$22)*MRef($AE$5,$B191-Input_Output!$O$6,Input_Output!$O$22)-F191),Prime))</f>
        <v/>
      </c>
      <c r="CB191" s="43" t="str" cm="1">
        <f t="array" ref="CB191">IF($A191="","",MOD($AH191*((1-MRef(U$5,$B191-Input_Output!$O$6,Input_Output!$O$22))*MRef(G$5,$B191-Input_Output!$O$6,Input_Output!$O$22)+MRef(U$5,$B191-Input_Output!$O$6,Input_Output!$O$22)*MRef($AE$5,$B191-Input_Output!$O$6,Input_Output!$O$22)-G191),Prime))</f>
        <v/>
      </c>
      <c r="CC191" s="43" t="str" cm="1">
        <f t="array" ref="CC191">IF(A191="","",MOD(AH191*MRef(AC$5,B191-Input_Output!$O$6,Input_Output!$O$22)*H191,Prime))</f>
        <v/>
      </c>
      <c r="CD191" s="24"/>
      <c r="CE191" s="43" t="str">
        <f>IF($A191="","",MOD(D191*$AG191,Prime))</f>
        <v/>
      </c>
      <c r="CF191" s="43" t="str">
        <f>IF($A191="","",MOD((E191-INPUT)*$AG191,Prime))</f>
        <v/>
      </c>
      <c r="CG191" s="43" t="str">
        <f>IF($A191="","",MOD(H191*$AG191,Prime))</f>
        <v/>
      </c>
      <c r="CH191" s="43" t="str">
        <f>IF($A191="","",MOD((E191-OUT)*$AI191,Prime))</f>
        <v/>
      </c>
      <c r="CI191" s="43" t="str" cm="1">
        <f t="array" ref="CI191">IF(A191="","",_xlfn.LET(_xlpm.r,B191-Input_Output!$O$6,_xlpm.l,Input_Output!$O$22,MOD(MRef(AG$5,_xlpm.r,_xlpm.l)+MRef(AH$5,_xlpm.r,_xlpm.l)-MRef(AI$5,_xlpm.r,_xlpm.l)-AH191,Prime)))</f>
        <v/>
      </c>
      <c r="CJ191" s="7"/>
    </row>
    <row r="192" spans="1:88" x14ac:dyDescent="0.25">
      <c r="A192" s="41" t="str">
        <f>IF(B192&lt;Input_Output!O$22,"disguised","")</f>
        <v/>
      </c>
      <c r="B192" s="19" t="str">
        <f>IF(B191="","",_xlfn.LET(_xlpm.next,B191+1,IF(_xlpm.next&lt;Input_Output!O$22,_xlpm.next,"")))</f>
        <v/>
      </c>
      <c r="C192" s="19"/>
      <c r="D192" s="42"/>
      <c r="E192" s="42"/>
      <c r="F192" s="42"/>
      <c r="G192" s="42"/>
      <c r="H192" s="79"/>
      <c r="I192" s="87"/>
      <c r="J192" s="42"/>
      <c r="K192" s="42"/>
      <c r="L192" s="42"/>
      <c r="M192" s="61"/>
      <c r="N192" s="80"/>
      <c r="O192" s="42"/>
      <c r="P192" s="42"/>
      <c r="Q192" s="42"/>
      <c r="R192" s="42"/>
      <c r="S192" s="42"/>
      <c r="T192" s="42"/>
      <c r="U192" s="42"/>
      <c r="V192" s="42"/>
      <c r="W192" s="42"/>
      <c r="X192" s="42"/>
      <c r="Y192" s="42"/>
      <c r="Z192" s="42"/>
      <c r="AA192" s="42"/>
      <c r="AB192" s="42"/>
      <c r="AC192" s="42"/>
      <c r="AD192" s="42"/>
      <c r="AE192" s="42"/>
      <c r="AF192" s="42"/>
      <c r="AG192" s="19"/>
      <c r="AH192" s="19"/>
      <c r="AI192" s="19"/>
      <c r="AJ192" s="7"/>
      <c r="AK192" s="43" t="str">
        <f>IF(A192="","",MOD((AG192+AH192)*(N192+O192+P192-1),Prime))</f>
        <v/>
      </c>
      <c r="AL192" s="43" t="str">
        <f>IF(A192="","",MOD((AG192+AH192)*(N192*(1-N192)),Prime))</f>
        <v/>
      </c>
      <c r="AM192" s="43" t="str">
        <f>IF(A192="","",MOD((AG192+AH192)*(O192*(1-O192)),Prime))</f>
        <v/>
      </c>
      <c r="AN192" s="43" t="str">
        <f>IF(A192="","",MOD((AG192+AH192)*(P192*(1-P192)),Prime))</f>
        <v/>
      </c>
      <c r="AO192" s="43" t="str">
        <f>IF(A192="","",MOD((AG192+AH192)*(N192*($I192-N$4)),Prime))</f>
        <v/>
      </c>
      <c r="AP192" s="43" t="str">
        <f>IF(A192="","",MOD((AG192+AH192)*(O192*($I192-O$4)),Prime))</f>
        <v/>
      </c>
      <c r="AQ192" s="43" t="str">
        <f>IF(A192="","",MOD((AG192+AH192)*(P192*($I192-P$4)),Prime))</f>
        <v/>
      </c>
      <c r="AR192" s="7"/>
      <c r="AS192" s="43" t="str">
        <f>IF(A192="","",MOD((AG192+AH192)*(Q192+R192+S192+T192+U192-1),Prime))</f>
        <v/>
      </c>
      <c r="AT192" s="43" t="str">
        <f>IF(A192="","",MOD((AG192+AH192)*(Q192*(1-Q192)),Prime))</f>
        <v/>
      </c>
      <c r="AU192" s="43" t="str">
        <f>IF(A192="","",MOD((AG192+AH192)*(R192*(1-R192)),Prime))</f>
        <v/>
      </c>
      <c r="AV192" s="43" t="str">
        <f>IF(A192="","",MOD((AG192+AH192)*(S192*(1-S192)),Prime))</f>
        <v/>
      </c>
      <c r="AW192" s="43" t="str">
        <f>IF(A192="","",MOD((AG192+AH192)*(T192*(1-T192)),Prime))</f>
        <v/>
      </c>
      <c r="AX192" s="43" t="str">
        <f>IF(A192="","",MOD((AG192+AH192)*(U192*(1-U192)),Prime))</f>
        <v/>
      </c>
      <c r="AY192" s="43" t="str">
        <f>IF($A192="","",MOD(($AG192+$AH192)*(Q192*($K192-Q$4)),Prime))</f>
        <v/>
      </c>
      <c r="AZ192" s="43" t="str">
        <f>IF($A192="","",MOD(($AG192+$AH192)*(R192*($K192-R$4)),Prime))</f>
        <v/>
      </c>
      <c r="BA192" s="43" t="str">
        <f>IF($A192="","",MOD(($AG192+$AH192)*(S192*($K192-S$4)),Prime))</f>
        <v/>
      </c>
      <c r="BB192" s="43" t="str">
        <f>IF($A192="","",MOD(($AG192+$AH192)*(T192*($K192-T$4)),Prime))</f>
        <v/>
      </c>
      <c r="BC192" s="43" t="str">
        <f>IF($A192="","",MOD(($AG192+$AH192)*(U192*($K192-U$4)),Prime))</f>
        <v/>
      </c>
      <c r="BD192" s="24"/>
      <c r="BE192" s="43" t="str">
        <f>IF(A192="","",MOD((AG192+AH192)*(V192+W192+X192+Y192+Z192-1),Prime))</f>
        <v/>
      </c>
      <c r="BF192" s="43" t="str">
        <f>IF(A192="","",MOD((AG192+AH192)*(V192*(1-V192)),Prime))</f>
        <v/>
      </c>
      <c r="BG192" s="43" t="str">
        <f>IF(A192="","",MOD((AG192+AH192)*(W192*(1-W192)),Prime))</f>
        <v/>
      </c>
      <c r="BH192" s="43" t="str">
        <f>IF(A192="","",MOD((AG192+AH192)*(X192*(1-X192)),Prime))</f>
        <v/>
      </c>
      <c r="BI192" s="43" t="str">
        <f>IF(A192="","",MOD((AG192+AH192)*(Y192*(1-Y192)),Prime))</f>
        <v/>
      </c>
      <c r="BJ192" s="43" t="str">
        <f>IF(A192="","",MOD((AG192+AH192)*(Z192*(1-Z192)),Prime))</f>
        <v/>
      </c>
      <c r="BK192" s="43" t="str">
        <f>IF($A192="","",MOD(($AG192+$AH192)*(V192*($L192-V$4)),Prime))</f>
        <v/>
      </c>
      <c r="BL192" s="43" t="str">
        <f>IF($A192="","",MOD(($AG192+$AH192)*(W192*($L192-W$4)),Prime))</f>
        <v/>
      </c>
      <c r="BM192" s="43" t="str">
        <f>IF($A192="","",MOD(($AG192+$AH192)*(X192*($L192-X$4)),Prime))</f>
        <v/>
      </c>
      <c r="BN192" s="43" t="str">
        <f>IF($A192="","",MOD(($AG192+$AH192)*(Y192*($L192-Y$4)),Prime))</f>
        <v/>
      </c>
      <c r="BO192" s="43" t="str">
        <f>IF($A192="","",MOD(($AG192+$AH192)*(Z192*($L192-Z$4)),Prime))</f>
        <v/>
      </c>
      <c r="BP192" s="24"/>
      <c r="BQ192" s="43" t="str">
        <f>IF(A192="","",MOD((AG192+AH192)*(R192*D192+S192*E192+T192*F192+U192*G192-AA192),Prime))</f>
        <v/>
      </c>
      <c r="BR192" s="43" t="str">
        <f>IF(A192="","",MOD((AG192+AH192)*(W192*D192+X192*E192+Y192*F192+Z192*G192-AB192),Prime))</f>
        <v/>
      </c>
      <c r="BS192" s="43" t="str">
        <f>IF(A192="","",MOD((AG192+AH192)*(MOD(N192*AB192+O192*(AB192+M192)+P192*(AA192+AB192+M192),Prime)-AC192),Prime))</f>
        <v/>
      </c>
      <c r="BT192" s="43" t="str">
        <f>IF(A192="","",MOD((AG192+AH192)*MOD(H192*(AA192+R192)+(1-H192)*AC192-AD192,Prime),Prime))</f>
        <v/>
      </c>
      <c r="BU192" s="43" t="str">
        <f>IF(A192="","",MOD((AG192+AH192)*((J192*AD192+(1-J192)*AC192)-AE192),Prime))</f>
        <v/>
      </c>
      <c r="BV192" s="43" t="str">
        <f>IF(A192="","",MOD((AG192+AH192)*H192*(1-H192),Prime))</f>
        <v/>
      </c>
      <c r="BW192" s="43" t="str" cm="1">
        <f t="array" ref="BW192">IF(A192="","",MOD(AH192*MOD(MRef(AF$5,B192-Input_Output!$O$6,Input_Output!$O$22)*MRef(AC$5,B192-Input_Output!$O$6,Input_Output!$O$22)-(1-H192),Prime),Prime))</f>
        <v/>
      </c>
      <c r="BX192" s="24"/>
      <c r="BY192" s="43" t="str" cm="1">
        <f t="array" ref="BY192">IF(A192="","",MOD($AH192*((1-MRef(R$5,$B192-Input_Output!$O$6,Input_Output!$O$22))*(MOD(MRef(D$5,$B192-Input_Output!$O$6,Input_Output!$O$22)+1,Prime))+MRef(R$5,$B192-Input_Output!$O$6,Input_Output!$O$22)*MRef($AE$5,$B192-Input_Output!$O$6,Input_Output!$O$22)-D192),Prime))</f>
        <v/>
      </c>
      <c r="BZ192" s="43" t="str" cm="1">
        <f t="array" ref="BZ192">IF($A192="","",MOD($AH192*((1-MRef(S$5,$B192-Input_Output!$O$6,Input_Output!$O$22))*MRef(E$5,$B192-Input_Output!$O$6,Input_Output!$O$22)+MRef(S$5,$B192-Input_Output!$O$6,Input_Output!$O$22)*MRef($AE$5,$B192-Input_Output!$O$6,Input_Output!$O$22)-E192),Prime))</f>
        <v/>
      </c>
      <c r="CA192" s="43" t="str" cm="1">
        <f t="array" ref="CA192">IF($A192="","",MOD($AH192*((1-MRef(T$5,$B192-Input_Output!$O$6,Input_Output!$O$22))*MRef(F$5,$B192-Input_Output!$O$6,Input_Output!$O$22)+MRef(T$5,$B192-Input_Output!$O$6,Input_Output!$O$22)*MRef($AE$5,$B192-Input_Output!$O$6,Input_Output!$O$22)-F192),Prime))</f>
        <v/>
      </c>
      <c r="CB192" s="43" t="str" cm="1">
        <f t="array" ref="CB192">IF($A192="","",MOD($AH192*((1-MRef(U$5,$B192-Input_Output!$O$6,Input_Output!$O$22))*MRef(G$5,$B192-Input_Output!$O$6,Input_Output!$O$22)+MRef(U$5,$B192-Input_Output!$O$6,Input_Output!$O$22)*MRef($AE$5,$B192-Input_Output!$O$6,Input_Output!$O$22)-G192),Prime))</f>
        <v/>
      </c>
      <c r="CC192" s="43" t="str" cm="1">
        <f t="array" ref="CC192">IF(A192="","",MOD(AH192*MRef(AC$5,B192-Input_Output!$O$6,Input_Output!$O$22)*H192,Prime))</f>
        <v/>
      </c>
      <c r="CD192" s="24"/>
      <c r="CE192" s="43" t="str">
        <f>IF($A192="","",MOD(D192*$AG192,Prime))</f>
        <v/>
      </c>
      <c r="CF192" s="43" t="str">
        <f>IF($A192="","",MOD((E192-INPUT)*$AG192,Prime))</f>
        <v/>
      </c>
      <c r="CG192" s="43" t="str">
        <f>IF($A192="","",MOD(H192*$AG192,Prime))</f>
        <v/>
      </c>
      <c r="CH192" s="43" t="str">
        <f>IF($A192="","",MOD((E192-OUT)*$AI192,Prime))</f>
        <v/>
      </c>
      <c r="CI192" s="43" t="str" cm="1">
        <f t="array" ref="CI192">IF(A192="","",_xlfn.LET(_xlpm.r,B192-Input_Output!$O$6,_xlpm.l,Input_Output!$O$22,MOD(MRef(AG$5,_xlpm.r,_xlpm.l)+MRef(AH$5,_xlpm.r,_xlpm.l)-MRef(AI$5,_xlpm.r,_xlpm.l)-AH192,Prime)))</f>
        <v/>
      </c>
      <c r="CJ192" s="7"/>
    </row>
    <row r="193" spans="1:88" x14ac:dyDescent="0.25">
      <c r="A193" s="41" t="str">
        <f>IF(B193&lt;Input_Output!O$22,"disguised","")</f>
        <v/>
      </c>
      <c r="B193" s="19" t="str">
        <f>IF(B192="","",_xlfn.LET(_xlpm.next,B192+1,IF(_xlpm.next&lt;Input_Output!O$22,_xlpm.next,"")))</f>
        <v/>
      </c>
      <c r="C193" s="19"/>
      <c r="D193" s="42"/>
      <c r="E193" s="42"/>
      <c r="F193" s="42"/>
      <c r="G193" s="42"/>
      <c r="H193" s="79"/>
      <c r="I193" s="87"/>
      <c r="J193" s="42"/>
      <c r="K193" s="42"/>
      <c r="L193" s="42"/>
      <c r="M193" s="61"/>
      <c r="N193" s="80"/>
      <c r="O193" s="42"/>
      <c r="P193" s="42"/>
      <c r="Q193" s="42"/>
      <c r="R193" s="42"/>
      <c r="S193" s="42"/>
      <c r="T193" s="42"/>
      <c r="U193" s="42"/>
      <c r="V193" s="42"/>
      <c r="W193" s="42"/>
      <c r="X193" s="42"/>
      <c r="Y193" s="42"/>
      <c r="Z193" s="42"/>
      <c r="AA193" s="42"/>
      <c r="AB193" s="42"/>
      <c r="AC193" s="42"/>
      <c r="AD193" s="42"/>
      <c r="AE193" s="42"/>
      <c r="AF193" s="42"/>
      <c r="AG193" s="19"/>
      <c r="AH193" s="19"/>
      <c r="AI193" s="19"/>
      <c r="AJ193" s="7"/>
      <c r="AK193" s="43" t="str">
        <f>IF(A193="","",MOD((AG193+AH193)*(N193+O193+P193-1),Prime))</f>
        <v/>
      </c>
      <c r="AL193" s="43" t="str">
        <f>IF(A193="","",MOD((AG193+AH193)*(N193*(1-N193)),Prime))</f>
        <v/>
      </c>
      <c r="AM193" s="43" t="str">
        <f>IF(A193="","",MOD((AG193+AH193)*(O193*(1-O193)),Prime))</f>
        <v/>
      </c>
      <c r="AN193" s="43" t="str">
        <f>IF(A193="","",MOD((AG193+AH193)*(P193*(1-P193)),Prime))</f>
        <v/>
      </c>
      <c r="AO193" s="43" t="str">
        <f>IF(A193="","",MOD((AG193+AH193)*(N193*($I193-N$4)),Prime))</f>
        <v/>
      </c>
      <c r="AP193" s="43" t="str">
        <f>IF(A193="","",MOD((AG193+AH193)*(O193*($I193-O$4)),Prime))</f>
        <v/>
      </c>
      <c r="AQ193" s="43" t="str">
        <f>IF(A193="","",MOD((AG193+AH193)*(P193*($I193-P$4)),Prime))</f>
        <v/>
      </c>
      <c r="AR193" s="7"/>
      <c r="AS193" s="43" t="str">
        <f>IF(A193="","",MOD((AG193+AH193)*(Q193+R193+S193+T193+U193-1),Prime))</f>
        <v/>
      </c>
      <c r="AT193" s="43" t="str">
        <f>IF(A193="","",MOD((AG193+AH193)*(Q193*(1-Q193)),Prime))</f>
        <v/>
      </c>
      <c r="AU193" s="43" t="str">
        <f>IF(A193="","",MOD((AG193+AH193)*(R193*(1-R193)),Prime))</f>
        <v/>
      </c>
      <c r="AV193" s="43" t="str">
        <f>IF(A193="","",MOD((AG193+AH193)*(S193*(1-S193)),Prime))</f>
        <v/>
      </c>
      <c r="AW193" s="43" t="str">
        <f>IF(A193="","",MOD((AG193+AH193)*(T193*(1-T193)),Prime))</f>
        <v/>
      </c>
      <c r="AX193" s="43" t="str">
        <f>IF(A193="","",MOD((AG193+AH193)*(U193*(1-U193)),Prime))</f>
        <v/>
      </c>
      <c r="AY193" s="43" t="str">
        <f>IF($A193="","",MOD(($AG193+$AH193)*(Q193*($K193-Q$4)),Prime))</f>
        <v/>
      </c>
      <c r="AZ193" s="43" t="str">
        <f>IF($A193="","",MOD(($AG193+$AH193)*(R193*($K193-R$4)),Prime))</f>
        <v/>
      </c>
      <c r="BA193" s="43" t="str">
        <f>IF($A193="","",MOD(($AG193+$AH193)*(S193*($K193-S$4)),Prime))</f>
        <v/>
      </c>
      <c r="BB193" s="43" t="str">
        <f>IF($A193="","",MOD(($AG193+$AH193)*(T193*($K193-T$4)),Prime))</f>
        <v/>
      </c>
      <c r="BC193" s="43" t="str">
        <f>IF($A193="","",MOD(($AG193+$AH193)*(U193*($K193-U$4)),Prime))</f>
        <v/>
      </c>
      <c r="BD193" s="24"/>
      <c r="BE193" s="43" t="str">
        <f>IF(A193="","",MOD((AG193+AH193)*(V193+W193+X193+Y193+Z193-1),Prime))</f>
        <v/>
      </c>
      <c r="BF193" s="43" t="str">
        <f>IF(A193="","",MOD((AG193+AH193)*(V193*(1-V193)),Prime))</f>
        <v/>
      </c>
      <c r="BG193" s="43" t="str">
        <f>IF(A193="","",MOD((AG193+AH193)*(W193*(1-W193)),Prime))</f>
        <v/>
      </c>
      <c r="BH193" s="43" t="str">
        <f>IF(A193="","",MOD((AG193+AH193)*(X193*(1-X193)),Prime))</f>
        <v/>
      </c>
      <c r="BI193" s="43" t="str">
        <f>IF(A193="","",MOD((AG193+AH193)*(Y193*(1-Y193)),Prime))</f>
        <v/>
      </c>
      <c r="BJ193" s="43" t="str">
        <f>IF(A193="","",MOD((AG193+AH193)*(Z193*(1-Z193)),Prime))</f>
        <v/>
      </c>
      <c r="BK193" s="43" t="str">
        <f>IF($A193="","",MOD(($AG193+$AH193)*(V193*($L193-V$4)),Prime))</f>
        <v/>
      </c>
      <c r="BL193" s="43" t="str">
        <f>IF($A193="","",MOD(($AG193+$AH193)*(W193*($L193-W$4)),Prime))</f>
        <v/>
      </c>
      <c r="BM193" s="43" t="str">
        <f>IF($A193="","",MOD(($AG193+$AH193)*(X193*($L193-X$4)),Prime))</f>
        <v/>
      </c>
      <c r="BN193" s="43" t="str">
        <f>IF($A193="","",MOD(($AG193+$AH193)*(Y193*($L193-Y$4)),Prime))</f>
        <v/>
      </c>
      <c r="BO193" s="43" t="str">
        <f>IF($A193="","",MOD(($AG193+$AH193)*(Z193*($L193-Z$4)),Prime))</f>
        <v/>
      </c>
      <c r="BP193" s="24"/>
      <c r="BQ193" s="43" t="str">
        <f>IF(A193="","",MOD((AG193+AH193)*(R193*D193+S193*E193+T193*F193+U193*G193-AA193),Prime))</f>
        <v/>
      </c>
      <c r="BR193" s="43" t="str">
        <f>IF(A193="","",MOD((AG193+AH193)*(W193*D193+X193*E193+Y193*F193+Z193*G193-AB193),Prime))</f>
        <v/>
      </c>
      <c r="BS193" s="43" t="str">
        <f>IF(A193="","",MOD((AG193+AH193)*(MOD(N193*AB193+O193*(AB193+M193)+P193*(AA193+AB193+M193),Prime)-AC193),Prime))</f>
        <v/>
      </c>
      <c r="BT193" s="43" t="str">
        <f>IF(A193="","",MOD((AG193+AH193)*MOD(H193*(AA193+R193)+(1-H193)*AC193-AD193,Prime),Prime))</f>
        <v/>
      </c>
      <c r="BU193" s="43" t="str">
        <f>IF(A193="","",MOD((AG193+AH193)*((J193*AD193+(1-J193)*AC193)-AE193),Prime))</f>
        <v/>
      </c>
      <c r="BV193" s="43" t="str">
        <f>IF(A193="","",MOD((AG193+AH193)*H193*(1-H193),Prime))</f>
        <v/>
      </c>
      <c r="BW193" s="43" t="str" cm="1">
        <f t="array" ref="BW193">IF(A193="","",MOD(AH193*MOD(MRef(AF$5,B193-Input_Output!$O$6,Input_Output!$O$22)*MRef(AC$5,B193-Input_Output!$O$6,Input_Output!$O$22)-(1-H193),Prime),Prime))</f>
        <v/>
      </c>
      <c r="BX193" s="24"/>
      <c r="BY193" s="43" t="str" cm="1">
        <f t="array" ref="BY193">IF(A193="","",MOD($AH193*((1-MRef(R$5,$B193-Input_Output!$O$6,Input_Output!$O$22))*(MOD(MRef(D$5,$B193-Input_Output!$O$6,Input_Output!$O$22)+1,Prime))+MRef(R$5,$B193-Input_Output!$O$6,Input_Output!$O$22)*MRef($AE$5,$B193-Input_Output!$O$6,Input_Output!$O$22)-D193),Prime))</f>
        <v/>
      </c>
      <c r="BZ193" s="43" t="str" cm="1">
        <f t="array" ref="BZ193">IF($A193="","",MOD($AH193*((1-MRef(S$5,$B193-Input_Output!$O$6,Input_Output!$O$22))*MRef(E$5,$B193-Input_Output!$O$6,Input_Output!$O$22)+MRef(S$5,$B193-Input_Output!$O$6,Input_Output!$O$22)*MRef($AE$5,$B193-Input_Output!$O$6,Input_Output!$O$22)-E193),Prime))</f>
        <v/>
      </c>
      <c r="CA193" s="43" t="str" cm="1">
        <f t="array" ref="CA193">IF($A193="","",MOD($AH193*((1-MRef(T$5,$B193-Input_Output!$O$6,Input_Output!$O$22))*MRef(F$5,$B193-Input_Output!$O$6,Input_Output!$O$22)+MRef(T$5,$B193-Input_Output!$O$6,Input_Output!$O$22)*MRef($AE$5,$B193-Input_Output!$O$6,Input_Output!$O$22)-F193),Prime))</f>
        <v/>
      </c>
      <c r="CB193" s="43" t="str" cm="1">
        <f t="array" ref="CB193">IF($A193="","",MOD($AH193*((1-MRef(U$5,$B193-Input_Output!$O$6,Input_Output!$O$22))*MRef(G$5,$B193-Input_Output!$O$6,Input_Output!$O$22)+MRef(U$5,$B193-Input_Output!$O$6,Input_Output!$O$22)*MRef($AE$5,$B193-Input_Output!$O$6,Input_Output!$O$22)-G193),Prime))</f>
        <v/>
      </c>
      <c r="CC193" s="43" t="str" cm="1">
        <f t="array" ref="CC193">IF(A193="","",MOD(AH193*MRef(AC$5,B193-Input_Output!$O$6,Input_Output!$O$22)*H193,Prime))</f>
        <v/>
      </c>
      <c r="CD193" s="24"/>
      <c r="CE193" s="43" t="str">
        <f>IF($A193="","",MOD(D193*$AG193,Prime))</f>
        <v/>
      </c>
      <c r="CF193" s="43" t="str">
        <f>IF($A193="","",MOD((E193-INPUT)*$AG193,Prime))</f>
        <v/>
      </c>
      <c r="CG193" s="43" t="str">
        <f>IF($A193="","",MOD(H193*$AG193,Prime))</f>
        <v/>
      </c>
      <c r="CH193" s="43" t="str">
        <f>IF($A193="","",MOD((E193-OUT)*$AI193,Prime))</f>
        <v/>
      </c>
      <c r="CI193" s="43" t="str" cm="1">
        <f t="array" ref="CI193">IF(A193="","",_xlfn.LET(_xlpm.r,B193-Input_Output!$O$6,_xlpm.l,Input_Output!$O$22,MOD(MRef(AG$5,_xlpm.r,_xlpm.l)+MRef(AH$5,_xlpm.r,_xlpm.l)-MRef(AI$5,_xlpm.r,_xlpm.l)-AH193,Prime)))</f>
        <v/>
      </c>
      <c r="CJ193" s="7"/>
    </row>
    <row r="194" spans="1:88" x14ac:dyDescent="0.25">
      <c r="A194" s="41" t="str">
        <f>IF(B194&lt;Input_Output!O$22,"disguised","")</f>
        <v/>
      </c>
      <c r="B194" s="19" t="str">
        <f>IF(B193="","",_xlfn.LET(_xlpm.next,B193+1,IF(_xlpm.next&lt;Input_Output!O$22,_xlpm.next,"")))</f>
        <v/>
      </c>
      <c r="C194" s="19"/>
      <c r="D194" s="42"/>
      <c r="E194" s="42"/>
      <c r="F194" s="42"/>
      <c r="G194" s="42"/>
      <c r="H194" s="79"/>
      <c r="I194" s="87"/>
      <c r="J194" s="42"/>
      <c r="K194" s="42"/>
      <c r="L194" s="42"/>
      <c r="M194" s="61"/>
      <c r="N194" s="80"/>
      <c r="O194" s="42"/>
      <c r="P194" s="42"/>
      <c r="Q194" s="42"/>
      <c r="R194" s="42"/>
      <c r="S194" s="42"/>
      <c r="T194" s="42"/>
      <c r="U194" s="42"/>
      <c r="V194" s="42"/>
      <c r="W194" s="42"/>
      <c r="X194" s="42"/>
      <c r="Y194" s="42"/>
      <c r="Z194" s="42"/>
      <c r="AA194" s="42"/>
      <c r="AB194" s="42"/>
      <c r="AC194" s="42"/>
      <c r="AD194" s="42"/>
      <c r="AE194" s="42"/>
      <c r="AF194" s="42"/>
      <c r="AG194" s="19"/>
      <c r="AH194" s="19"/>
      <c r="AI194" s="19"/>
      <c r="AJ194" s="7"/>
      <c r="AK194" s="43" t="str">
        <f>IF(A194="","",MOD((AG194+AH194)*(N194+O194+P194-1),Prime))</f>
        <v/>
      </c>
      <c r="AL194" s="43" t="str">
        <f>IF(A194="","",MOD((AG194+AH194)*(N194*(1-N194)),Prime))</f>
        <v/>
      </c>
      <c r="AM194" s="43" t="str">
        <f>IF(A194="","",MOD((AG194+AH194)*(O194*(1-O194)),Prime))</f>
        <v/>
      </c>
      <c r="AN194" s="43" t="str">
        <f>IF(A194="","",MOD((AG194+AH194)*(P194*(1-P194)),Prime))</f>
        <v/>
      </c>
      <c r="AO194" s="43" t="str">
        <f>IF(A194="","",MOD((AG194+AH194)*(N194*($I194-N$4)),Prime))</f>
        <v/>
      </c>
      <c r="AP194" s="43" t="str">
        <f>IF(A194="","",MOD((AG194+AH194)*(O194*($I194-O$4)),Prime))</f>
        <v/>
      </c>
      <c r="AQ194" s="43" t="str">
        <f>IF(A194="","",MOD((AG194+AH194)*(P194*($I194-P$4)),Prime))</f>
        <v/>
      </c>
      <c r="AR194" s="7"/>
      <c r="AS194" s="43" t="str">
        <f>IF(A194="","",MOD((AG194+AH194)*(Q194+R194+S194+T194+U194-1),Prime))</f>
        <v/>
      </c>
      <c r="AT194" s="43" t="str">
        <f>IF(A194="","",MOD((AG194+AH194)*(Q194*(1-Q194)),Prime))</f>
        <v/>
      </c>
      <c r="AU194" s="43" t="str">
        <f>IF(A194="","",MOD((AG194+AH194)*(R194*(1-R194)),Prime))</f>
        <v/>
      </c>
      <c r="AV194" s="43" t="str">
        <f>IF(A194="","",MOD((AG194+AH194)*(S194*(1-S194)),Prime))</f>
        <v/>
      </c>
      <c r="AW194" s="43" t="str">
        <f>IF(A194="","",MOD((AG194+AH194)*(T194*(1-T194)),Prime))</f>
        <v/>
      </c>
      <c r="AX194" s="43" t="str">
        <f>IF(A194="","",MOD((AG194+AH194)*(U194*(1-U194)),Prime))</f>
        <v/>
      </c>
      <c r="AY194" s="43" t="str">
        <f>IF($A194="","",MOD(($AG194+$AH194)*(Q194*($K194-Q$4)),Prime))</f>
        <v/>
      </c>
      <c r="AZ194" s="43" t="str">
        <f>IF($A194="","",MOD(($AG194+$AH194)*(R194*($K194-R$4)),Prime))</f>
        <v/>
      </c>
      <c r="BA194" s="43" t="str">
        <f>IF($A194="","",MOD(($AG194+$AH194)*(S194*($K194-S$4)),Prime))</f>
        <v/>
      </c>
      <c r="BB194" s="43" t="str">
        <f>IF($A194="","",MOD(($AG194+$AH194)*(T194*($K194-T$4)),Prime))</f>
        <v/>
      </c>
      <c r="BC194" s="43" t="str">
        <f>IF($A194="","",MOD(($AG194+$AH194)*(U194*($K194-U$4)),Prime))</f>
        <v/>
      </c>
      <c r="BD194" s="24"/>
      <c r="BE194" s="43" t="str">
        <f>IF(A194="","",MOD((AG194+AH194)*(V194+W194+X194+Y194+Z194-1),Prime))</f>
        <v/>
      </c>
      <c r="BF194" s="43" t="str">
        <f>IF(A194="","",MOD((AG194+AH194)*(V194*(1-V194)),Prime))</f>
        <v/>
      </c>
      <c r="BG194" s="43" t="str">
        <f>IF(A194="","",MOD((AG194+AH194)*(W194*(1-W194)),Prime))</f>
        <v/>
      </c>
      <c r="BH194" s="43" t="str">
        <f>IF(A194="","",MOD((AG194+AH194)*(X194*(1-X194)),Prime))</f>
        <v/>
      </c>
      <c r="BI194" s="43" t="str">
        <f>IF(A194="","",MOD((AG194+AH194)*(Y194*(1-Y194)),Prime))</f>
        <v/>
      </c>
      <c r="BJ194" s="43" t="str">
        <f>IF(A194="","",MOD((AG194+AH194)*(Z194*(1-Z194)),Prime))</f>
        <v/>
      </c>
      <c r="BK194" s="43" t="str">
        <f>IF($A194="","",MOD(($AG194+$AH194)*(V194*($L194-V$4)),Prime))</f>
        <v/>
      </c>
      <c r="BL194" s="43" t="str">
        <f>IF($A194="","",MOD(($AG194+$AH194)*(W194*($L194-W$4)),Prime))</f>
        <v/>
      </c>
      <c r="BM194" s="43" t="str">
        <f>IF($A194="","",MOD(($AG194+$AH194)*(X194*($L194-X$4)),Prime))</f>
        <v/>
      </c>
      <c r="BN194" s="43" t="str">
        <f>IF($A194="","",MOD(($AG194+$AH194)*(Y194*($L194-Y$4)),Prime))</f>
        <v/>
      </c>
      <c r="BO194" s="43" t="str">
        <f>IF($A194="","",MOD(($AG194+$AH194)*(Z194*($L194-Z$4)),Prime))</f>
        <v/>
      </c>
      <c r="BP194" s="24"/>
      <c r="BQ194" s="43" t="str">
        <f>IF(A194="","",MOD((AG194+AH194)*(R194*D194+S194*E194+T194*F194+U194*G194-AA194),Prime))</f>
        <v/>
      </c>
      <c r="BR194" s="43" t="str">
        <f>IF(A194="","",MOD((AG194+AH194)*(W194*D194+X194*E194+Y194*F194+Z194*G194-AB194),Prime))</f>
        <v/>
      </c>
      <c r="BS194" s="43" t="str">
        <f>IF(A194="","",MOD((AG194+AH194)*(MOD(N194*AB194+O194*(AB194+M194)+P194*(AA194+AB194+M194),Prime)-AC194),Prime))</f>
        <v/>
      </c>
      <c r="BT194" s="43" t="str">
        <f>IF(A194="","",MOD((AG194+AH194)*MOD(H194*(AA194+R194)+(1-H194)*AC194-AD194,Prime),Prime))</f>
        <v/>
      </c>
      <c r="BU194" s="43" t="str">
        <f>IF(A194="","",MOD((AG194+AH194)*((J194*AD194+(1-J194)*AC194)-AE194),Prime))</f>
        <v/>
      </c>
      <c r="BV194" s="43" t="str">
        <f>IF(A194="","",MOD((AG194+AH194)*H194*(1-H194),Prime))</f>
        <v/>
      </c>
      <c r="BW194" s="43" t="str" cm="1">
        <f t="array" ref="BW194">IF(A194="","",MOD(AH194*MOD(MRef(AF$5,B194-Input_Output!$O$6,Input_Output!$O$22)*MRef(AC$5,B194-Input_Output!$O$6,Input_Output!$O$22)-(1-H194),Prime),Prime))</f>
        <v/>
      </c>
      <c r="BX194" s="24"/>
      <c r="BY194" s="43" t="str" cm="1">
        <f t="array" ref="BY194">IF(A194="","",MOD($AH194*((1-MRef(R$5,$B194-Input_Output!$O$6,Input_Output!$O$22))*(MOD(MRef(D$5,$B194-Input_Output!$O$6,Input_Output!$O$22)+1,Prime))+MRef(R$5,$B194-Input_Output!$O$6,Input_Output!$O$22)*MRef($AE$5,$B194-Input_Output!$O$6,Input_Output!$O$22)-D194),Prime))</f>
        <v/>
      </c>
      <c r="BZ194" s="43" t="str" cm="1">
        <f t="array" ref="BZ194">IF($A194="","",MOD($AH194*((1-MRef(S$5,$B194-Input_Output!$O$6,Input_Output!$O$22))*MRef(E$5,$B194-Input_Output!$O$6,Input_Output!$O$22)+MRef(S$5,$B194-Input_Output!$O$6,Input_Output!$O$22)*MRef($AE$5,$B194-Input_Output!$O$6,Input_Output!$O$22)-E194),Prime))</f>
        <v/>
      </c>
      <c r="CA194" s="43" t="str" cm="1">
        <f t="array" ref="CA194">IF($A194="","",MOD($AH194*((1-MRef(T$5,$B194-Input_Output!$O$6,Input_Output!$O$22))*MRef(F$5,$B194-Input_Output!$O$6,Input_Output!$O$22)+MRef(T$5,$B194-Input_Output!$O$6,Input_Output!$O$22)*MRef($AE$5,$B194-Input_Output!$O$6,Input_Output!$O$22)-F194),Prime))</f>
        <v/>
      </c>
      <c r="CB194" s="43" t="str" cm="1">
        <f t="array" ref="CB194">IF($A194="","",MOD($AH194*((1-MRef(U$5,$B194-Input_Output!$O$6,Input_Output!$O$22))*MRef(G$5,$B194-Input_Output!$O$6,Input_Output!$O$22)+MRef(U$5,$B194-Input_Output!$O$6,Input_Output!$O$22)*MRef($AE$5,$B194-Input_Output!$O$6,Input_Output!$O$22)-G194),Prime))</f>
        <v/>
      </c>
      <c r="CC194" s="43" t="str" cm="1">
        <f t="array" ref="CC194">IF(A194="","",MOD(AH194*MRef(AC$5,B194-Input_Output!$O$6,Input_Output!$O$22)*H194,Prime))</f>
        <v/>
      </c>
      <c r="CD194" s="24"/>
      <c r="CE194" s="43" t="str">
        <f>IF($A194="","",MOD(D194*$AG194,Prime))</f>
        <v/>
      </c>
      <c r="CF194" s="43" t="str">
        <f>IF($A194="","",MOD((E194-INPUT)*$AG194,Prime))</f>
        <v/>
      </c>
      <c r="CG194" s="43" t="str">
        <f>IF($A194="","",MOD(H194*$AG194,Prime))</f>
        <v/>
      </c>
      <c r="CH194" s="43" t="str">
        <f>IF($A194="","",MOD((E194-OUT)*$AI194,Prime))</f>
        <v/>
      </c>
      <c r="CI194" s="43" t="str" cm="1">
        <f t="array" ref="CI194">IF(A194="","",_xlfn.LET(_xlpm.r,B194-Input_Output!$O$6,_xlpm.l,Input_Output!$O$22,MOD(MRef(AG$5,_xlpm.r,_xlpm.l)+MRef(AH$5,_xlpm.r,_xlpm.l)-MRef(AI$5,_xlpm.r,_xlpm.l)-AH194,Prime)))</f>
        <v/>
      </c>
      <c r="CJ194" s="7"/>
    </row>
    <row r="195" spans="1:88" x14ac:dyDescent="0.25">
      <c r="A195" s="41" t="str">
        <f>IF(B195&lt;Input_Output!O$22,"disguised","")</f>
        <v/>
      </c>
      <c r="B195" s="19" t="str">
        <f>IF(B194="","",_xlfn.LET(_xlpm.next,B194+1,IF(_xlpm.next&lt;Input_Output!O$22,_xlpm.next,"")))</f>
        <v/>
      </c>
      <c r="C195" s="19"/>
      <c r="D195" s="42"/>
      <c r="E195" s="42"/>
      <c r="F195" s="42"/>
      <c r="G195" s="42"/>
      <c r="H195" s="79"/>
      <c r="I195" s="87"/>
      <c r="J195" s="42"/>
      <c r="K195" s="42"/>
      <c r="L195" s="42"/>
      <c r="M195" s="61"/>
      <c r="N195" s="80"/>
      <c r="O195" s="42"/>
      <c r="P195" s="42"/>
      <c r="Q195" s="42"/>
      <c r="R195" s="42"/>
      <c r="S195" s="42"/>
      <c r="T195" s="42"/>
      <c r="U195" s="42"/>
      <c r="V195" s="42"/>
      <c r="W195" s="42"/>
      <c r="X195" s="42"/>
      <c r="Y195" s="42"/>
      <c r="Z195" s="42"/>
      <c r="AA195" s="42"/>
      <c r="AB195" s="42"/>
      <c r="AC195" s="42"/>
      <c r="AD195" s="42"/>
      <c r="AE195" s="42"/>
      <c r="AF195" s="42"/>
      <c r="AG195" s="19"/>
      <c r="AH195" s="19"/>
      <c r="AI195" s="19"/>
      <c r="AJ195" s="7"/>
      <c r="AK195" s="43" t="str">
        <f>IF(A195="","",MOD((AG195+AH195)*(N195+O195+P195-1),Prime))</f>
        <v/>
      </c>
      <c r="AL195" s="43" t="str">
        <f>IF(A195="","",MOD((AG195+AH195)*(N195*(1-N195)),Prime))</f>
        <v/>
      </c>
      <c r="AM195" s="43" t="str">
        <f>IF(A195="","",MOD((AG195+AH195)*(O195*(1-O195)),Prime))</f>
        <v/>
      </c>
      <c r="AN195" s="43" t="str">
        <f>IF(A195="","",MOD((AG195+AH195)*(P195*(1-P195)),Prime))</f>
        <v/>
      </c>
      <c r="AO195" s="43" t="str">
        <f>IF(A195="","",MOD((AG195+AH195)*(N195*($I195-N$4)),Prime))</f>
        <v/>
      </c>
      <c r="AP195" s="43" t="str">
        <f>IF(A195="","",MOD((AG195+AH195)*(O195*($I195-O$4)),Prime))</f>
        <v/>
      </c>
      <c r="AQ195" s="43" t="str">
        <f>IF(A195="","",MOD((AG195+AH195)*(P195*($I195-P$4)),Prime))</f>
        <v/>
      </c>
      <c r="AR195" s="7"/>
      <c r="AS195" s="43" t="str">
        <f>IF(A195="","",MOD((AG195+AH195)*(Q195+R195+S195+T195+U195-1),Prime))</f>
        <v/>
      </c>
      <c r="AT195" s="43" t="str">
        <f>IF(A195="","",MOD((AG195+AH195)*(Q195*(1-Q195)),Prime))</f>
        <v/>
      </c>
      <c r="AU195" s="43" t="str">
        <f>IF(A195="","",MOD((AG195+AH195)*(R195*(1-R195)),Prime))</f>
        <v/>
      </c>
      <c r="AV195" s="43" t="str">
        <f>IF(A195="","",MOD((AG195+AH195)*(S195*(1-S195)),Prime))</f>
        <v/>
      </c>
      <c r="AW195" s="43" t="str">
        <f>IF(A195="","",MOD((AG195+AH195)*(T195*(1-T195)),Prime))</f>
        <v/>
      </c>
      <c r="AX195" s="43" t="str">
        <f>IF(A195="","",MOD((AG195+AH195)*(U195*(1-U195)),Prime))</f>
        <v/>
      </c>
      <c r="AY195" s="43" t="str">
        <f>IF($A195="","",MOD(($AG195+$AH195)*(Q195*($K195-Q$4)),Prime))</f>
        <v/>
      </c>
      <c r="AZ195" s="43" t="str">
        <f>IF($A195="","",MOD(($AG195+$AH195)*(R195*($K195-R$4)),Prime))</f>
        <v/>
      </c>
      <c r="BA195" s="43" t="str">
        <f>IF($A195="","",MOD(($AG195+$AH195)*(S195*($K195-S$4)),Prime))</f>
        <v/>
      </c>
      <c r="BB195" s="43" t="str">
        <f>IF($A195="","",MOD(($AG195+$AH195)*(T195*($K195-T$4)),Prime))</f>
        <v/>
      </c>
      <c r="BC195" s="43" t="str">
        <f>IF($A195="","",MOD(($AG195+$AH195)*(U195*($K195-U$4)),Prime))</f>
        <v/>
      </c>
      <c r="BD195" s="24"/>
      <c r="BE195" s="43" t="str">
        <f>IF(A195="","",MOD((AG195+AH195)*(V195+W195+X195+Y195+Z195-1),Prime))</f>
        <v/>
      </c>
      <c r="BF195" s="43" t="str">
        <f>IF(A195="","",MOD((AG195+AH195)*(V195*(1-V195)),Prime))</f>
        <v/>
      </c>
      <c r="BG195" s="43" t="str">
        <f>IF(A195="","",MOD((AG195+AH195)*(W195*(1-W195)),Prime))</f>
        <v/>
      </c>
      <c r="BH195" s="43" t="str">
        <f>IF(A195="","",MOD((AG195+AH195)*(X195*(1-X195)),Prime))</f>
        <v/>
      </c>
      <c r="BI195" s="43" t="str">
        <f>IF(A195="","",MOD((AG195+AH195)*(Y195*(1-Y195)),Prime))</f>
        <v/>
      </c>
      <c r="BJ195" s="43" t="str">
        <f>IF(A195="","",MOD((AG195+AH195)*(Z195*(1-Z195)),Prime))</f>
        <v/>
      </c>
      <c r="BK195" s="43" t="str">
        <f>IF($A195="","",MOD(($AG195+$AH195)*(V195*($L195-V$4)),Prime))</f>
        <v/>
      </c>
      <c r="BL195" s="43" t="str">
        <f>IF($A195="","",MOD(($AG195+$AH195)*(W195*($L195-W$4)),Prime))</f>
        <v/>
      </c>
      <c r="BM195" s="43" t="str">
        <f>IF($A195="","",MOD(($AG195+$AH195)*(X195*($L195-X$4)),Prime))</f>
        <v/>
      </c>
      <c r="BN195" s="43" t="str">
        <f>IF($A195="","",MOD(($AG195+$AH195)*(Y195*($L195-Y$4)),Prime))</f>
        <v/>
      </c>
      <c r="BO195" s="43" t="str">
        <f>IF($A195="","",MOD(($AG195+$AH195)*(Z195*($L195-Z$4)),Prime))</f>
        <v/>
      </c>
      <c r="BP195" s="24"/>
      <c r="BQ195" s="43" t="str">
        <f>IF(A195="","",MOD((AG195+AH195)*(R195*D195+S195*E195+T195*F195+U195*G195-AA195),Prime))</f>
        <v/>
      </c>
      <c r="BR195" s="43" t="str">
        <f>IF(A195="","",MOD((AG195+AH195)*(W195*D195+X195*E195+Y195*F195+Z195*G195-AB195),Prime))</f>
        <v/>
      </c>
      <c r="BS195" s="43" t="str">
        <f>IF(A195="","",MOD((AG195+AH195)*(MOD(N195*AB195+O195*(AB195+M195)+P195*(AA195+AB195+M195),Prime)-AC195),Prime))</f>
        <v/>
      </c>
      <c r="BT195" s="43" t="str">
        <f>IF(A195="","",MOD((AG195+AH195)*MOD(H195*(AA195+R195)+(1-H195)*AC195-AD195,Prime),Prime))</f>
        <v/>
      </c>
      <c r="BU195" s="43" t="str">
        <f>IF(A195="","",MOD((AG195+AH195)*((J195*AD195+(1-J195)*AC195)-AE195),Prime))</f>
        <v/>
      </c>
      <c r="BV195" s="43" t="str">
        <f>IF(A195="","",MOD((AG195+AH195)*H195*(1-H195),Prime))</f>
        <v/>
      </c>
      <c r="BW195" s="43" t="str" cm="1">
        <f t="array" ref="BW195">IF(A195="","",MOD(AH195*MOD(MRef(AF$5,B195-Input_Output!$O$6,Input_Output!$O$22)*MRef(AC$5,B195-Input_Output!$O$6,Input_Output!$O$22)-(1-H195),Prime),Prime))</f>
        <v/>
      </c>
      <c r="BX195" s="24"/>
      <c r="BY195" s="43" t="str" cm="1">
        <f t="array" ref="BY195">IF(A195="","",MOD($AH195*((1-MRef(R$5,$B195-Input_Output!$O$6,Input_Output!$O$22))*(MOD(MRef(D$5,$B195-Input_Output!$O$6,Input_Output!$O$22)+1,Prime))+MRef(R$5,$B195-Input_Output!$O$6,Input_Output!$O$22)*MRef($AE$5,$B195-Input_Output!$O$6,Input_Output!$O$22)-D195),Prime))</f>
        <v/>
      </c>
      <c r="BZ195" s="43" t="str" cm="1">
        <f t="array" ref="BZ195">IF($A195="","",MOD($AH195*((1-MRef(S$5,$B195-Input_Output!$O$6,Input_Output!$O$22))*MRef(E$5,$B195-Input_Output!$O$6,Input_Output!$O$22)+MRef(S$5,$B195-Input_Output!$O$6,Input_Output!$O$22)*MRef($AE$5,$B195-Input_Output!$O$6,Input_Output!$O$22)-E195),Prime))</f>
        <v/>
      </c>
      <c r="CA195" s="43" t="str" cm="1">
        <f t="array" ref="CA195">IF($A195="","",MOD($AH195*((1-MRef(T$5,$B195-Input_Output!$O$6,Input_Output!$O$22))*MRef(F$5,$B195-Input_Output!$O$6,Input_Output!$O$22)+MRef(T$5,$B195-Input_Output!$O$6,Input_Output!$O$22)*MRef($AE$5,$B195-Input_Output!$O$6,Input_Output!$O$22)-F195),Prime))</f>
        <v/>
      </c>
      <c r="CB195" s="43" t="str" cm="1">
        <f t="array" ref="CB195">IF($A195="","",MOD($AH195*((1-MRef(U$5,$B195-Input_Output!$O$6,Input_Output!$O$22))*MRef(G$5,$B195-Input_Output!$O$6,Input_Output!$O$22)+MRef(U$5,$B195-Input_Output!$O$6,Input_Output!$O$22)*MRef($AE$5,$B195-Input_Output!$O$6,Input_Output!$O$22)-G195),Prime))</f>
        <v/>
      </c>
      <c r="CC195" s="43" t="str" cm="1">
        <f t="array" ref="CC195">IF(A195="","",MOD(AH195*MRef(AC$5,B195-Input_Output!$O$6,Input_Output!$O$22)*H195,Prime))</f>
        <v/>
      </c>
      <c r="CD195" s="24"/>
      <c r="CE195" s="43" t="str">
        <f>IF($A195="","",MOD(D195*$AG195,Prime))</f>
        <v/>
      </c>
      <c r="CF195" s="43" t="str">
        <f>IF($A195="","",MOD((E195-INPUT)*$AG195,Prime))</f>
        <v/>
      </c>
      <c r="CG195" s="43" t="str">
        <f>IF($A195="","",MOD(H195*$AG195,Prime))</f>
        <v/>
      </c>
      <c r="CH195" s="43" t="str">
        <f>IF($A195="","",MOD((E195-OUT)*$AI195,Prime))</f>
        <v/>
      </c>
      <c r="CI195" s="43" t="str" cm="1">
        <f t="array" ref="CI195">IF(A195="","",_xlfn.LET(_xlpm.r,B195-Input_Output!$O$6,_xlpm.l,Input_Output!$O$22,MOD(MRef(AG$5,_xlpm.r,_xlpm.l)+MRef(AH$5,_xlpm.r,_xlpm.l)-MRef(AI$5,_xlpm.r,_xlpm.l)-AH195,Prime)))</f>
        <v/>
      </c>
      <c r="CJ195" s="7"/>
    </row>
    <row r="196" spans="1:88" x14ac:dyDescent="0.25">
      <c r="A196" s="41" t="str">
        <f>IF(B196&lt;Input_Output!O$22,"disguised","")</f>
        <v/>
      </c>
      <c r="B196" s="19" t="str">
        <f>IF(B195="","",_xlfn.LET(_xlpm.next,B195+1,IF(_xlpm.next&lt;Input_Output!O$22,_xlpm.next,"")))</f>
        <v/>
      </c>
      <c r="C196" s="19"/>
      <c r="D196" s="42"/>
      <c r="E196" s="42"/>
      <c r="F196" s="42"/>
      <c r="G196" s="42"/>
      <c r="H196" s="79"/>
      <c r="I196" s="87"/>
      <c r="J196" s="42"/>
      <c r="K196" s="42"/>
      <c r="L196" s="42"/>
      <c r="M196" s="61"/>
      <c r="N196" s="80"/>
      <c r="O196" s="42"/>
      <c r="P196" s="42"/>
      <c r="Q196" s="42"/>
      <c r="R196" s="42"/>
      <c r="S196" s="42"/>
      <c r="T196" s="42"/>
      <c r="U196" s="42"/>
      <c r="V196" s="42"/>
      <c r="W196" s="42"/>
      <c r="X196" s="42"/>
      <c r="Y196" s="42"/>
      <c r="Z196" s="42"/>
      <c r="AA196" s="42"/>
      <c r="AB196" s="42"/>
      <c r="AC196" s="42"/>
      <c r="AD196" s="42"/>
      <c r="AE196" s="42"/>
      <c r="AF196" s="42"/>
      <c r="AG196" s="19"/>
      <c r="AH196" s="19"/>
      <c r="AI196" s="19"/>
      <c r="AJ196" s="7"/>
      <c r="AK196" s="43" t="str">
        <f>IF(A196="","",MOD((AG196+AH196)*(N196+O196+P196-1),Prime))</f>
        <v/>
      </c>
      <c r="AL196" s="43" t="str">
        <f>IF(A196="","",MOD((AG196+AH196)*(N196*(1-N196)),Prime))</f>
        <v/>
      </c>
      <c r="AM196" s="43" t="str">
        <f>IF(A196="","",MOD((AG196+AH196)*(O196*(1-O196)),Prime))</f>
        <v/>
      </c>
      <c r="AN196" s="43" t="str">
        <f>IF(A196="","",MOD((AG196+AH196)*(P196*(1-P196)),Prime))</f>
        <v/>
      </c>
      <c r="AO196" s="43" t="str">
        <f>IF(A196="","",MOD((AG196+AH196)*(N196*($I196-N$4)),Prime))</f>
        <v/>
      </c>
      <c r="AP196" s="43" t="str">
        <f>IF(A196="","",MOD((AG196+AH196)*(O196*($I196-O$4)),Prime))</f>
        <v/>
      </c>
      <c r="AQ196" s="43" t="str">
        <f>IF(A196="","",MOD((AG196+AH196)*(P196*($I196-P$4)),Prime))</f>
        <v/>
      </c>
      <c r="AR196" s="7"/>
      <c r="AS196" s="43" t="str">
        <f>IF(A196="","",MOD((AG196+AH196)*(Q196+R196+S196+T196+U196-1),Prime))</f>
        <v/>
      </c>
      <c r="AT196" s="43" t="str">
        <f>IF(A196="","",MOD((AG196+AH196)*(Q196*(1-Q196)),Prime))</f>
        <v/>
      </c>
      <c r="AU196" s="43" t="str">
        <f>IF(A196="","",MOD((AG196+AH196)*(R196*(1-R196)),Prime))</f>
        <v/>
      </c>
      <c r="AV196" s="43" t="str">
        <f>IF(A196="","",MOD((AG196+AH196)*(S196*(1-S196)),Prime))</f>
        <v/>
      </c>
      <c r="AW196" s="43" t="str">
        <f>IF(A196="","",MOD((AG196+AH196)*(T196*(1-T196)),Prime))</f>
        <v/>
      </c>
      <c r="AX196" s="43" t="str">
        <f>IF(A196="","",MOD((AG196+AH196)*(U196*(1-U196)),Prime))</f>
        <v/>
      </c>
      <c r="AY196" s="43" t="str">
        <f>IF($A196="","",MOD(($AG196+$AH196)*(Q196*($K196-Q$4)),Prime))</f>
        <v/>
      </c>
      <c r="AZ196" s="43" t="str">
        <f>IF($A196="","",MOD(($AG196+$AH196)*(R196*($K196-R$4)),Prime))</f>
        <v/>
      </c>
      <c r="BA196" s="43" t="str">
        <f>IF($A196="","",MOD(($AG196+$AH196)*(S196*($K196-S$4)),Prime))</f>
        <v/>
      </c>
      <c r="BB196" s="43" t="str">
        <f>IF($A196="","",MOD(($AG196+$AH196)*(T196*($K196-T$4)),Prime))</f>
        <v/>
      </c>
      <c r="BC196" s="43" t="str">
        <f>IF($A196="","",MOD(($AG196+$AH196)*(U196*($K196-U$4)),Prime))</f>
        <v/>
      </c>
      <c r="BD196" s="24"/>
      <c r="BE196" s="43" t="str">
        <f>IF(A196="","",MOD((AG196+AH196)*(V196+W196+X196+Y196+Z196-1),Prime))</f>
        <v/>
      </c>
      <c r="BF196" s="43" t="str">
        <f>IF(A196="","",MOD((AG196+AH196)*(V196*(1-V196)),Prime))</f>
        <v/>
      </c>
      <c r="BG196" s="43" t="str">
        <f>IF(A196="","",MOD((AG196+AH196)*(W196*(1-W196)),Prime))</f>
        <v/>
      </c>
      <c r="BH196" s="43" t="str">
        <f>IF(A196="","",MOD((AG196+AH196)*(X196*(1-X196)),Prime))</f>
        <v/>
      </c>
      <c r="BI196" s="43" t="str">
        <f>IF(A196="","",MOD((AG196+AH196)*(Y196*(1-Y196)),Prime))</f>
        <v/>
      </c>
      <c r="BJ196" s="43" t="str">
        <f>IF(A196="","",MOD((AG196+AH196)*(Z196*(1-Z196)),Prime))</f>
        <v/>
      </c>
      <c r="BK196" s="43" t="str">
        <f>IF($A196="","",MOD(($AG196+$AH196)*(V196*($L196-V$4)),Prime))</f>
        <v/>
      </c>
      <c r="BL196" s="43" t="str">
        <f>IF($A196="","",MOD(($AG196+$AH196)*(W196*($L196-W$4)),Prime))</f>
        <v/>
      </c>
      <c r="BM196" s="43" t="str">
        <f>IF($A196="","",MOD(($AG196+$AH196)*(X196*($L196-X$4)),Prime))</f>
        <v/>
      </c>
      <c r="BN196" s="43" t="str">
        <f>IF($A196="","",MOD(($AG196+$AH196)*(Y196*($L196-Y$4)),Prime))</f>
        <v/>
      </c>
      <c r="BO196" s="43" t="str">
        <f>IF($A196="","",MOD(($AG196+$AH196)*(Z196*($L196-Z$4)),Prime))</f>
        <v/>
      </c>
      <c r="BP196" s="24"/>
      <c r="BQ196" s="43" t="str">
        <f>IF(A196="","",MOD((AG196+AH196)*(R196*D196+S196*E196+T196*F196+U196*G196-AA196),Prime))</f>
        <v/>
      </c>
      <c r="BR196" s="43" t="str">
        <f>IF(A196="","",MOD((AG196+AH196)*(W196*D196+X196*E196+Y196*F196+Z196*G196-AB196),Prime))</f>
        <v/>
      </c>
      <c r="BS196" s="43" t="str">
        <f>IF(A196="","",MOD((AG196+AH196)*(MOD(N196*AB196+O196*(AB196+M196)+P196*(AA196+AB196+M196),Prime)-AC196),Prime))</f>
        <v/>
      </c>
      <c r="BT196" s="43" t="str">
        <f>IF(A196="","",MOD((AG196+AH196)*MOD(H196*(AA196+R196)+(1-H196)*AC196-AD196,Prime),Prime))</f>
        <v/>
      </c>
      <c r="BU196" s="43" t="str">
        <f>IF(A196="","",MOD((AG196+AH196)*((J196*AD196+(1-J196)*AC196)-AE196),Prime))</f>
        <v/>
      </c>
      <c r="BV196" s="43" t="str">
        <f>IF(A196="","",MOD((AG196+AH196)*H196*(1-H196),Prime))</f>
        <v/>
      </c>
      <c r="BW196" s="43" t="str" cm="1">
        <f t="array" ref="BW196">IF(A196="","",MOD(AH196*MOD(MRef(AF$5,B196-Input_Output!$O$6,Input_Output!$O$22)*MRef(AC$5,B196-Input_Output!$O$6,Input_Output!$O$22)-(1-H196),Prime),Prime))</f>
        <v/>
      </c>
      <c r="BX196" s="24"/>
      <c r="BY196" s="43" t="str" cm="1">
        <f t="array" ref="BY196">IF(A196="","",MOD($AH196*((1-MRef(R$5,$B196-Input_Output!$O$6,Input_Output!$O$22))*(MOD(MRef(D$5,$B196-Input_Output!$O$6,Input_Output!$O$22)+1,Prime))+MRef(R$5,$B196-Input_Output!$O$6,Input_Output!$O$22)*MRef($AE$5,$B196-Input_Output!$O$6,Input_Output!$O$22)-D196),Prime))</f>
        <v/>
      </c>
      <c r="BZ196" s="43" t="str" cm="1">
        <f t="array" ref="BZ196">IF($A196="","",MOD($AH196*((1-MRef(S$5,$B196-Input_Output!$O$6,Input_Output!$O$22))*MRef(E$5,$B196-Input_Output!$O$6,Input_Output!$O$22)+MRef(S$5,$B196-Input_Output!$O$6,Input_Output!$O$22)*MRef($AE$5,$B196-Input_Output!$O$6,Input_Output!$O$22)-E196),Prime))</f>
        <v/>
      </c>
      <c r="CA196" s="43" t="str" cm="1">
        <f t="array" ref="CA196">IF($A196="","",MOD($AH196*((1-MRef(T$5,$B196-Input_Output!$O$6,Input_Output!$O$22))*MRef(F$5,$B196-Input_Output!$O$6,Input_Output!$O$22)+MRef(T$5,$B196-Input_Output!$O$6,Input_Output!$O$22)*MRef($AE$5,$B196-Input_Output!$O$6,Input_Output!$O$22)-F196),Prime))</f>
        <v/>
      </c>
      <c r="CB196" s="43" t="str" cm="1">
        <f t="array" ref="CB196">IF($A196="","",MOD($AH196*((1-MRef(U$5,$B196-Input_Output!$O$6,Input_Output!$O$22))*MRef(G$5,$B196-Input_Output!$O$6,Input_Output!$O$22)+MRef(U$5,$B196-Input_Output!$O$6,Input_Output!$O$22)*MRef($AE$5,$B196-Input_Output!$O$6,Input_Output!$O$22)-G196),Prime))</f>
        <v/>
      </c>
      <c r="CC196" s="43" t="str" cm="1">
        <f t="array" ref="CC196">IF(A196="","",MOD(AH196*MRef(AC$5,B196-Input_Output!$O$6,Input_Output!$O$22)*H196,Prime))</f>
        <v/>
      </c>
      <c r="CD196" s="24"/>
      <c r="CE196" s="43" t="str">
        <f>IF($A196="","",MOD(D196*$AG196,Prime))</f>
        <v/>
      </c>
      <c r="CF196" s="43" t="str">
        <f>IF($A196="","",MOD((E196-INPUT)*$AG196,Prime))</f>
        <v/>
      </c>
      <c r="CG196" s="43" t="str">
        <f>IF($A196="","",MOD(H196*$AG196,Prime))</f>
        <v/>
      </c>
      <c r="CH196" s="43" t="str">
        <f>IF($A196="","",MOD((E196-OUT)*$AI196,Prime))</f>
        <v/>
      </c>
      <c r="CI196" s="43" t="str" cm="1">
        <f t="array" ref="CI196">IF(A196="","",_xlfn.LET(_xlpm.r,B196-Input_Output!$O$6,_xlpm.l,Input_Output!$O$22,MOD(MRef(AG$5,_xlpm.r,_xlpm.l)+MRef(AH$5,_xlpm.r,_xlpm.l)-MRef(AI$5,_xlpm.r,_xlpm.l)-AH196,Prime)))</f>
        <v/>
      </c>
      <c r="CJ196" s="7"/>
    </row>
    <row r="197" spans="1:88" x14ac:dyDescent="0.25">
      <c r="A197" s="41" t="str">
        <f>IF(B197&lt;Input_Output!O$22,"disguised","")</f>
        <v/>
      </c>
      <c r="B197" s="19" t="str">
        <f>IF(B196="","",_xlfn.LET(_xlpm.next,B196+1,IF(_xlpm.next&lt;Input_Output!O$22,_xlpm.next,"")))</f>
        <v/>
      </c>
      <c r="C197" s="19"/>
      <c r="D197" s="42"/>
      <c r="E197" s="42"/>
      <c r="F197" s="42"/>
      <c r="G197" s="42"/>
      <c r="H197" s="79"/>
      <c r="I197" s="87"/>
      <c r="J197" s="42"/>
      <c r="K197" s="42"/>
      <c r="L197" s="42"/>
      <c r="M197" s="61"/>
      <c r="N197" s="80"/>
      <c r="O197" s="42"/>
      <c r="P197" s="42"/>
      <c r="Q197" s="42"/>
      <c r="R197" s="42"/>
      <c r="S197" s="42"/>
      <c r="T197" s="42"/>
      <c r="U197" s="42"/>
      <c r="V197" s="42"/>
      <c r="W197" s="42"/>
      <c r="X197" s="42"/>
      <c r="Y197" s="42"/>
      <c r="Z197" s="42"/>
      <c r="AA197" s="42"/>
      <c r="AB197" s="42"/>
      <c r="AC197" s="42"/>
      <c r="AD197" s="42"/>
      <c r="AE197" s="42"/>
      <c r="AF197" s="42"/>
      <c r="AG197" s="19"/>
      <c r="AH197" s="19"/>
      <c r="AI197" s="19"/>
      <c r="AJ197" s="7"/>
      <c r="AK197" s="43" t="str">
        <f>IF(A197="","",MOD((AG197+AH197)*(N197+O197+P197-1),Prime))</f>
        <v/>
      </c>
      <c r="AL197" s="43" t="str">
        <f>IF(A197="","",MOD((AG197+AH197)*(N197*(1-N197)),Prime))</f>
        <v/>
      </c>
      <c r="AM197" s="43" t="str">
        <f>IF(A197="","",MOD((AG197+AH197)*(O197*(1-O197)),Prime))</f>
        <v/>
      </c>
      <c r="AN197" s="43" t="str">
        <f>IF(A197="","",MOD((AG197+AH197)*(P197*(1-P197)),Prime))</f>
        <v/>
      </c>
      <c r="AO197" s="43" t="str">
        <f>IF(A197="","",MOD((AG197+AH197)*(N197*($I197-N$4)),Prime))</f>
        <v/>
      </c>
      <c r="AP197" s="43" t="str">
        <f>IF(A197="","",MOD((AG197+AH197)*(O197*($I197-O$4)),Prime))</f>
        <v/>
      </c>
      <c r="AQ197" s="43" t="str">
        <f>IF(A197="","",MOD((AG197+AH197)*(P197*($I197-P$4)),Prime))</f>
        <v/>
      </c>
      <c r="AR197" s="7"/>
      <c r="AS197" s="43" t="str">
        <f>IF(A197="","",MOD((AG197+AH197)*(Q197+R197+S197+T197+U197-1),Prime))</f>
        <v/>
      </c>
      <c r="AT197" s="43" t="str">
        <f>IF(A197="","",MOD((AG197+AH197)*(Q197*(1-Q197)),Prime))</f>
        <v/>
      </c>
      <c r="AU197" s="43" t="str">
        <f>IF(A197="","",MOD((AG197+AH197)*(R197*(1-R197)),Prime))</f>
        <v/>
      </c>
      <c r="AV197" s="43" t="str">
        <f>IF(A197="","",MOD((AG197+AH197)*(S197*(1-S197)),Prime))</f>
        <v/>
      </c>
      <c r="AW197" s="43" t="str">
        <f>IF(A197="","",MOD((AG197+AH197)*(T197*(1-T197)),Prime))</f>
        <v/>
      </c>
      <c r="AX197" s="43" t="str">
        <f>IF(A197="","",MOD((AG197+AH197)*(U197*(1-U197)),Prime))</f>
        <v/>
      </c>
      <c r="AY197" s="43" t="str">
        <f>IF($A197="","",MOD(($AG197+$AH197)*(Q197*($K197-Q$4)),Prime))</f>
        <v/>
      </c>
      <c r="AZ197" s="43" t="str">
        <f>IF($A197="","",MOD(($AG197+$AH197)*(R197*($K197-R$4)),Prime))</f>
        <v/>
      </c>
      <c r="BA197" s="43" t="str">
        <f>IF($A197="","",MOD(($AG197+$AH197)*(S197*($K197-S$4)),Prime))</f>
        <v/>
      </c>
      <c r="BB197" s="43" t="str">
        <f>IF($A197="","",MOD(($AG197+$AH197)*(T197*($K197-T$4)),Prime))</f>
        <v/>
      </c>
      <c r="BC197" s="43" t="str">
        <f>IF($A197="","",MOD(($AG197+$AH197)*(U197*($K197-U$4)),Prime))</f>
        <v/>
      </c>
      <c r="BD197" s="24"/>
      <c r="BE197" s="43" t="str">
        <f>IF(A197="","",MOD((AG197+AH197)*(V197+W197+X197+Y197+Z197-1),Prime))</f>
        <v/>
      </c>
      <c r="BF197" s="43" t="str">
        <f>IF(A197="","",MOD((AG197+AH197)*(V197*(1-V197)),Prime))</f>
        <v/>
      </c>
      <c r="BG197" s="43" t="str">
        <f>IF(A197="","",MOD((AG197+AH197)*(W197*(1-W197)),Prime))</f>
        <v/>
      </c>
      <c r="BH197" s="43" t="str">
        <f>IF(A197="","",MOD((AG197+AH197)*(X197*(1-X197)),Prime))</f>
        <v/>
      </c>
      <c r="BI197" s="43" t="str">
        <f>IF(A197="","",MOD((AG197+AH197)*(Y197*(1-Y197)),Prime))</f>
        <v/>
      </c>
      <c r="BJ197" s="43" t="str">
        <f>IF(A197="","",MOD((AG197+AH197)*(Z197*(1-Z197)),Prime))</f>
        <v/>
      </c>
      <c r="BK197" s="43" t="str">
        <f>IF($A197="","",MOD(($AG197+$AH197)*(V197*($L197-V$4)),Prime))</f>
        <v/>
      </c>
      <c r="BL197" s="43" t="str">
        <f>IF($A197="","",MOD(($AG197+$AH197)*(W197*($L197-W$4)),Prime))</f>
        <v/>
      </c>
      <c r="BM197" s="43" t="str">
        <f>IF($A197="","",MOD(($AG197+$AH197)*(X197*($L197-X$4)),Prime))</f>
        <v/>
      </c>
      <c r="BN197" s="43" t="str">
        <f>IF($A197="","",MOD(($AG197+$AH197)*(Y197*($L197-Y$4)),Prime))</f>
        <v/>
      </c>
      <c r="BO197" s="43" t="str">
        <f>IF($A197="","",MOD(($AG197+$AH197)*(Z197*($L197-Z$4)),Prime))</f>
        <v/>
      </c>
      <c r="BP197" s="24"/>
      <c r="BQ197" s="43" t="str">
        <f>IF(A197="","",MOD((AG197+AH197)*(R197*D197+S197*E197+T197*F197+U197*G197-AA197),Prime))</f>
        <v/>
      </c>
      <c r="BR197" s="43" t="str">
        <f>IF(A197="","",MOD((AG197+AH197)*(W197*D197+X197*E197+Y197*F197+Z197*G197-AB197),Prime))</f>
        <v/>
      </c>
      <c r="BS197" s="43" t="str">
        <f>IF(A197="","",MOD((AG197+AH197)*(MOD(N197*AB197+O197*(AB197+M197)+P197*(AA197+AB197+M197),Prime)-AC197),Prime))</f>
        <v/>
      </c>
      <c r="BT197" s="43" t="str">
        <f>IF(A197="","",MOD((AG197+AH197)*MOD(H197*(AA197+R197)+(1-H197)*AC197-AD197,Prime),Prime))</f>
        <v/>
      </c>
      <c r="BU197" s="43" t="str">
        <f>IF(A197="","",MOD((AG197+AH197)*((J197*AD197+(1-J197)*AC197)-AE197),Prime))</f>
        <v/>
      </c>
      <c r="BV197" s="43" t="str">
        <f>IF(A197="","",MOD((AG197+AH197)*H197*(1-H197),Prime))</f>
        <v/>
      </c>
      <c r="BW197" s="43" t="str" cm="1">
        <f t="array" ref="BW197">IF(A197="","",MOD(AH197*MOD(MRef(AF$5,B197-Input_Output!$O$6,Input_Output!$O$22)*MRef(AC$5,B197-Input_Output!$O$6,Input_Output!$O$22)-(1-H197),Prime),Prime))</f>
        <v/>
      </c>
      <c r="BX197" s="24"/>
      <c r="BY197" s="43" t="str" cm="1">
        <f t="array" ref="BY197">IF(A197="","",MOD($AH197*((1-MRef(R$5,$B197-Input_Output!$O$6,Input_Output!$O$22))*(MOD(MRef(D$5,$B197-Input_Output!$O$6,Input_Output!$O$22)+1,Prime))+MRef(R$5,$B197-Input_Output!$O$6,Input_Output!$O$22)*MRef($AE$5,$B197-Input_Output!$O$6,Input_Output!$O$22)-D197),Prime))</f>
        <v/>
      </c>
      <c r="BZ197" s="43" t="str" cm="1">
        <f t="array" ref="BZ197">IF($A197="","",MOD($AH197*((1-MRef(S$5,$B197-Input_Output!$O$6,Input_Output!$O$22))*MRef(E$5,$B197-Input_Output!$O$6,Input_Output!$O$22)+MRef(S$5,$B197-Input_Output!$O$6,Input_Output!$O$22)*MRef($AE$5,$B197-Input_Output!$O$6,Input_Output!$O$22)-E197),Prime))</f>
        <v/>
      </c>
      <c r="CA197" s="43" t="str" cm="1">
        <f t="array" ref="CA197">IF($A197="","",MOD($AH197*((1-MRef(T$5,$B197-Input_Output!$O$6,Input_Output!$O$22))*MRef(F$5,$B197-Input_Output!$O$6,Input_Output!$O$22)+MRef(T$5,$B197-Input_Output!$O$6,Input_Output!$O$22)*MRef($AE$5,$B197-Input_Output!$O$6,Input_Output!$O$22)-F197),Prime))</f>
        <v/>
      </c>
      <c r="CB197" s="43" t="str" cm="1">
        <f t="array" ref="CB197">IF($A197="","",MOD($AH197*((1-MRef(U$5,$B197-Input_Output!$O$6,Input_Output!$O$22))*MRef(G$5,$B197-Input_Output!$O$6,Input_Output!$O$22)+MRef(U$5,$B197-Input_Output!$O$6,Input_Output!$O$22)*MRef($AE$5,$B197-Input_Output!$O$6,Input_Output!$O$22)-G197),Prime))</f>
        <v/>
      </c>
      <c r="CC197" s="43" t="str" cm="1">
        <f t="array" ref="CC197">IF(A197="","",MOD(AH197*MRef(AC$5,B197-Input_Output!$O$6,Input_Output!$O$22)*H197,Prime))</f>
        <v/>
      </c>
      <c r="CD197" s="24"/>
      <c r="CE197" s="43" t="str">
        <f>IF($A197="","",MOD(D197*$AG197,Prime))</f>
        <v/>
      </c>
      <c r="CF197" s="43" t="str">
        <f>IF($A197="","",MOD((E197-INPUT)*$AG197,Prime))</f>
        <v/>
      </c>
      <c r="CG197" s="43" t="str">
        <f>IF($A197="","",MOD(H197*$AG197,Prime))</f>
        <v/>
      </c>
      <c r="CH197" s="43" t="str">
        <f>IF($A197="","",MOD((E197-OUT)*$AI197,Prime))</f>
        <v/>
      </c>
      <c r="CI197" s="43" t="str" cm="1">
        <f t="array" ref="CI197">IF(A197="","",_xlfn.LET(_xlpm.r,B197-Input_Output!$O$6,_xlpm.l,Input_Output!$O$22,MOD(MRef(AG$5,_xlpm.r,_xlpm.l)+MRef(AH$5,_xlpm.r,_xlpm.l)-MRef(AI$5,_xlpm.r,_xlpm.l)-AH197,Prime)))</f>
        <v/>
      </c>
      <c r="CJ197" s="7"/>
    </row>
    <row r="198" spans="1:88" x14ac:dyDescent="0.25">
      <c r="A198" s="41" t="str">
        <f>IF(B198&lt;Input_Output!O$22,"disguised","")</f>
        <v/>
      </c>
      <c r="B198" s="19" t="str">
        <f>IF(B197="","",_xlfn.LET(_xlpm.next,B197+1,IF(_xlpm.next&lt;Input_Output!O$22,_xlpm.next,"")))</f>
        <v/>
      </c>
      <c r="C198" s="19"/>
      <c r="D198" s="42"/>
      <c r="E198" s="42"/>
      <c r="F198" s="42"/>
      <c r="G198" s="42"/>
      <c r="H198" s="79"/>
      <c r="I198" s="87"/>
      <c r="J198" s="42"/>
      <c r="K198" s="42"/>
      <c r="L198" s="42"/>
      <c r="M198" s="61"/>
      <c r="N198" s="80"/>
      <c r="O198" s="42"/>
      <c r="P198" s="42"/>
      <c r="Q198" s="42"/>
      <c r="R198" s="42"/>
      <c r="S198" s="42"/>
      <c r="T198" s="42"/>
      <c r="U198" s="42"/>
      <c r="V198" s="42"/>
      <c r="W198" s="42"/>
      <c r="X198" s="42"/>
      <c r="Y198" s="42"/>
      <c r="Z198" s="42"/>
      <c r="AA198" s="42"/>
      <c r="AB198" s="42"/>
      <c r="AC198" s="42"/>
      <c r="AD198" s="42"/>
      <c r="AE198" s="42"/>
      <c r="AF198" s="42"/>
      <c r="AG198" s="19"/>
      <c r="AH198" s="19"/>
      <c r="AI198" s="19"/>
      <c r="AJ198" s="7"/>
      <c r="AK198" s="43" t="str">
        <f>IF(A198="","",MOD((AG198+AH198)*(N198+O198+P198-1),Prime))</f>
        <v/>
      </c>
      <c r="AL198" s="43" t="str">
        <f>IF(A198="","",MOD((AG198+AH198)*(N198*(1-N198)),Prime))</f>
        <v/>
      </c>
      <c r="AM198" s="43" t="str">
        <f>IF(A198="","",MOD((AG198+AH198)*(O198*(1-O198)),Prime))</f>
        <v/>
      </c>
      <c r="AN198" s="43" t="str">
        <f>IF(A198="","",MOD((AG198+AH198)*(P198*(1-P198)),Prime))</f>
        <v/>
      </c>
      <c r="AO198" s="43" t="str">
        <f>IF(A198="","",MOD((AG198+AH198)*(N198*($I198-N$4)),Prime))</f>
        <v/>
      </c>
      <c r="AP198" s="43" t="str">
        <f>IF(A198="","",MOD((AG198+AH198)*(O198*($I198-O$4)),Prime))</f>
        <v/>
      </c>
      <c r="AQ198" s="43" t="str">
        <f>IF(A198="","",MOD((AG198+AH198)*(P198*($I198-P$4)),Prime))</f>
        <v/>
      </c>
      <c r="AR198" s="7"/>
      <c r="AS198" s="43" t="str">
        <f>IF(A198="","",MOD((AG198+AH198)*(Q198+R198+S198+T198+U198-1),Prime))</f>
        <v/>
      </c>
      <c r="AT198" s="43" t="str">
        <f>IF(A198="","",MOD((AG198+AH198)*(Q198*(1-Q198)),Prime))</f>
        <v/>
      </c>
      <c r="AU198" s="43" t="str">
        <f>IF(A198="","",MOD((AG198+AH198)*(R198*(1-R198)),Prime))</f>
        <v/>
      </c>
      <c r="AV198" s="43" t="str">
        <f>IF(A198="","",MOD((AG198+AH198)*(S198*(1-S198)),Prime))</f>
        <v/>
      </c>
      <c r="AW198" s="43" t="str">
        <f>IF(A198="","",MOD((AG198+AH198)*(T198*(1-T198)),Prime))</f>
        <v/>
      </c>
      <c r="AX198" s="43" t="str">
        <f>IF(A198="","",MOD((AG198+AH198)*(U198*(1-U198)),Prime))</f>
        <v/>
      </c>
      <c r="AY198" s="43" t="str">
        <f>IF($A198="","",MOD(($AG198+$AH198)*(Q198*($K198-Q$4)),Prime))</f>
        <v/>
      </c>
      <c r="AZ198" s="43" t="str">
        <f>IF($A198="","",MOD(($AG198+$AH198)*(R198*($K198-R$4)),Prime))</f>
        <v/>
      </c>
      <c r="BA198" s="43" t="str">
        <f>IF($A198="","",MOD(($AG198+$AH198)*(S198*($K198-S$4)),Prime))</f>
        <v/>
      </c>
      <c r="BB198" s="43" t="str">
        <f>IF($A198="","",MOD(($AG198+$AH198)*(T198*($K198-T$4)),Prime))</f>
        <v/>
      </c>
      <c r="BC198" s="43" t="str">
        <f>IF($A198="","",MOD(($AG198+$AH198)*(U198*($K198-U$4)),Prime))</f>
        <v/>
      </c>
      <c r="BD198" s="24"/>
      <c r="BE198" s="43" t="str">
        <f>IF(A198="","",MOD((AG198+AH198)*(V198+W198+X198+Y198+Z198-1),Prime))</f>
        <v/>
      </c>
      <c r="BF198" s="43" t="str">
        <f>IF(A198="","",MOD((AG198+AH198)*(V198*(1-V198)),Prime))</f>
        <v/>
      </c>
      <c r="BG198" s="43" t="str">
        <f>IF(A198="","",MOD((AG198+AH198)*(W198*(1-W198)),Prime))</f>
        <v/>
      </c>
      <c r="BH198" s="43" t="str">
        <f>IF(A198="","",MOD((AG198+AH198)*(X198*(1-X198)),Prime))</f>
        <v/>
      </c>
      <c r="BI198" s="43" t="str">
        <f>IF(A198="","",MOD((AG198+AH198)*(Y198*(1-Y198)),Prime))</f>
        <v/>
      </c>
      <c r="BJ198" s="43" t="str">
        <f>IF(A198="","",MOD((AG198+AH198)*(Z198*(1-Z198)),Prime))</f>
        <v/>
      </c>
      <c r="BK198" s="43" t="str">
        <f>IF($A198="","",MOD(($AG198+$AH198)*(V198*($L198-V$4)),Prime))</f>
        <v/>
      </c>
      <c r="BL198" s="43" t="str">
        <f>IF($A198="","",MOD(($AG198+$AH198)*(W198*($L198-W$4)),Prime))</f>
        <v/>
      </c>
      <c r="BM198" s="43" t="str">
        <f>IF($A198="","",MOD(($AG198+$AH198)*(X198*($L198-X$4)),Prime))</f>
        <v/>
      </c>
      <c r="BN198" s="43" t="str">
        <f>IF($A198="","",MOD(($AG198+$AH198)*(Y198*($L198-Y$4)),Prime))</f>
        <v/>
      </c>
      <c r="BO198" s="43" t="str">
        <f>IF($A198="","",MOD(($AG198+$AH198)*(Z198*($L198-Z$4)),Prime))</f>
        <v/>
      </c>
      <c r="BP198" s="24"/>
      <c r="BQ198" s="43" t="str">
        <f>IF(A198="","",MOD((AG198+AH198)*(R198*D198+S198*E198+T198*F198+U198*G198-AA198),Prime))</f>
        <v/>
      </c>
      <c r="BR198" s="43" t="str">
        <f>IF(A198="","",MOD((AG198+AH198)*(W198*D198+X198*E198+Y198*F198+Z198*G198-AB198),Prime))</f>
        <v/>
      </c>
      <c r="BS198" s="43" t="str">
        <f>IF(A198="","",MOD((AG198+AH198)*(MOD(N198*AB198+O198*(AB198+M198)+P198*(AA198+AB198+M198),Prime)-AC198),Prime))</f>
        <v/>
      </c>
      <c r="BT198" s="43" t="str">
        <f>IF(A198="","",MOD((AG198+AH198)*MOD(H198*(AA198+R198)+(1-H198)*AC198-AD198,Prime),Prime))</f>
        <v/>
      </c>
      <c r="BU198" s="43" t="str">
        <f>IF(A198="","",MOD((AG198+AH198)*((J198*AD198+(1-J198)*AC198)-AE198),Prime))</f>
        <v/>
      </c>
      <c r="BV198" s="43" t="str">
        <f>IF(A198="","",MOD((AG198+AH198)*H198*(1-H198),Prime))</f>
        <v/>
      </c>
      <c r="BW198" s="43" t="str" cm="1">
        <f t="array" ref="BW198">IF(A198="","",MOD(AH198*MOD(MRef(AF$5,B198-Input_Output!$O$6,Input_Output!$O$22)*MRef(AC$5,B198-Input_Output!$O$6,Input_Output!$O$22)-(1-H198),Prime),Prime))</f>
        <v/>
      </c>
      <c r="BX198" s="24"/>
      <c r="BY198" s="43" t="str" cm="1">
        <f t="array" ref="BY198">IF(A198="","",MOD($AH198*((1-MRef(R$5,$B198-Input_Output!$O$6,Input_Output!$O$22))*(MOD(MRef(D$5,$B198-Input_Output!$O$6,Input_Output!$O$22)+1,Prime))+MRef(R$5,$B198-Input_Output!$O$6,Input_Output!$O$22)*MRef($AE$5,$B198-Input_Output!$O$6,Input_Output!$O$22)-D198),Prime))</f>
        <v/>
      </c>
      <c r="BZ198" s="43" t="str" cm="1">
        <f t="array" ref="BZ198">IF($A198="","",MOD($AH198*((1-MRef(S$5,$B198-Input_Output!$O$6,Input_Output!$O$22))*MRef(E$5,$B198-Input_Output!$O$6,Input_Output!$O$22)+MRef(S$5,$B198-Input_Output!$O$6,Input_Output!$O$22)*MRef($AE$5,$B198-Input_Output!$O$6,Input_Output!$O$22)-E198),Prime))</f>
        <v/>
      </c>
      <c r="CA198" s="43" t="str" cm="1">
        <f t="array" ref="CA198">IF($A198="","",MOD($AH198*((1-MRef(T$5,$B198-Input_Output!$O$6,Input_Output!$O$22))*MRef(F$5,$B198-Input_Output!$O$6,Input_Output!$O$22)+MRef(T$5,$B198-Input_Output!$O$6,Input_Output!$O$22)*MRef($AE$5,$B198-Input_Output!$O$6,Input_Output!$O$22)-F198),Prime))</f>
        <v/>
      </c>
      <c r="CB198" s="43" t="str" cm="1">
        <f t="array" ref="CB198">IF($A198="","",MOD($AH198*((1-MRef(U$5,$B198-Input_Output!$O$6,Input_Output!$O$22))*MRef(G$5,$B198-Input_Output!$O$6,Input_Output!$O$22)+MRef(U$5,$B198-Input_Output!$O$6,Input_Output!$O$22)*MRef($AE$5,$B198-Input_Output!$O$6,Input_Output!$O$22)-G198),Prime))</f>
        <v/>
      </c>
      <c r="CC198" s="43" t="str" cm="1">
        <f t="array" ref="CC198">IF(A198="","",MOD(AH198*MRef(AC$5,B198-Input_Output!$O$6,Input_Output!$O$22)*H198,Prime))</f>
        <v/>
      </c>
      <c r="CD198" s="24"/>
      <c r="CE198" s="43" t="str">
        <f>IF($A198="","",MOD(D198*$AG198,Prime))</f>
        <v/>
      </c>
      <c r="CF198" s="43" t="str">
        <f>IF($A198="","",MOD((E198-INPUT)*$AG198,Prime))</f>
        <v/>
      </c>
      <c r="CG198" s="43" t="str">
        <f>IF($A198="","",MOD(H198*$AG198,Prime))</f>
        <v/>
      </c>
      <c r="CH198" s="43" t="str">
        <f>IF($A198="","",MOD((E198-OUT)*$AI198,Prime))</f>
        <v/>
      </c>
      <c r="CI198" s="43" t="str" cm="1">
        <f t="array" ref="CI198">IF(A198="","",_xlfn.LET(_xlpm.r,B198-Input_Output!$O$6,_xlpm.l,Input_Output!$O$22,MOD(MRef(AG$5,_xlpm.r,_xlpm.l)+MRef(AH$5,_xlpm.r,_xlpm.l)-MRef(AI$5,_xlpm.r,_xlpm.l)-AH198,Prime)))</f>
        <v/>
      </c>
      <c r="CJ198" s="7"/>
    </row>
    <row r="199" spans="1:88" x14ac:dyDescent="0.25">
      <c r="A199" s="41" t="str">
        <f>IF(B199&lt;Input_Output!O$22,"disguised","")</f>
        <v/>
      </c>
      <c r="B199" s="19" t="str">
        <f>IF(B198="","",_xlfn.LET(_xlpm.next,B198+1,IF(_xlpm.next&lt;Input_Output!O$22,_xlpm.next,"")))</f>
        <v/>
      </c>
      <c r="C199" s="19"/>
      <c r="D199" s="42"/>
      <c r="E199" s="42"/>
      <c r="F199" s="42"/>
      <c r="G199" s="42"/>
      <c r="H199" s="79"/>
      <c r="I199" s="87"/>
      <c r="J199" s="42"/>
      <c r="K199" s="42"/>
      <c r="L199" s="42"/>
      <c r="M199" s="61"/>
      <c r="N199" s="80"/>
      <c r="O199" s="42"/>
      <c r="P199" s="42"/>
      <c r="Q199" s="42"/>
      <c r="R199" s="42"/>
      <c r="S199" s="42"/>
      <c r="T199" s="42"/>
      <c r="U199" s="42"/>
      <c r="V199" s="42"/>
      <c r="W199" s="42"/>
      <c r="X199" s="42"/>
      <c r="Y199" s="42"/>
      <c r="Z199" s="42"/>
      <c r="AA199" s="42"/>
      <c r="AB199" s="42"/>
      <c r="AC199" s="42"/>
      <c r="AD199" s="42"/>
      <c r="AE199" s="42"/>
      <c r="AF199" s="42"/>
      <c r="AG199" s="19"/>
      <c r="AH199" s="19"/>
      <c r="AI199" s="19"/>
      <c r="AJ199" s="7"/>
      <c r="AK199" s="43" t="str">
        <f>IF(A199="","",MOD((AG199+AH199)*(N199+O199+P199-1),Prime))</f>
        <v/>
      </c>
      <c r="AL199" s="43" t="str">
        <f>IF(A199="","",MOD((AG199+AH199)*(N199*(1-N199)),Prime))</f>
        <v/>
      </c>
      <c r="AM199" s="43" t="str">
        <f>IF(A199="","",MOD((AG199+AH199)*(O199*(1-O199)),Prime))</f>
        <v/>
      </c>
      <c r="AN199" s="43" t="str">
        <f>IF(A199="","",MOD((AG199+AH199)*(P199*(1-P199)),Prime))</f>
        <v/>
      </c>
      <c r="AO199" s="43" t="str">
        <f>IF(A199="","",MOD((AG199+AH199)*(N199*($I199-N$4)),Prime))</f>
        <v/>
      </c>
      <c r="AP199" s="43" t="str">
        <f>IF(A199="","",MOD((AG199+AH199)*(O199*($I199-O$4)),Prime))</f>
        <v/>
      </c>
      <c r="AQ199" s="43" t="str">
        <f>IF(A199="","",MOD((AG199+AH199)*(P199*($I199-P$4)),Prime))</f>
        <v/>
      </c>
      <c r="AR199" s="7"/>
      <c r="AS199" s="43" t="str">
        <f>IF(A199="","",MOD((AG199+AH199)*(Q199+R199+S199+T199+U199-1),Prime))</f>
        <v/>
      </c>
      <c r="AT199" s="43" t="str">
        <f>IF(A199="","",MOD((AG199+AH199)*(Q199*(1-Q199)),Prime))</f>
        <v/>
      </c>
      <c r="AU199" s="43" t="str">
        <f>IF(A199="","",MOD((AG199+AH199)*(R199*(1-R199)),Prime))</f>
        <v/>
      </c>
      <c r="AV199" s="43" t="str">
        <f>IF(A199="","",MOD((AG199+AH199)*(S199*(1-S199)),Prime))</f>
        <v/>
      </c>
      <c r="AW199" s="43" t="str">
        <f>IF(A199="","",MOD((AG199+AH199)*(T199*(1-T199)),Prime))</f>
        <v/>
      </c>
      <c r="AX199" s="43" t="str">
        <f>IF(A199="","",MOD((AG199+AH199)*(U199*(1-U199)),Prime))</f>
        <v/>
      </c>
      <c r="AY199" s="43" t="str">
        <f>IF($A199="","",MOD(($AG199+$AH199)*(Q199*($K199-Q$4)),Prime))</f>
        <v/>
      </c>
      <c r="AZ199" s="43" t="str">
        <f>IF($A199="","",MOD(($AG199+$AH199)*(R199*($K199-R$4)),Prime))</f>
        <v/>
      </c>
      <c r="BA199" s="43" t="str">
        <f>IF($A199="","",MOD(($AG199+$AH199)*(S199*($K199-S$4)),Prime))</f>
        <v/>
      </c>
      <c r="BB199" s="43" t="str">
        <f>IF($A199="","",MOD(($AG199+$AH199)*(T199*($K199-T$4)),Prime))</f>
        <v/>
      </c>
      <c r="BC199" s="43" t="str">
        <f>IF($A199="","",MOD(($AG199+$AH199)*(U199*($K199-U$4)),Prime))</f>
        <v/>
      </c>
      <c r="BD199" s="24"/>
      <c r="BE199" s="43" t="str">
        <f>IF(A199="","",MOD((AG199+AH199)*(V199+W199+X199+Y199+Z199-1),Prime))</f>
        <v/>
      </c>
      <c r="BF199" s="43" t="str">
        <f>IF(A199="","",MOD((AG199+AH199)*(V199*(1-V199)),Prime))</f>
        <v/>
      </c>
      <c r="BG199" s="43" t="str">
        <f>IF(A199="","",MOD((AG199+AH199)*(W199*(1-W199)),Prime))</f>
        <v/>
      </c>
      <c r="BH199" s="43" t="str">
        <f>IF(A199="","",MOD((AG199+AH199)*(X199*(1-X199)),Prime))</f>
        <v/>
      </c>
      <c r="BI199" s="43" t="str">
        <f>IF(A199="","",MOD((AG199+AH199)*(Y199*(1-Y199)),Prime))</f>
        <v/>
      </c>
      <c r="BJ199" s="43" t="str">
        <f>IF(A199="","",MOD((AG199+AH199)*(Z199*(1-Z199)),Prime))</f>
        <v/>
      </c>
      <c r="BK199" s="43" t="str">
        <f>IF($A199="","",MOD(($AG199+$AH199)*(V199*($L199-V$4)),Prime))</f>
        <v/>
      </c>
      <c r="BL199" s="43" t="str">
        <f>IF($A199="","",MOD(($AG199+$AH199)*(W199*($L199-W$4)),Prime))</f>
        <v/>
      </c>
      <c r="BM199" s="43" t="str">
        <f>IF($A199="","",MOD(($AG199+$AH199)*(X199*($L199-X$4)),Prime))</f>
        <v/>
      </c>
      <c r="BN199" s="43" t="str">
        <f>IF($A199="","",MOD(($AG199+$AH199)*(Y199*($L199-Y$4)),Prime))</f>
        <v/>
      </c>
      <c r="BO199" s="43" t="str">
        <f>IF($A199="","",MOD(($AG199+$AH199)*(Z199*($L199-Z$4)),Prime))</f>
        <v/>
      </c>
      <c r="BP199" s="24"/>
      <c r="BQ199" s="43" t="str">
        <f>IF(A199="","",MOD((AG199+AH199)*(R199*D199+S199*E199+T199*F199+U199*G199-AA199),Prime))</f>
        <v/>
      </c>
      <c r="BR199" s="43" t="str">
        <f>IF(A199="","",MOD((AG199+AH199)*(W199*D199+X199*E199+Y199*F199+Z199*G199-AB199),Prime))</f>
        <v/>
      </c>
      <c r="BS199" s="43" t="str">
        <f>IF(A199="","",MOD((AG199+AH199)*(MOD(N199*AB199+O199*(AB199+M199)+P199*(AA199+AB199+M199),Prime)-AC199),Prime))</f>
        <v/>
      </c>
      <c r="BT199" s="43" t="str">
        <f>IF(A199="","",MOD((AG199+AH199)*MOD(H199*(AA199+R199)+(1-H199)*AC199-AD199,Prime),Prime))</f>
        <v/>
      </c>
      <c r="BU199" s="43" t="str">
        <f>IF(A199="","",MOD((AG199+AH199)*((J199*AD199+(1-J199)*AC199)-AE199),Prime))</f>
        <v/>
      </c>
      <c r="BV199" s="43" t="str">
        <f>IF(A199="","",MOD((AG199+AH199)*H199*(1-H199),Prime))</f>
        <v/>
      </c>
      <c r="BW199" s="43" t="str" cm="1">
        <f t="array" ref="BW199">IF(A199="","",MOD(AH199*MOD(MRef(AF$5,B199-Input_Output!$O$6,Input_Output!$O$22)*MRef(AC$5,B199-Input_Output!$O$6,Input_Output!$O$22)-(1-H199),Prime),Prime))</f>
        <v/>
      </c>
      <c r="BX199" s="24"/>
      <c r="BY199" s="43" t="str" cm="1">
        <f t="array" ref="BY199">IF(A199="","",MOD($AH199*((1-MRef(R$5,$B199-Input_Output!$O$6,Input_Output!$O$22))*(MOD(MRef(D$5,$B199-Input_Output!$O$6,Input_Output!$O$22)+1,Prime))+MRef(R$5,$B199-Input_Output!$O$6,Input_Output!$O$22)*MRef($AE$5,$B199-Input_Output!$O$6,Input_Output!$O$22)-D199),Prime))</f>
        <v/>
      </c>
      <c r="BZ199" s="43" t="str" cm="1">
        <f t="array" ref="BZ199">IF($A199="","",MOD($AH199*((1-MRef(S$5,$B199-Input_Output!$O$6,Input_Output!$O$22))*MRef(E$5,$B199-Input_Output!$O$6,Input_Output!$O$22)+MRef(S$5,$B199-Input_Output!$O$6,Input_Output!$O$22)*MRef($AE$5,$B199-Input_Output!$O$6,Input_Output!$O$22)-E199),Prime))</f>
        <v/>
      </c>
      <c r="CA199" s="43" t="str" cm="1">
        <f t="array" ref="CA199">IF($A199="","",MOD($AH199*((1-MRef(T$5,$B199-Input_Output!$O$6,Input_Output!$O$22))*MRef(F$5,$B199-Input_Output!$O$6,Input_Output!$O$22)+MRef(T$5,$B199-Input_Output!$O$6,Input_Output!$O$22)*MRef($AE$5,$B199-Input_Output!$O$6,Input_Output!$O$22)-F199),Prime))</f>
        <v/>
      </c>
      <c r="CB199" s="43" t="str" cm="1">
        <f t="array" ref="CB199">IF($A199="","",MOD($AH199*((1-MRef(U$5,$B199-Input_Output!$O$6,Input_Output!$O$22))*MRef(G$5,$B199-Input_Output!$O$6,Input_Output!$O$22)+MRef(U$5,$B199-Input_Output!$O$6,Input_Output!$O$22)*MRef($AE$5,$B199-Input_Output!$O$6,Input_Output!$O$22)-G199),Prime))</f>
        <v/>
      </c>
      <c r="CC199" s="43" t="str" cm="1">
        <f t="array" ref="CC199">IF(A199="","",MOD(AH199*MRef(AC$5,B199-Input_Output!$O$6,Input_Output!$O$22)*H199,Prime))</f>
        <v/>
      </c>
      <c r="CD199" s="24"/>
      <c r="CE199" s="43" t="str">
        <f>IF($A199="","",MOD(D199*$AG199,Prime))</f>
        <v/>
      </c>
      <c r="CF199" s="43" t="str">
        <f>IF($A199="","",MOD((E199-INPUT)*$AG199,Prime))</f>
        <v/>
      </c>
      <c r="CG199" s="43" t="str">
        <f>IF($A199="","",MOD(H199*$AG199,Prime))</f>
        <v/>
      </c>
      <c r="CH199" s="43" t="str">
        <f>IF($A199="","",MOD((E199-OUT)*$AI199,Prime))</f>
        <v/>
      </c>
      <c r="CI199" s="43" t="str" cm="1">
        <f t="array" ref="CI199">IF(A199="","",_xlfn.LET(_xlpm.r,B199-Input_Output!$O$6,_xlpm.l,Input_Output!$O$22,MOD(MRef(AG$5,_xlpm.r,_xlpm.l)+MRef(AH$5,_xlpm.r,_xlpm.l)-MRef(AI$5,_xlpm.r,_xlpm.l)-AH199,Prime)))</f>
        <v/>
      </c>
      <c r="CJ199" s="7"/>
    </row>
    <row r="200" spans="1:88" x14ac:dyDescent="0.25">
      <c r="A200" s="41" t="str">
        <f>IF(B200&lt;Input_Output!O$22,"disguised","")</f>
        <v/>
      </c>
      <c r="B200" s="19" t="str">
        <f>IF(B199="","",_xlfn.LET(_xlpm.next,B199+1,IF(_xlpm.next&lt;Input_Output!O$22,_xlpm.next,"")))</f>
        <v/>
      </c>
      <c r="C200" s="19"/>
      <c r="D200" s="42"/>
      <c r="E200" s="42"/>
      <c r="F200" s="42"/>
      <c r="G200" s="42"/>
      <c r="H200" s="79"/>
      <c r="I200" s="87"/>
      <c r="J200" s="42"/>
      <c r="K200" s="42"/>
      <c r="L200" s="42"/>
      <c r="M200" s="61"/>
      <c r="N200" s="80"/>
      <c r="O200" s="42"/>
      <c r="P200" s="42"/>
      <c r="Q200" s="42"/>
      <c r="R200" s="42"/>
      <c r="S200" s="42"/>
      <c r="T200" s="42"/>
      <c r="U200" s="42"/>
      <c r="V200" s="42"/>
      <c r="W200" s="42"/>
      <c r="X200" s="42"/>
      <c r="Y200" s="42"/>
      <c r="Z200" s="42"/>
      <c r="AA200" s="42"/>
      <c r="AB200" s="42"/>
      <c r="AC200" s="42"/>
      <c r="AD200" s="42"/>
      <c r="AE200" s="42"/>
      <c r="AF200" s="42"/>
      <c r="AG200" s="19"/>
      <c r="AH200" s="19"/>
      <c r="AI200" s="19"/>
      <c r="AJ200" s="7"/>
      <c r="AK200" s="43" t="str">
        <f>IF(A200="","",MOD((AG200+AH200)*(N200+O200+P200-1),Prime))</f>
        <v/>
      </c>
      <c r="AL200" s="43" t="str">
        <f>IF(A200="","",MOD((AG200+AH200)*(N200*(1-N200)),Prime))</f>
        <v/>
      </c>
      <c r="AM200" s="43" t="str">
        <f>IF(A200="","",MOD((AG200+AH200)*(O200*(1-O200)),Prime))</f>
        <v/>
      </c>
      <c r="AN200" s="43" t="str">
        <f>IF(A200="","",MOD((AG200+AH200)*(P200*(1-P200)),Prime))</f>
        <v/>
      </c>
      <c r="AO200" s="43" t="str">
        <f>IF(A200="","",MOD((AG200+AH200)*(N200*($I200-N$4)),Prime))</f>
        <v/>
      </c>
      <c r="AP200" s="43" t="str">
        <f>IF(A200="","",MOD((AG200+AH200)*(O200*($I200-O$4)),Prime))</f>
        <v/>
      </c>
      <c r="AQ200" s="43" t="str">
        <f>IF(A200="","",MOD((AG200+AH200)*(P200*($I200-P$4)),Prime))</f>
        <v/>
      </c>
      <c r="AR200" s="7"/>
      <c r="AS200" s="43" t="str">
        <f>IF(A200="","",MOD((AG200+AH200)*(Q200+R200+S200+T200+U200-1),Prime))</f>
        <v/>
      </c>
      <c r="AT200" s="43" t="str">
        <f>IF(A200="","",MOD((AG200+AH200)*(Q200*(1-Q200)),Prime))</f>
        <v/>
      </c>
      <c r="AU200" s="43" t="str">
        <f>IF(A200="","",MOD((AG200+AH200)*(R200*(1-R200)),Prime))</f>
        <v/>
      </c>
      <c r="AV200" s="43" t="str">
        <f>IF(A200="","",MOD((AG200+AH200)*(S200*(1-S200)),Prime))</f>
        <v/>
      </c>
      <c r="AW200" s="43" t="str">
        <f>IF(A200="","",MOD((AG200+AH200)*(T200*(1-T200)),Prime))</f>
        <v/>
      </c>
      <c r="AX200" s="43" t="str">
        <f>IF(A200="","",MOD((AG200+AH200)*(U200*(1-U200)),Prime))</f>
        <v/>
      </c>
      <c r="AY200" s="43" t="str">
        <f>IF($A200="","",MOD(($AG200+$AH200)*(Q200*($K200-Q$4)),Prime))</f>
        <v/>
      </c>
      <c r="AZ200" s="43" t="str">
        <f>IF($A200="","",MOD(($AG200+$AH200)*(R200*($K200-R$4)),Prime))</f>
        <v/>
      </c>
      <c r="BA200" s="43" t="str">
        <f>IF($A200="","",MOD(($AG200+$AH200)*(S200*($K200-S$4)),Prime))</f>
        <v/>
      </c>
      <c r="BB200" s="43" t="str">
        <f>IF($A200="","",MOD(($AG200+$AH200)*(T200*($K200-T$4)),Prime))</f>
        <v/>
      </c>
      <c r="BC200" s="43" t="str">
        <f>IF($A200="","",MOD(($AG200+$AH200)*(U200*($K200-U$4)),Prime))</f>
        <v/>
      </c>
      <c r="BD200" s="24"/>
      <c r="BE200" s="43" t="str">
        <f>IF(A200="","",MOD((AG200+AH200)*(V200+W200+X200+Y200+Z200-1),Prime))</f>
        <v/>
      </c>
      <c r="BF200" s="43" t="str">
        <f>IF(A200="","",MOD((AG200+AH200)*(V200*(1-V200)),Prime))</f>
        <v/>
      </c>
      <c r="BG200" s="43" t="str">
        <f>IF(A200="","",MOD((AG200+AH200)*(W200*(1-W200)),Prime))</f>
        <v/>
      </c>
      <c r="BH200" s="43" t="str">
        <f>IF(A200="","",MOD((AG200+AH200)*(X200*(1-X200)),Prime))</f>
        <v/>
      </c>
      <c r="BI200" s="43" t="str">
        <f>IF(A200="","",MOD((AG200+AH200)*(Y200*(1-Y200)),Prime))</f>
        <v/>
      </c>
      <c r="BJ200" s="43" t="str">
        <f>IF(A200="","",MOD((AG200+AH200)*(Z200*(1-Z200)),Prime))</f>
        <v/>
      </c>
      <c r="BK200" s="43" t="str">
        <f>IF($A200="","",MOD(($AG200+$AH200)*(V200*($L200-V$4)),Prime))</f>
        <v/>
      </c>
      <c r="BL200" s="43" t="str">
        <f>IF($A200="","",MOD(($AG200+$AH200)*(W200*($L200-W$4)),Prime))</f>
        <v/>
      </c>
      <c r="BM200" s="43" t="str">
        <f>IF($A200="","",MOD(($AG200+$AH200)*(X200*($L200-X$4)),Prime))</f>
        <v/>
      </c>
      <c r="BN200" s="43" t="str">
        <f>IF($A200="","",MOD(($AG200+$AH200)*(Y200*($L200-Y$4)),Prime))</f>
        <v/>
      </c>
      <c r="BO200" s="43" t="str">
        <f>IF($A200="","",MOD(($AG200+$AH200)*(Z200*($L200-Z$4)),Prime))</f>
        <v/>
      </c>
      <c r="BP200" s="24"/>
      <c r="BQ200" s="43" t="str">
        <f>IF(A200="","",MOD((AG200+AH200)*(R200*D200+S200*E200+T200*F200+U200*G200-AA200),Prime))</f>
        <v/>
      </c>
      <c r="BR200" s="43" t="str">
        <f>IF(A200="","",MOD((AG200+AH200)*(W200*D200+X200*E200+Y200*F200+Z200*G200-AB200),Prime))</f>
        <v/>
      </c>
      <c r="BS200" s="43" t="str">
        <f>IF(A200="","",MOD((AG200+AH200)*(MOD(N200*AB200+O200*(AB200+M200)+P200*(AA200+AB200+M200),Prime)-AC200),Prime))</f>
        <v/>
      </c>
      <c r="BT200" s="43" t="str">
        <f>IF(A200="","",MOD((AG200+AH200)*MOD(H200*(AA200+R200)+(1-H200)*AC200-AD200,Prime),Prime))</f>
        <v/>
      </c>
      <c r="BU200" s="43" t="str">
        <f>IF(A200="","",MOD((AG200+AH200)*((J200*AD200+(1-J200)*AC200)-AE200),Prime))</f>
        <v/>
      </c>
      <c r="BV200" s="43" t="str">
        <f>IF(A200="","",MOD((AG200+AH200)*H200*(1-H200),Prime))</f>
        <v/>
      </c>
      <c r="BW200" s="43" t="str" cm="1">
        <f t="array" ref="BW200">IF(A200="","",MOD(AH200*MOD(MRef(AF$5,B200-Input_Output!$O$6,Input_Output!$O$22)*MRef(AC$5,B200-Input_Output!$O$6,Input_Output!$O$22)-(1-H200),Prime),Prime))</f>
        <v/>
      </c>
      <c r="BX200" s="24"/>
      <c r="BY200" s="43" t="str" cm="1">
        <f t="array" ref="BY200">IF(A200="","",MOD($AH200*((1-MRef(R$5,$B200-Input_Output!$O$6,Input_Output!$O$22))*(MOD(MRef(D$5,$B200-Input_Output!$O$6,Input_Output!$O$22)+1,Prime))+MRef(R$5,$B200-Input_Output!$O$6,Input_Output!$O$22)*MRef($AE$5,$B200-Input_Output!$O$6,Input_Output!$O$22)-D200),Prime))</f>
        <v/>
      </c>
      <c r="BZ200" s="43" t="str" cm="1">
        <f t="array" ref="BZ200">IF($A200="","",MOD($AH200*((1-MRef(S$5,$B200-Input_Output!$O$6,Input_Output!$O$22))*MRef(E$5,$B200-Input_Output!$O$6,Input_Output!$O$22)+MRef(S$5,$B200-Input_Output!$O$6,Input_Output!$O$22)*MRef($AE$5,$B200-Input_Output!$O$6,Input_Output!$O$22)-E200),Prime))</f>
        <v/>
      </c>
      <c r="CA200" s="43" t="str" cm="1">
        <f t="array" ref="CA200">IF($A200="","",MOD($AH200*((1-MRef(T$5,$B200-Input_Output!$O$6,Input_Output!$O$22))*MRef(F$5,$B200-Input_Output!$O$6,Input_Output!$O$22)+MRef(T$5,$B200-Input_Output!$O$6,Input_Output!$O$22)*MRef($AE$5,$B200-Input_Output!$O$6,Input_Output!$O$22)-F200),Prime))</f>
        <v/>
      </c>
      <c r="CB200" s="43" t="str" cm="1">
        <f t="array" ref="CB200">IF($A200="","",MOD($AH200*((1-MRef(U$5,$B200-Input_Output!$O$6,Input_Output!$O$22))*MRef(G$5,$B200-Input_Output!$O$6,Input_Output!$O$22)+MRef(U$5,$B200-Input_Output!$O$6,Input_Output!$O$22)*MRef($AE$5,$B200-Input_Output!$O$6,Input_Output!$O$22)-G200),Prime))</f>
        <v/>
      </c>
      <c r="CC200" s="43" t="str" cm="1">
        <f t="array" ref="CC200">IF(A200="","",MOD(AH200*MRef(AC$5,B200-Input_Output!$O$6,Input_Output!$O$22)*H200,Prime))</f>
        <v/>
      </c>
      <c r="CD200" s="24"/>
      <c r="CE200" s="43" t="str">
        <f>IF($A200="","",MOD(D200*$AG200,Prime))</f>
        <v/>
      </c>
      <c r="CF200" s="43" t="str">
        <f>IF($A200="","",MOD((E200-INPUT)*$AG200,Prime))</f>
        <v/>
      </c>
      <c r="CG200" s="43" t="str">
        <f>IF($A200="","",MOD(H200*$AG200,Prime))</f>
        <v/>
      </c>
      <c r="CH200" s="43" t="str">
        <f>IF($A200="","",MOD((E200-OUT)*$AI200,Prime))</f>
        <v/>
      </c>
      <c r="CI200" s="43" t="str" cm="1">
        <f t="array" ref="CI200">IF(A200="","",_xlfn.LET(_xlpm.r,B200-Input_Output!$O$6,_xlpm.l,Input_Output!$O$22,MOD(MRef(AG$5,_xlpm.r,_xlpm.l)+MRef(AH$5,_xlpm.r,_xlpm.l)-MRef(AI$5,_xlpm.r,_xlpm.l)-AH200,Prime)))</f>
        <v/>
      </c>
      <c r="CJ200" s="7"/>
    </row>
    <row r="201" spans="1:88" x14ac:dyDescent="0.25">
      <c r="A201" s="41" t="str">
        <f>IF(B201&lt;Input_Output!O$22,"disguised","")</f>
        <v/>
      </c>
      <c r="B201" s="19" t="str">
        <f>IF(B200="","",_xlfn.LET(_xlpm.next,B200+1,IF(_xlpm.next&lt;Input_Output!O$22,_xlpm.next,"")))</f>
        <v/>
      </c>
      <c r="C201" s="19"/>
      <c r="D201" s="42"/>
      <c r="E201" s="42"/>
      <c r="F201" s="42"/>
      <c r="G201" s="42"/>
      <c r="H201" s="79"/>
      <c r="I201" s="87"/>
      <c r="J201" s="42"/>
      <c r="K201" s="42"/>
      <c r="L201" s="42"/>
      <c r="M201" s="61"/>
      <c r="N201" s="80"/>
      <c r="O201" s="42"/>
      <c r="P201" s="42"/>
      <c r="Q201" s="42"/>
      <c r="R201" s="42"/>
      <c r="S201" s="42"/>
      <c r="T201" s="42"/>
      <c r="U201" s="42"/>
      <c r="V201" s="42"/>
      <c r="W201" s="42"/>
      <c r="X201" s="42"/>
      <c r="Y201" s="42"/>
      <c r="Z201" s="42"/>
      <c r="AA201" s="42"/>
      <c r="AB201" s="42"/>
      <c r="AC201" s="42"/>
      <c r="AD201" s="42"/>
      <c r="AE201" s="42"/>
      <c r="AF201" s="42"/>
      <c r="AG201" s="19"/>
      <c r="AH201" s="19"/>
      <c r="AI201" s="19"/>
      <c r="AJ201" s="7"/>
      <c r="AK201" s="43" t="str">
        <f>IF(A201="","",MOD((AG201+AH201)*(N201+O201+P201-1),Prime))</f>
        <v/>
      </c>
      <c r="AL201" s="43" t="str">
        <f>IF(A201="","",MOD((AG201+AH201)*(N201*(1-N201)),Prime))</f>
        <v/>
      </c>
      <c r="AM201" s="43" t="str">
        <f>IF(A201="","",MOD((AG201+AH201)*(O201*(1-O201)),Prime))</f>
        <v/>
      </c>
      <c r="AN201" s="43" t="str">
        <f>IF(A201="","",MOD((AG201+AH201)*(P201*(1-P201)),Prime))</f>
        <v/>
      </c>
      <c r="AO201" s="43" t="str">
        <f>IF(A201="","",MOD((AG201+AH201)*(N201*($I201-N$4)),Prime))</f>
        <v/>
      </c>
      <c r="AP201" s="43" t="str">
        <f>IF(A201="","",MOD((AG201+AH201)*(O201*($I201-O$4)),Prime))</f>
        <v/>
      </c>
      <c r="AQ201" s="43" t="str">
        <f>IF(A201="","",MOD((AG201+AH201)*(P201*($I201-P$4)),Prime))</f>
        <v/>
      </c>
      <c r="AR201" s="7"/>
      <c r="AS201" s="43" t="str">
        <f>IF(A201="","",MOD((AG201+AH201)*(Q201+R201+S201+T201+U201-1),Prime))</f>
        <v/>
      </c>
      <c r="AT201" s="43" t="str">
        <f>IF(A201="","",MOD((AG201+AH201)*(Q201*(1-Q201)),Prime))</f>
        <v/>
      </c>
      <c r="AU201" s="43" t="str">
        <f>IF(A201="","",MOD((AG201+AH201)*(R201*(1-R201)),Prime))</f>
        <v/>
      </c>
      <c r="AV201" s="43" t="str">
        <f>IF(A201="","",MOD((AG201+AH201)*(S201*(1-S201)),Prime))</f>
        <v/>
      </c>
      <c r="AW201" s="43" t="str">
        <f>IF(A201="","",MOD((AG201+AH201)*(T201*(1-T201)),Prime))</f>
        <v/>
      </c>
      <c r="AX201" s="43" t="str">
        <f>IF(A201="","",MOD((AG201+AH201)*(U201*(1-U201)),Prime))</f>
        <v/>
      </c>
      <c r="AY201" s="43" t="str">
        <f>IF($A201="","",MOD(($AG201+$AH201)*(Q201*($K201-Q$4)),Prime))</f>
        <v/>
      </c>
      <c r="AZ201" s="43" t="str">
        <f>IF($A201="","",MOD(($AG201+$AH201)*(R201*($K201-R$4)),Prime))</f>
        <v/>
      </c>
      <c r="BA201" s="43" t="str">
        <f>IF($A201="","",MOD(($AG201+$AH201)*(S201*($K201-S$4)),Prime))</f>
        <v/>
      </c>
      <c r="BB201" s="43" t="str">
        <f>IF($A201="","",MOD(($AG201+$AH201)*(T201*($K201-T$4)),Prime))</f>
        <v/>
      </c>
      <c r="BC201" s="43" t="str">
        <f>IF($A201="","",MOD(($AG201+$AH201)*(U201*($K201-U$4)),Prime))</f>
        <v/>
      </c>
      <c r="BD201" s="24"/>
      <c r="BE201" s="43" t="str">
        <f>IF(A201="","",MOD((AG201+AH201)*(V201+W201+X201+Y201+Z201-1),Prime))</f>
        <v/>
      </c>
      <c r="BF201" s="43" t="str">
        <f>IF(A201="","",MOD((AG201+AH201)*(V201*(1-V201)),Prime))</f>
        <v/>
      </c>
      <c r="BG201" s="43" t="str">
        <f>IF(A201="","",MOD((AG201+AH201)*(W201*(1-W201)),Prime))</f>
        <v/>
      </c>
      <c r="BH201" s="43" t="str">
        <f>IF(A201="","",MOD((AG201+AH201)*(X201*(1-X201)),Prime))</f>
        <v/>
      </c>
      <c r="BI201" s="43" t="str">
        <f>IF(A201="","",MOD((AG201+AH201)*(Y201*(1-Y201)),Prime))</f>
        <v/>
      </c>
      <c r="BJ201" s="43" t="str">
        <f>IF(A201="","",MOD((AG201+AH201)*(Z201*(1-Z201)),Prime))</f>
        <v/>
      </c>
      <c r="BK201" s="43" t="str">
        <f>IF($A201="","",MOD(($AG201+$AH201)*(V201*($L201-V$4)),Prime))</f>
        <v/>
      </c>
      <c r="BL201" s="43" t="str">
        <f>IF($A201="","",MOD(($AG201+$AH201)*(W201*($L201-W$4)),Prime))</f>
        <v/>
      </c>
      <c r="BM201" s="43" t="str">
        <f>IF($A201="","",MOD(($AG201+$AH201)*(X201*($L201-X$4)),Prime))</f>
        <v/>
      </c>
      <c r="BN201" s="43" t="str">
        <f>IF($A201="","",MOD(($AG201+$AH201)*(Y201*($L201-Y$4)),Prime))</f>
        <v/>
      </c>
      <c r="BO201" s="43" t="str">
        <f>IF($A201="","",MOD(($AG201+$AH201)*(Z201*($L201-Z$4)),Prime))</f>
        <v/>
      </c>
      <c r="BP201" s="24"/>
      <c r="BQ201" s="43" t="str">
        <f>IF(A201="","",MOD((AG201+AH201)*(R201*D201+S201*E201+T201*F201+U201*G201-AA201),Prime))</f>
        <v/>
      </c>
      <c r="BR201" s="43" t="str">
        <f>IF(A201="","",MOD((AG201+AH201)*(W201*D201+X201*E201+Y201*F201+Z201*G201-AB201),Prime))</f>
        <v/>
      </c>
      <c r="BS201" s="43" t="str">
        <f>IF(A201="","",MOD((AG201+AH201)*(MOD(N201*AB201+O201*(AB201+M201)+P201*(AA201+AB201+M201),Prime)-AC201),Prime))</f>
        <v/>
      </c>
      <c r="BT201" s="43" t="str">
        <f>IF(A201="","",MOD((AG201+AH201)*MOD(H201*(AA201+R201)+(1-H201)*AC201-AD201,Prime),Prime))</f>
        <v/>
      </c>
      <c r="BU201" s="43" t="str">
        <f>IF(A201="","",MOD((AG201+AH201)*((J201*AD201+(1-J201)*AC201)-AE201),Prime))</f>
        <v/>
      </c>
      <c r="BV201" s="43" t="str">
        <f>IF(A201="","",MOD((AG201+AH201)*H201*(1-H201),Prime))</f>
        <v/>
      </c>
      <c r="BW201" s="43" t="str" cm="1">
        <f t="array" ref="BW201">IF(A201="","",MOD(AH201*MOD(MRef(AF$5,B201-Input_Output!$O$6,Input_Output!$O$22)*MRef(AC$5,B201-Input_Output!$O$6,Input_Output!$O$22)-(1-H201),Prime),Prime))</f>
        <v/>
      </c>
      <c r="BX201" s="24"/>
      <c r="BY201" s="43" t="str" cm="1">
        <f t="array" ref="BY201">IF(A201="","",MOD($AH201*((1-MRef(R$5,$B201-Input_Output!$O$6,Input_Output!$O$22))*(MOD(MRef(D$5,$B201-Input_Output!$O$6,Input_Output!$O$22)+1,Prime))+MRef(R$5,$B201-Input_Output!$O$6,Input_Output!$O$22)*MRef($AE$5,$B201-Input_Output!$O$6,Input_Output!$O$22)-D201),Prime))</f>
        <v/>
      </c>
      <c r="BZ201" s="43" t="str" cm="1">
        <f t="array" ref="BZ201">IF($A201="","",MOD($AH201*((1-MRef(S$5,$B201-Input_Output!$O$6,Input_Output!$O$22))*MRef(E$5,$B201-Input_Output!$O$6,Input_Output!$O$22)+MRef(S$5,$B201-Input_Output!$O$6,Input_Output!$O$22)*MRef($AE$5,$B201-Input_Output!$O$6,Input_Output!$O$22)-E201),Prime))</f>
        <v/>
      </c>
      <c r="CA201" s="43" t="str" cm="1">
        <f t="array" ref="CA201">IF($A201="","",MOD($AH201*((1-MRef(T$5,$B201-Input_Output!$O$6,Input_Output!$O$22))*MRef(F$5,$B201-Input_Output!$O$6,Input_Output!$O$22)+MRef(T$5,$B201-Input_Output!$O$6,Input_Output!$O$22)*MRef($AE$5,$B201-Input_Output!$O$6,Input_Output!$O$22)-F201),Prime))</f>
        <v/>
      </c>
      <c r="CB201" s="43" t="str" cm="1">
        <f t="array" ref="CB201">IF($A201="","",MOD($AH201*((1-MRef(U$5,$B201-Input_Output!$O$6,Input_Output!$O$22))*MRef(G$5,$B201-Input_Output!$O$6,Input_Output!$O$22)+MRef(U$5,$B201-Input_Output!$O$6,Input_Output!$O$22)*MRef($AE$5,$B201-Input_Output!$O$6,Input_Output!$O$22)-G201),Prime))</f>
        <v/>
      </c>
      <c r="CC201" s="43" t="str" cm="1">
        <f t="array" ref="CC201">IF(A201="","",MOD(AH201*MRef(AC$5,B201-Input_Output!$O$6,Input_Output!$O$22)*H201,Prime))</f>
        <v/>
      </c>
      <c r="CD201" s="24"/>
      <c r="CE201" s="43" t="str">
        <f>IF($A201="","",MOD(D201*$AG201,Prime))</f>
        <v/>
      </c>
      <c r="CF201" s="43" t="str">
        <f>IF($A201="","",MOD((E201-INPUT)*$AG201,Prime))</f>
        <v/>
      </c>
      <c r="CG201" s="43" t="str">
        <f>IF($A201="","",MOD(H201*$AG201,Prime))</f>
        <v/>
      </c>
      <c r="CH201" s="43" t="str">
        <f>IF($A201="","",MOD((E201-OUT)*$AI201,Prime))</f>
        <v/>
      </c>
      <c r="CI201" s="43" t="str" cm="1">
        <f t="array" ref="CI201">IF(A201="","",_xlfn.LET(_xlpm.r,B201-Input_Output!$O$6,_xlpm.l,Input_Output!$O$22,MOD(MRef(AG$5,_xlpm.r,_xlpm.l)+MRef(AH$5,_xlpm.r,_xlpm.l)-MRef(AI$5,_xlpm.r,_xlpm.l)-AH201,Prime)))</f>
        <v/>
      </c>
      <c r="CJ201" s="7"/>
    </row>
    <row r="202" spans="1:88" x14ac:dyDescent="0.25">
      <c r="A202" s="41" t="str">
        <f>IF(B202&lt;Input_Output!O$22,"disguised","")</f>
        <v/>
      </c>
      <c r="B202" s="19" t="str">
        <f>IF(B201="","",_xlfn.LET(_xlpm.next,B201+1,IF(_xlpm.next&lt;Input_Output!O$22,_xlpm.next,"")))</f>
        <v/>
      </c>
      <c r="C202" s="19"/>
      <c r="D202" s="42"/>
      <c r="E202" s="42"/>
      <c r="F202" s="42"/>
      <c r="G202" s="42"/>
      <c r="H202" s="79"/>
      <c r="I202" s="87"/>
      <c r="J202" s="42"/>
      <c r="K202" s="42"/>
      <c r="L202" s="42"/>
      <c r="M202" s="61"/>
      <c r="N202" s="80"/>
      <c r="O202" s="42"/>
      <c r="P202" s="42"/>
      <c r="Q202" s="42"/>
      <c r="R202" s="42"/>
      <c r="S202" s="42"/>
      <c r="T202" s="42"/>
      <c r="U202" s="42"/>
      <c r="V202" s="42"/>
      <c r="W202" s="42"/>
      <c r="X202" s="42"/>
      <c r="Y202" s="42"/>
      <c r="Z202" s="42"/>
      <c r="AA202" s="42"/>
      <c r="AB202" s="42"/>
      <c r="AC202" s="42"/>
      <c r="AD202" s="42"/>
      <c r="AE202" s="42"/>
      <c r="AF202" s="42"/>
      <c r="AG202" s="19"/>
      <c r="AH202" s="19"/>
      <c r="AI202" s="19"/>
      <c r="AJ202" s="7"/>
      <c r="AK202" s="43" t="str">
        <f>IF(A202="","",MOD((AG202+AH202)*(N202+O202+P202-1),Prime))</f>
        <v/>
      </c>
      <c r="AL202" s="43" t="str">
        <f>IF(A202="","",MOD((AG202+AH202)*(N202*(1-N202)),Prime))</f>
        <v/>
      </c>
      <c r="AM202" s="43" t="str">
        <f>IF(A202="","",MOD((AG202+AH202)*(O202*(1-O202)),Prime))</f>
        <v/>
      </c>
      <c r="AN202" s="43" t="str">
        <f>IF(A202="","",MOD((AG202+AH202)*(P202*(1-P202)),Prime))</f>
        <v/>
      </c>
      <c r="AO202" s="43" t="str">
        <f>IF(A202="","",MOD((AG202+AH202)*(N202*($I202-N$4)),Prime))</f>
        <v/>
      </c>
      <c r="AP202" s="43" t="str">
        <f>IF(A202="","",MOD((AG202+AH202)*(O202*($I202-O$4)),Prime))</f>
        <v/>
      </c>
      <c r="AQ202" s="43" t="str">
        <f>IF(A202="","",MOD((AG202+AH202)*(P202*($I202-P$4)),Prime))</f>
        <v/>
      </c>
      <c r="AR202" s="7"/>
      <c r="AS202" s="43" t="str">
        <f>IF(A202="","",MOD((AG202+AH202)*(Q202+R202+S202+T202+U202-1),Prime))</f>
        <v/>
      </c>
      <c r="AT202" s="43" t="str">
        <f>IF(A202="","",MOD((AG202+AH202)*(Q202*(1-Q202)),Prime))</f>
        <v/>
      </c>
      <c r="AU202" s="43" t="str">
        <f>IF(A202="","",MOD((AG202+AH202)*(R202*(1-R202)),Prime))</f>
        <v/>
      </c>
      <c r="AV202" s="43" t="str">
        <f>IF(A202="","",MOD((AG202+AH202)*(S202*(1-S202)),Prime))</f>
        <v/>
      </c>
      <c r="AW202" s="43" t="str">
        <f>IF(A202="","",MOD((AG202+AH202)*(T202*(1-T202)),Prime))</f>
        <v/>
      </c>
      <c r="AX202" s="43" t="str">
        <f>IF(A202="","",MOD((AG202+AH202)*(U202*(1-U202)),Prime))</f>
        <v/>
      </c>
      <c r="AY202" s="43" t="str">
        <f>IF($A202="","",MOD(($AG202+$AH202)*(Q202*($K202-Q$4)),Prime))</f>
        <v/>
      </c>
      <c r="AZ202" s="43" t="str">
        <f>IF($A202="","",MOD(($AG202+$AH202)*(R202*($K202-R$4)),Prime))</f>
        <v/>
      </c>
      <c r="BA202" s="43" t="str">
        <f>IF($A202="","",MOD(($AG202+$AH202)*(S202*($K202-S$4)),Prime))</f>
        <v/>
      </c>
      <c r="BB202" s="43" t="str">
        <f>IF($A202="","",MOD(($AG202+$AH202)*(T202*($K202-T$4)),Prime))</f>
        <v/>
      </c>
      <c r="BC202" s="43" t="str">
        <f>IF($A202="","",MOD(($AG202+$AH202)*(U202*($K202-U$4)),Prime))</f>
        <v/>
      </c>
      <c r="BD202" s="24"/>
      <c r="BE202" s="43" t="str">
        <f>IF(A202="","",MOD((AG202+AH202)*(V202+W202+X202+Y202+Z202-1),Prime))</f>
        <v/>
      </c>
      <c r="BF202" s="43" t="str">
        <f>IF(A202="","",MOD((AG202+AH202)*(V202*(1-V202)),Prime))</f>
        <v/>
      </c>
      <c r="BG202" s="43" t="str">
        <f>IF(A202="","",MOD((AG202+AH202)*(W202*(1-W202)),Prime))</f>
        <v/>
      </c>
      <c r="BH202" s="43" t="str">
        <f>IF(A202="","",MOD((AG202+AH202)*(X202*(1-X202)),Prime))</f>
        <v/>
      </c>
      <c r="BI202" s="43" t="str">
        <f>IF(A202="","",MOD((AG202+AH202)*(Y202*(1-Y202)),Prime))</f>
        <v/>
      </c>
      <c r="BJ202" s="43" t="str">
        <f>IF(A202="","",MOD((AG202+AH202)*(Z202*(1-Z202)),Prime))</f>
        <v/>
      </c>
      <c r="BK202" s="43" t="str">
        <f>IF($A202="","",MOD(($AG202+$AH202)*(V202*($L202-V$4)),Prime))</f>
        <v/>
      </c>
      <c r="BL202" s="43" t="str">
        <f>IF($A202="","",MOD(($AG202+$AH202)*(W202*($L202-W$4)),Prime))</f>
        <v/>
      </c>
      <c r="BM202" s="43" t="str">
        <f>IF($A202="","",MOD(($AG202+$AH202)*(X202*($L202-X$4)),Prime))</f>
        <v/>
      </c>
      <c r="BN202" s="43" t="str">
        <f>IF($A202="","",MOD(($AG202+$AH202)*(Y202*($L202-Y$4)),Prime))</f>
        <v/>
      </c>
      <c r="BO202" s="43" t="str">
        <f>IF($A202="","",MOD(($AG202+$AH202)*(Z202*($L202-Z$4)),Prime))</f>
        <v/>
      </c>
      <c r="BP202" s="24"/>
      <c r="BQ202" s="43" t="str">
        <f>IF(A202="","",MOD((AG202+AH202)*(R202*D202+S202*E202+T202*F202+U202*G202-AA202),Prime))</f>
        <v/>
      </c>
      <c r="BR202" s="43" t="str">
        <f>IF(A202="","",MOD((AG202+AH202)*(W202*D202+X202*E202+Y202*F202+Z202*G202-AB202),Prime))</f>
        <v/>
      </c>
      <c r="BS202" s="43" t="str">
        <f>IF(A202="","",MOD((AG202+AH202)*(MOD(N202*AB202+O202*(AB202+M202)+P202*(AA202+AB202+M202),Prime)-AC202),Prime))</f>
        <v/>
      </c>
      <c r="BT202" s="43" t="str">
        <f>IF(A202="","",MOD((AG202+AH202)*MOD(H202*(AA202+R202)+(1-H202)*AC202-AD202,Prime),Prime))</f>
        <v/>
      </c>
      <c r="BU202" s="43" t="str">
        <f>IF(A202="","",MOD((AG202+AH202)*((J202*AD202+(1-J202)*AC202)-AE202),Prime))</f>
        <v/>
      </c>
      <c r="BV202" s="43" t="str">
        <f>IF(A202="","",MOD((AG202+AH202)*H202*(1-H202),Prime))</f>
        <v/>
      </c>
      <c r="BW202" s="43" t="str" cm="1">
        <f t="array" ref="BW202">IF(A202="","",MOD(AH202*MOD(MRef(AF$5,B202-Input_Output!$O$6,Input_Output!$O$22)*MRef(AC$5,B202-Input_Output!$O$6,Input_Output!$O$22)-(1-H202),Prime),Prime))</f>
        <v/>
      </c>
      <c r="BX202" s="24"/>
      <c r="BY202" s="43" t="str" cm="1">
        <f t="array" ref="BY202">IF(A202="","",MOD($AH202*((1-MRef(R$5,$B202-Input_Output!$O$6,Input_Output!$O$22))*(MOD(MRef(D$5,$B202-Input_Output!$O$6,Input_Output!$O$22)+1,Prime))+MRef(R$5,$B202-Input_Output!$O$6,Input_Output!$O$22)*MRef($AE$5,$B202-Input_Output!$O$6,Input_Output!$O$22)-D202),Prime))</f>
        <v/>
      </c>
      <c r="BZ202" s="43" t="str" cm="1">
        <f t="array" ref="BZ202">IF($A202="","",MOD($AH202*((1-MRef(S$5,$B202-Input_Output!$O$6,Input_Output!$O$22))*MRef(E$5,$B202-Input_Output!$O$6,Input_Output!$O$22)+MRef(S$5,$B202-Input_Output!$O$6,Input_Output!$O$22)*MRef($AE$5,$B202-Input_Output!$O$6,Input_Output!$O$22)-E202),Prime))</f>
        <v/>
      </c>
      <c r="CA202" s="43" t="str" cm="1">
        <f t="array" ref="CA202">IF($A202="","",MOD($AH202*((1-MRef(T$5,$B202-Input_Output!$O$6,Input_Output!$O$22))*MRef(F$5,$B202-Input_Output!$O$6,Input_Output!$O$22)+MRef(T$5,$B202-Input_Output!$O$6,Input_Output!$O$22)*MRef($AE$5,$B202-Input_Output!$O$6,Input_Output!$O$22)-F202),Prime))</f>
        <v/>
      </c>
      <c r="CB202" s="43" t="str" cm="1">
        <f t="array" ref="CB202">IF($A202="","",MOD($AH202*((1-MRef(U$5,$B202-Input_Output!$O$6,Input_Output!$O$22))*MRef(G$5,$B202-Input_Output!$O$6,Input_Output!$O$22)+MRef(U$5,$B202-Input_Output!$O$6,Input_Output!$O$22)*MRef($AE$5,$B202-Input_Output!$O$6,Input_Output!$O$22)-G202),Prime))</f>
        <v/>
      </c>
      <c r="CC202" s="43" t="str" cm="1">
        <f t="array" ref="CC202">IF(A202="","",MOD(AH202*MRef(AC$5,B202-Input_Output!$O$6,Input_Output!$O$22)*H202,Prime))</f>
        <v/>
      </c>
      <c r="CD202" s="24"/>
      <c r="CE202" s="43" t="str">
        <f>IF($A202="","",MOD(D202*$AG202,Prime))</f>
        <v/>
      </c>
      <c r="CF202" s="43" t="str">
        <f>IF($A202="","",MOD((E202-INPUT)*$AG202,Prime))</f>
        <v/>
      </c>
      <c r="CG202" s="43" t="str">
        <f>IF($A202="","",MOD(H202*$AG202,Prime))</f>
        <v/>
      </c>
      <c r="CH202" s="43" t="str">
        <f>IF($A202="","",MOD((E202-OUT)*$AI202,Prime))</f>
        <v/>
      </c>
      <c r="CI202" s="43" t="str" cm="1">
        <f t="array" ref="CI202">IF(A202="","",_xlfn.LET(_xlpm.r,B202-Input_Output!$O$6,_xlpm.l,Input_Output!$O$22,MOD(MRef(AG$5,_xlpm.r,_xlpm.l)+MRef(AH$5,_xlpm.r,_xlpm.l)-MRef(AI$5,_xlpm.r,_xlpm.l)-AH202,Prime)))</f>
        <v/>
      </c>
      <c r="CJ202" s="7"/>
    </row>
    <row r="203" spans="1:88" x14ac:dyDescent="0.25">
      <c r="A203" s="41" t="str">
        <f>IF(B203&lt;Input_Output!O$22,"disguised","")</f>
        <v/>
      </c>
      <c r="B203" s="19" t="str">
        <f>IF(B202="","",_xlfn.LET(_xlpm.next,B202+1,IF(_xlpm.next&lt;Input_Output!O$22,_xlpm.next,"")))</f>
        <v/>
      </c>
      <c r="C203" s="19"/>
      <c r="D203" s="42"/>
      <c r="E203" s="42"/>
      <c r="F203" s="42"/>
      <c r="G203" s="42"/>
      <c r="H203" s="79"/>
      <c r="I203" s="87"/>
      <c r="J203" s="42"/>
      <c r="K203" s="42"/>
      <c r="L203" s="42"/>
      <c r="M203" s="61"/>
      <c r="N203" s="80"/>
      <c r="O203" s="42"/>
      <c r="P203" s="42"/>
      <c r="Q203" s="42"/>
      <c r="R203" s="42"/>
      <c r="S203" s="42"/>
      <c r="T203" s="42"/>
      <c r="U203" s="42"/>
      <c r="V203" s="42"/>
      <c r="W203" s="42"/>
      <c r="X203" s="42"/>
      <c r="Y203" s="42"/>
      <c r="Z203" s="42"/>
      <c r="AA203" s="42"/>
      <c r="AB203" s="42"/>
      <c r="AC203" s="42"/>
      <c r="AD203" s="42"/>
      <c r="AE203" s="42"/>
      <c r="AF203" s="42"/>
      <c r="AG203" s="19"/>
      <c r="AH203" s="19"/>
      <c r="AI203" s="19"/>
      <c r="AJ203" s="7"/>
      <c r="AK203" s="43" t="str">
        <f>IF(A203="","",MOD((AG203+AH203)*(N203+O203+P203-1),Prime))</f>
        <v/>
      </c>
      <c r="AL203" s="43" t="str">
        <f>IF(A203="","",MOD((AG203+AH203)*(N203*(1-N203)),Prime))</f>
        <v/>
      </c>
      <c r="AM203" s="43" t="str">
        <f>IF(A203="","",MOD((AG203+AH203)*(O203*(1-O203)),Prime))</f>
        <v/>
      </c>
      <c r="AN203" s="43" t="str">
        <f>IF(A203="","",MOD((AG203+AH203)*(P203*(1-P203)),Prime))</f>
        <v/>
      </c>
      <c r="AO203" s="43" t="str">
        <f>IF(A203="","",MOD((AG203+AH203)*(N203*($I203-N$4)),Prime))</f>
        <v/>
      </c>
      <c r="AP203" s="43" t="str">
        <f>IF(A203="","",MOD((AG203+AH203)*(O203*($I203-O$4)),Prime))</f>
        <v/>
      </c>
      <c r="AQ203" s="43" t="str">
        <f>IF(A203="","",MOD((AG203+AH203)*(P203*($I203-P$4)),Prime))</f>
        <v/>
      </c>
      <c r="AR203" s="7"/>
      <c r="AS203" s="43" t="str">
        <f>IF(A203="","",MOD((AG203+AH203)*(Q203+R203+S203+T203+U203-1),Prime))</f>
        <v/>
      </c>
      <c r="AT203" s="43" t="str">
        <f>IF(A203="","",MOD((AG203+AH203)*(Q203*(1-Q203)),Prime))</f>
        <v/>
      </c>
      <c r="AU203" s="43" t="str">
        <f>IF(A203="","",MOD((AG203+AH203)*(R203*(1-R203)),Prime))</f>
        <v/>
      </c>
      <c r="AV203" s="43" t="str">
        <f>IF(A203="","",MOD((AG203+AH203)*(S203*(1-S203)),Prime))</f>
        <v/>
      </c>
      <c r="AW203" s="43" t="str">
        <f>IF(A203="","",MOD((AG203+AH203)*(T203*(1-T203)),Prime))</f>
        <v/>
      </c>
      <c r="AX203" s="43" t="str">
        <f>IF(A203="","",MOD((AG203+AH203)*(U203*(1-U203)),Prime))</f>
        <v/>
      </c>
      <c r="AY203" s="43" t="str">
        <f>IF($A203="","",MOD(($AG203+$AH203)*(Q203*($K203-Q$4)),Prime))</f>
        <v/>
      </c>
      <c r="AZ203" s="43" t="str">
        <f>IF($A203="","",MOD(($AG203+$AH203)*(R203*($K203-R$4)),Prime))</f>
        <v/>
      </c>
      <c r="BA203" s="43" t="str">
        <f>IF($A203="","",MOD(($AG203+$AH203)*(S203*($K203-S$4)),Prime))</f>
        <v/>
      </c>
      <c r="BB203" s="43" t="str">
        <f>IF($A203="","",MOD(($AG203+$AH203)*(T203*($K203-T$4)),Prime))</f>
        <v/>
      </c>
      <c r="BC203" s="43" t="str">
        <f>IF($A203="","",MOD(($AG203+$AH203)*(U203*($K203-U$4)),Prime))</f>
        <v/>
      </c>
      <c r="BD203" s="24"/>
      <c r="BE203" s="43" t="str">
        <f>IF(A203="","",MOD((AG203+AH203)*(V203+W203+X203+Y203+Z203-1),Prime))</f>
        <v/>
      </c>
      <c r="BF203" s="43" t="str">
        <f>IF(A203="","",MOD((AG203+AH203)*(V203*(1-V203)),Prime))</f>
        <v/>
      </c>
      <c r="BG203" s="43" t="str">
        <f>IF(A203="","",MOD((AG203+AH203)*(W203*(1-W203)),Prime))</f>
        <v/>
      </c>
      <c r="BH203" s="43" t="str">
        <f>IF(A203="","",MOD((AG203+AH203)*(X203*(1-X203)),Prime))</f>
        <v/>
      </c>
      <c r="BI203" s="43" t="str">
        <f>IF(A203="","",MOD((AG203+AH203)*(Y203*(1-Y203)),Prime))</f>
        <v/>
      </c>
      <c r="BJ203" s="43" t="str">
        <f>IF(A203="","",MOD((AG203+AH203)*(Z203*(1-Z203)),Prime))</f>
        <v/>
      </c>
      <c r="BK203" s="43" t="str">
        <f>IF($A203="","",MOD(($AG203+$AH203)*(V203*($L203-V$4)),Prime))</f>
        <v/>
      </c>
      <c r="BL203" s="43" t="str">
        <f>IF($A203="","",MOD(($AG203+$AH203)*(W203*($L203-W$4)),Prime))</f>
        <v/>
      </c>
      <c r="BM203" s="43" t="str">
        <f>IF($A203="","",MOD(($AG203+$AH203)*(X203*($L203-X$4)),Prime))</f>
        <v/>
      </c>
      <c r="BN203" s="43" t="str">
        <f>IF($A203="","",MOD(($AG203+$AH203)*(Y203*($L203-Y$4)),Prime))</f>
        <v/>
      </c>
      <c r="BO203" s="43" t="str">
        <f>IF($A203="","",MOD(($AG203+$AH203)*(Z203*($L203-Z$4)),Prime))</f>
        <v/>
      </c>
      <c r="BP203" s="24"/>
      <c r="BQ203" s="43" t="str">
        <f>IF(A203="","",MOD((AG203+AH203)*(R203*D203+S203*E203+T203*F203+U203*G203-AA203),Prime))</f>
        <v/>
      </c>
      <c r="BR203" s="43" t="str">
        <f>IF(A203="","",MOD((AG203+AH203)*(W203*D203+X203*E203+Y203*F203+Z203*G203-AB203),Prime))</f>
        <v/>
      </c>
      <c r="BS203" s="43" t="str">
        <f>IF(A203="","",MOD((AG203+AH203)*(MOD(N203*AB203+O203*(AB203+M203)+P203*(AA203+AB203+M203),Prime)-AC203),Prime))</f>
        <v/>
      </c>
      <c r="BT203" s="43" t="str">
        <f>IF(A203="","",MOD((AG203+AH203)*MOD(H203*(AA203+R203)+(1-H203)*AC203-AD203,Prime),Prime))</f>
        <v/>
      </c>
      <c r="BU203" s="43" t="str">
        <f>IF(A203="","",MOD((AG203+AH203)*((J203*AD203+(1-J203)*AC203)-AE203),Prime))</f>
        <v/>
      </c>
      <c r="BV203" s="43" t="str">
        <f>IF(A203="","",MOD((AG203+AH203)*H203*(1-H203),Prime))</f>
        <v/>
      </c>
      <c r="BW203" s="43" t="str" cm="1">
        <f t="array" ref="BW203">IF(A203="","",MOD(AH203*MOD(MRef(AF$5,B203-Input_Output!$O$6,Input_Output!$O$22)*MRef(AC$5,B203-Input_Output!$O$6,Input_Output!$O$22)-(1-H203),Prime),Prime))</f>
        <v/>
      </c>
      <c r="BX203" s="24"/>
      <c r="BY203" s="43" t="str" cm="1">
        <f t="array" ref="BY203">IF(A203="","",MOD($AH203*((1-MRef(R$5,$B203-Input_Output!$O$6,Input_Output!$O$22))*(MOD(MRef(D$5,$B203-Input_Output!$O$6,Input_Output!$O$22)+1,Prime))+MRef(R$5,$B203-Input_Output!$O$6,Input_Output!$O$22)*MRef($AE$5,$B203-Input_Output!$O$6,Input_Output!$O$22)-D203),Prime))</f>
        <v/>
      </c>
      <c r="BZ203" s="43" t="str" cm="1">
        <f t="array" ref="BZ203">IF($A203="","",MOD($AH203*((1-MRef(S$5,$B203-Input_Output!$O$6,Input_Output!$O$22))*MRef(E$5,$B203-Input_Output!$O$6,Input_Output!$O$22)+MRef(S$5,$B203-Input_Output!$O$6,Input_Output!$O$22)*MRef($AE$5,$B203-Input_Output!$O$6,Input_Output!$O$22)-E203),Prime))</f>
        <v/>
      </c>
      <c r="CA203" s="43" t="str" cm="1">
        <f t="array" ref="CA203">IF($A203="","",MOD($AH203*((1-MRef(T$5,$B203-Input_Output!$O$6,Input_Output!$O$22))*MRef(F$5,$B203-Input_Output!$O$6,Input_Output!$O$22)+MRef(T$5,$B203-Input_Output!$O$6,Input_Output!$O$22)*MRef($AE$5,$B203-Input_Output!$O$6,Input_Output!$O$22)-F203),Prime))</f>
        <v/>
      </c>
      <c r="CB203" s="43" t="str" cm="1">
        <f t="array" ref="CB203">IF($A203="","",MOD($AH203*((1-MRef(U$5,$B203-Input_Output!$O$6,Input_Output!$O$22))*MRef(G$5,$B203-Input_Output!$O$6,Input_Output!$O$22)+MRef(U$5,$B203-Input_Output!$O$6,Input_Output!$O$22)*MRef($AE$5,$B203-Input_Output!$O$6,Input_Output!$O$22)-G203),Prime))</f>
        <v/>
      </c>
      <c r="CC203" s="43" t="str" cm="1">
        <f t="array" ref="CC203">IF(A203="","",MOD(AH203*MRef(AC$5,B203-Input_Output!$O$6,Input_Output!$O$22)*H203,Prime))</f>
        <v/>
      </c>
      <c r="CD203" s="24"/>
      <c r="CE203" s="43" t="str">
        <f>IF($A203="","",MOD(D203*$AG203,Prime))</f>
        <v/>
      </c>
      <c r="CF203" s="43" t="str">
        <f>IF($A203="","",MOD((E203-INPUT)*$AG203,Prime))</f>
        <v/>
      </c>
      <c r="CG203" s="43" t="str">
        <f>IF($A203="","",MOD(H203*$AG203,Prime))</f>
        <v/>
      </c>
      <c r="CH203" s="43" t="str">
        <f>IF($A203="","",MOD((E203-OUT)*$AI203,Prime))</f>
        <v/>
      </c>
      <c r="CI203" s="43" t="str" cm="1">
        <f t="array" ref="CI203">IF(A203="","",_xlfn.LET(_xlpm.r,B203-Input_Output!$O$6,_xlpm.l,Input_Output!$O$22,MOD(MRef(AG$5,_xlpm.r,_xlpm.l)+MRef(AH$5,_xlpm.r,_xlpm.l)-MRef(AI$5,_xlpm.r,_xlpm.l)-AH203,Prime)))</f>
        <v/>
      </c>
      <c r="CJ203" s="7"/>
    </row>
    <row r="204" spans="1:88" x14ac:dyDescent="0.25">
      <c r="A204" s="41" t="str">
        <f>IF(B204&lt;Input_Output!O$22,"disguised","")</f>
        <v/>
      </c>
      <c r="B204" s="19" t="str">
        <f>IF(B203="","",_xlfn.LET(_xlpm.next,B203+1,IF(_xlpm.next&lt;Input_Output!O$22,_xlpm.next,"")))</f>
        <v/>
      </c>
      <c r="C204" s="19"/>
      <c r="D204" s="42"/>
      <c r="E204" s="42"/>
      <c r="F204" s="42"/>
      <c r="G204" s="42"/>
      <c r="H204" s="79"/>
      <c r="I204" s="87"/>
      <c r="J204" s="42"/>
      <c r="K204" s="42"/>
      <c r="L204" s="42"/>
      <c r="M204" s="61"/>
      <c r="N204" s="80"/>
      <c r="O204" s="42"/>
      <c r="P204" s="42"/>
      <c r="Q204" s="42"/>
      <c r="R204" s="42"/>
      <c r="S204" s="42"/>
      <c r="T204" s="42"/>
      <c r="U204" s="42"/>
      <c r="V204" s="42"/>
      <c r="W204" s="42"/>
      <c r="X204" s="42"/>
      <c r="Y204" s="42"/>
      <c r="Z204" s="42"/>
      <c r="AA204" s="42"/>
      <c r="AB204" s="42"/>
      <c r="AC204" s="42"/>
      <c r="AD204" s="42"/>
      <c r="AE204" s="42"/>
      <c r="AF204" s="42"/>
      <c r="AG204" s="19"/>
      <c r="AH204" s="19"/>
      <c r="AI204" s="19"/>
      <c r="AJ204" s="7"/>
      <c r="AK204" s="43" t="str">
        <f>IF(A204="","",MOD((AG204+AH204)*(N204+O204+P204-1),Prime))</f>
        <v/>
      </c>
      <c r="AL204" s="43" t="str">
        <f>IF(A204="","",MOD((AG204+AH204)*(N204*(1-N204)),Prime))</f>
        <v/>
      </c>
      <c r="AM204" s="43" t="str">
        <f>IF(A204="","",MOD((AG204+AH204)*(O204*(1-O204)),Prime))</f>
        <v/>
      </c>
      <c r="AN204" s="43" t="str">
        <f>IF(A204="","",MOD((AG204+AH204)*(P204*(1-P204)),Prime))</f>
        <v/>
      </c>
      <c r="AO204" s="43" t="str">
        <f>IF(A204="","",MOD((AG204+AH204)*(N204*($I204-N$4)),Prime))</f>
        <v/>
      </c>
      <c r="AP204" s="43" t="str">
        <f>IF(A204="","",MOD((AG204+AH204)*(O204*($I204-O$4)),Prime))</f>
        <v/>
      </c>
      <c r="AQ204" s="43" t="str">
        <f>IF(A204="","",MOD((AG204+AH204)*(P204*($I204-P$4)),Prime))</f>
        <v/>
      </c>
      <c r="AR204" s="7"/>
      <c r="AS204" s="43" t="str">
        <f>IF(A204="","",MOD((AG204+AH204)*(Q204+R204+S204+T204+U204-1),Prime))</f>
        <v/>
      </c>
      <c r="AT204" s="43" t="str">
        <f>IF(A204="","",MOD((AG204+AH204)*(Q204*(1-Q204)),Prime))</f>
        <v/>
      </c>
      <c r="AU204" s="43" t="str">
        <f>IF(A204="","",MOD((AG204+AH204)*(R204*(1-R204)),Prime))</f>
        <v/>
      </c>
      <c r="AV204" s="43" t="str">
        <f>IF(A204="","",MOD((AG204+AH204)*(S204*(1-S204)),Prime))</f>
        <v/>
      </c>
      <c r="AW204" s="43" t="str">
        <f>IF(A204="","",MOD((AG204+AH204)*(T204*(1-T204)),Prime))</f>
        <v/>
      </c>
      <c r="AX204" s="43" t="str">
        <f>IF(A204="","",MOD((AG204+AH204)*(U204*(1-U204)),Prime))</f>
        <v/>
      </c>
      <c r="AY204" s="43" t="str">
        <f>IF($A204="","",MOD(($AG204+$AH204)*(Q204*($K204-Q$4)),Prime))</f>
        <v/>
      </c>
      <c r="AZ204" s="43" t="str">
        <f>IF($A204="","",MOD(($AG204+$AH204)*(R204*($K204-R$4)),Prime))</f>
        <v/>
      </c>
      <c r="BA204" s="43" t="str">
        <f>IF($A204="","",MOD(($AG204+$AH204)*(S204*($K204-S$4)),Prime))</f>
        <v/>
      </c>
      <c r="BB204" s="43" t="str">
        <f>IF($A204="","",MOD(($AG204+$AH204)*(T204*($K204-T$4)),Prime))</f>
        <v/>
      </c>
      <c r="BC204" s="43" t="str">
        <f>IF($A204="","",MOD(($AG204+$AH204)*(U204*($K204-U$4)),Prime))</f>
        <v/>
      </c>
      <c r="BD204" s="24"/>
      <c r="BE204" s="43" t="str">
        <f>IF(A204="","",MOD((AG204+AH204)*(V204+W204+X204+Y204+Z204-1),Prime))</f>
        <v/>
      </c>
      <c r="BF204" s="43" t="str">
        <f>IF(A204="","",MOD((AG204+AH204)*(V204*(1-V204)),Prime))</f>
        <v/>
      </c>
      <c r="BG204" s="43" t="str">
        <f>IF(A204="","",MOD((AG204+AH204)*(W204*(1-W204)),Prime))</f>
        <v/>
      </c>
      <c r="BH204" s="43" t="str">
        <f>IF(A204="","",MOD((AG204+AH204)*(X204*(1-X204)),Prime))</f>
        <v/>
      </c>
      <c r="BI204" s="43" t="str">
        <f>IF(A204="","",MOD((AG204+AH204)*(Y204*(1-Y204)),Prime))</f>
        <v/>
      </c>
      <c r="BJ204" s="43" t="str">
        <f>IF(A204="","",MOD((AG204+AH204)*(Z204*(1-Z204)),Prime))</f>
        <v/>
      </c>
      <c r="BK204" s="43" t="str">
        <f>IF($A204="","",MOD(($AG204+$AH204)*(V204*($L204-V$4)),Prime))</f>
        <v/>
      </c>
      <c r="BL204" s="43" t="str">
        <f>IF($A204="","",MOD(($AG204+$AH204)*(W204*($L204-W$4)),Prime))</f>
        <v/>
      </c>
      <c r="BM204" s="43" t="str">
        <f>IF($A204="","",MOD(($AG204+$AH204)*(X204*($L204-X$4)),Prime))</f>
        <v/>
      </c>
      <c r="BN204" s="43" t="str">
        <f>IF($A204="","",MOD(($AG204+$AH204)*(Y204*($L204-Y$4)),Prime))</f>
        <v/>
      </c>
      <c r="BO204" s="43" t="str">
        <f>IF($A204="","",MOD(($AG204+$AH204)*(Z204*($L204-Z$4)),Prime))</f>
        <v/>
      </c>
      <c r="BP204" s="24"/>
      <c r="BQ204" s="43" t="str">
        <f>IF(A204="","",MOD((AG204+AH204)*(R204*D204+S204*E204+T204*F204+U204*G204-AA204),Prime))</f>
        <v/>
      </c>
      <c r="BR204" s="43" t="str">
        <f>IF(A204="","",MOD((AG204+AH204)*(W204*D204+X204*E204+Y204*F204+Z204*G204-AB204),Prime))</f>
        <v/>
      </c>
      <c r="BS204" s="43" t="str">
        <f>IF(A204="","",MOD((AG204+AH204)*(MOD(N204*AB204+O204*(AB204+M204)+P204*(AA204+AB204+M204),Prime)-AC204),Prime))</f>
        <v/>
      </c>
      <c r="BT204" s="43" t="str">
        <f>IF(A204="","",MOD((AG204+AH204)*MOD(H204*(AA204+R204)+(1-H204)*AC204-AD204,Prime),Prime))</f>
        <v/>
      </c>
      <c r="BU204" s="43" t="str">
        <f>IF(A204="","",MOD((AG204+AH204)*((J204*AD204+(1-J204)*AC204)-AE204),Prime))</f>
        <v/>
      </c>
      <c r="BV204" s="43" t="str">
        <f>IF(A204="","",MOD((AG204+AH204)*H204*(1-H204),Prime))</f>
        <v/>
      </c>
      <c r="BW204" s="43" t="str" cm="1">
        <f t="array" ref="BW204">IF(A204="","",MOD(AH204*MOD(MRef(AF$5,B204-Input_Output!$O$6,Input_Output!$O$22)*MRef(AC$5,B204-Input_Output!$O$6,Input_Output!$O$22)-(1-H204),Prime),Prime))</f>
        <v/>
      </c>
      <c r="BX204" s="24"/>
      <c r="BY204" s="43" t="str" cm="1">
        <f t="array" ref="BY204">IF(A204="","",MOD($AH204*((1-MRef(R$5,$B204-Input_Output!$O$6,Input_Output!$O$22))*(MOD(MRef(D$5,$B204-Input_Output!$O$6,Input_Output!$O$22)+1,Prime))+MRef(R$5,$B204-Input_Output!$O$6,Input_Output!$O$22)*MRef($AE$5,$B204-Input_Output!$O$6,Input_Output!$O$22)-D204),Prime))</f>
        <v/>
      </c>
      <c r="BZ204" s="43" t="str" cm="1">
        <f t="array" ref="BZ204">IF($A204="","",MOD($AH204*((1-MRef(S$5,$B204-Input_Output!$O$6,Input_Output!$O$22))*MRef(E$5,$B204-Input_Output!$O$6,Input_Output!$O$22)+MRef(S$5,$B204-Input_Output!$O$6,Input_Output!$O$22)*MRef($AE$5,$B204-Input_Output!$O$6,Input_Output!$O$22)-E204),Prime))</f>
        <v/>
      </c>
      <c r="CA204" s="43" t="str" cm="1">
        <f t="array" ref="CA204">IF($A204="","",MOD($AH204*((1-MRef(T$5,$B204-Input_Output!$O$6,Input_Output!$O$22))*MRef(F$5,$B204-Input_Output!$O$6,Input_Output!$O$22)+MRef(T$5,$B204-Input_Output!$O$6,Input_Output!$O$22)*MRef($AE$5,$B204-Input_Output!$O$6,Input_Output!$O$22)-F204),Prime))</f>
        <v/>
      </c>
      <c r="CB204" s="43" t="str" cm="1">
        <f t="array" ref="CB204">IF($A204="","",MOD($AH204*((1-MRef(U$5,$B204-Input_Output!$O$6,Input_Output!$O$22))*MRef(G$5,$B204-Input_Output!$O$6,Input_Output!$O$22)+MRef(U$5,$B204-Input_Output!$O$6,Input_Output!$O$22)*MRef($AE$5,$B204-Input_Output!$O$6,Input_Output!$O$22)-G204),Prime))</f>
        <v/>
      </c>
      <c r="CC204" s="43" t="str" cm="1">
        <f t="array" ref="CC204">IF(A204="","",MOD(AH204*MRef(AC$5,B204-Input_Output!$O$6,Input_Output!$O$22)*H204,Prime))</f>
        <v/>
      </c>
      <c r="CD204" s="24"/>
      <c r="CE204" s="43" t="str">
        <f>IF($A204="","",MOD(D204*$AG204,Prime))</f>
        <v/>
      </c>
      <c r="CF204" s="43" t="str">
        <f>IF($A204="","",MOD((E204-INPUT)*$AG204,Prime))</f>
        <v/>
      </c>
      <c r="CG204" s="43" t="str">
        <f>IF($A204="","",MOD(H204*$AG204,Prime))</f>
        <v/>
      </c>
      <c r="CH204" s="43" t="str">
        <f>IF($A204="","",MOD((E204-OUT)*$AI204,Prime))</f>
        <v/>
      </c>
      <c r="CI204" s="43" t="str" cm="1">
        <f t="array" ref="CI204">IF(A204="","",_xlfn.LET(_xlpm.r,B204-Input_Output!$O$6,_xlpm.l,Input_Output!$O$22,MOD(MRef(AG$5,_xlpm.r,_xlpm.l)+MRef(AH$5,_xlpm.r,_xlpm.l)-MRef(AI$5,_xlpm.r,_xlpm.l)-AH204,Prime)))</f>
        <v/>
      </c>
      <c r="CJ204" s="7"/>
    </row>
    <row r="205" spans="1:88" x14ac:dyDescent="0.25">
      <c r="A205" s="41" t="str">
        <f>IF(B205&lt;Input_Output!O$22,"disguised","")</f>
        <v/>
      </c>
      <c r="B205" s="19" t="str">
        <f>IF(B204="","",_xlfn.LET(_xlpm.next,B204+1,IF(_xlpm.next&lt;Input_Output!O$22,_xlpm.next,"")))</f>
        <v/>
      </c>
      <c r="C205" s="19"/>
      <c r="D205" s="42"/>
      <c r="E205" s="42"/>
      <c r="F205" s="42"/>
      <c r="G205" s="42"/>
      <c r="H205" s="79"/>
      <c r="I205" s="87"/>
      <c r="J205" s="42"/>
      <c r="K205" s="42"/>
      <c r="L205" s="42"/>
      <c r="M205" s="61"/>
      <c r="N205" s="80"/>
      <c r="O205" s="42"/>
      <c r="P205" s="42"/>
      <c r="Q205" s="42"/>
      <c r="R205" s="42"/>
      <c r="S205" s="42"/>
      <c r="T205" s="42"/>
      <c r="U205" s="42"/>
      <c r="V205" s="42"/>
      <c r="W205" s="42"/>
      <c r="X205" s="42"/>
      <c r="Y205" s="42"/>
      <c r="Z205" s="42"/>
      <c r="AA205" s="42"/>
      <c r="AB205" s="42"/>
      <c r="AC205" s="42"/>
      <c r="AD205" s="42"/>
      <c r="AE205" s="42"/>
      <c r="AF205" s="42"/>
      <c r="AG205" s="19"/>
      <c r="AH205" s="19"/>
      <c r="AI205" s="19"/>
      <c r="AJ205" s="7"/>
      <c r="AK205" s="43" t="str">
        <f>IF(A205="","",MOD((AG205+AH205)*(N205+O205+P205-1),Prime))</f>
        <v/>
      </c>
      <c r="AL205" s="43" t="str">
        <f>IF(A205="","",MOD((AG205+AH205)*(N205*(1-N205)),Prime))</f>
        <v/>
      </c>
      <c r="AM205" s="43" t="str">
        <f>IF(A205="","",MOD((AG205+AH205)*(O205*(1-O205)),Prime))</f>
        <v/>
      </c>
      <c r="AN205" s="43" t="str">
        <f>IF(A205="","",MOD((AG205+AH205)*(P205*(1-P205)),Prime))</f>
        <v/>
      </c>
      <c r="AO205" s="43" t="str">
        <f>IF(A205="","",MOD((AG205+AH205)*(N205*($I205-N$4)),Prime))</f>
        <v/>
      </c>
      <c r="AP205" s="43" t="str">
        <f>IF(A205="","",MOD((AG205+AH205)*(O205*($I205-O$4)),Prime))</f>
        <v/>
      </c>
      <c r="AQ205" s="43" t="str">
        <f>IF(A205="","",MOD((AG205+AH205)*(P205*($I205-P$4)),Prime))</f>
        <v/>
      </c>
      <c r="AR205" s="7"/>
      <c r="AS205" s="43" t="str">
        <f>IF(A205="","",MOD((AG205+AH205)*(Q205+R205+S205+T205+U205-1),Prime))</f>
        <v/>
      </c>
      <c r="AT205" s="43" t="str">
        <f>IF(A205="","",MOD((AG205+AH205)*(Q205*(1-Q205)),Prime))</f>
        <v/>
      </c>
      <c r="AU205" s="43" t="str">
        <f>IF(A205="","",MOD((AG205+AH205)*(R205*(1-R205)),Prime))</f>
        <v/>
      </c>
      <c r="AV205" s="43" t="str">
        <f>IF(A205="","",MOD((AG205+AH205)*(S205*(1-S205)),Prime))</f>
        <v/>
      </c>
      <c r="AW205" s="43" t="str">
        <f>IF(A205="","",MOD((AG205+AH205)*(T205*(1-T205)),Prime))</f>
        <v/>
      </c>
      <c r="AX205" s="43" t="str">
        <f>IF(A205="","",MOD((AG205+AH205)*(U205*(1-U205)),Prime))</f>
        <v/>
      </c>
      <c r="AY205" s="43" t="str">
        <f>IF($A205="","",MOD(($AG205+$AH205)*(Q205*($K205-Q$4)),Prime))</f>
        <v/>
      </c>
      <c r="AZ205" s="43" t="str">
        <f>IF($A205="","",MOD(($AG205+$AH205)*(R205*($K205-R$4)),Prime))</f>
        <v/>
      </c>
      <c r="BA205" s="43" t="str">
        <f>IF($A205="","",MOD(($AG205+$AH205)*(S205*($K205-S$4)),Prime))</f>
        <v/>
      </c>
      <c r="BB205" s="43" t="str">
        <f>IF($A205="","",MOD(($AG205+$AH205)*(T205*($K205-T$4)),Prime))</f>
        <v/>
      </c>
      <c r="BC205" s="43" t="str">
        <f>IF($A205="","",MOD(($AG205+$AH205)*(U205*($K205-U$4)),Prime))</f>
        <v/>
      </c>
      <c r="BD205" s="24"/>
      <c r="BE205" s="43" t="str">
        <f>IF(A205="","",MOD((AG205+AH205)*(V205+W205+X205+Y205+Z205-1),Prime))</f>
        <v/>
      </c>
      <c r="BF205" s="43" t="str">
        <f>IF(A205="","",MOD((AG205+AH205)*(V205*(1-V205)),Prime))</f>
        <v/>
      </c>
      <c r="BG205" s="43" t="str">
        <f>IF(A205="","",MOD((AG205+AH205)*(W205*(1-W205)),Prime))</f>
        <v/>
      </c>
      <c r="BH205" s="43" t="str">
        <f>IF(A205="","",MOD((AG205+AH205)*(X205*(1-X205)),Prime))</f>
        <v/>
      </c>
      <c r="BI205" s="43" t="str">
        <f>IF(A205="","",MOD((AG205+AH205)*(Y205*(1-Y205)),Prime))</f>
        <v/>
      </c>
      <c r="BJ205" s="43" t="str">
        <f>IF(A205="","",MOD((AG205+AH205)*(Z205*(1-Z205)),Prime))</f>
        <v/>
      </c>
      <c r="BK205" s="43" t="str">
        <f>IF($A205="","",MOD(($AG205+$AH205)*(V205*($L205-V$4)),Prime))</f>
        <v/>
      </c>
      <c r="BL205" s="43" t="str">
        <f>IF($A205="","",MOD(($AG205+$AH205)*(W205*($L205-W$4)),Prime))</f>
        <v/>
      </c>
      <c r="BM205" s="43" t="str">
        <f>IF($A205="","",MOD(($AG205+$AH205)*(X205*($L205-X$4)),Prime))</f>
        <v/>
      </c>
      <c r="BN205" s="43" t="str">
        <f>IF($A205="","",MOD(($AG205+$AH205)*(Y205*($L205-Y$4)),Prime))</f>
        <v/>
      </c>
      <c r="BO205" s="43" t="str">
        <f>IF($A205="","",MOD(($AG205+$AH205)*(Z205*($L205-Z$4)),Prime))</f>
        <v/>
      </c>
      <c r="BP205" s="24"/>
      <c r="BQ205" s="43" t="str">
        <f>IF(A205="","",MOD((AG205+AH205)*(R205*D205+S205*E205+T205*F205+U205*G205-AA205),Prime))</f>
        <v/>
      </c>
      <c r="BR205" s="43" t="str">
        <f>IF(A205="","",MOD((AG205+AH205)*(W205*D205+X205*E205+Y205*F205+Z205*G205-AB205),Prime))</f>
        <v/>
      </c>
      <c r="BS205" s="43" t="str">
        <f>IF(A205="","",MOD((AG205+AH205)*(MOD(N205*AB205+O205*(AB205+M205)+P205*(AA205+AB205+M205),Prime)-AC205),Prime))</f>
        <v/>
      </c>
      <c r="BT205" s="43" t="str">
        <f>IF(A205="","",MOD((AG205+AH205)*MOD(H205*(AA205+R205)+(1-H205)*AC205-AD205,Prime),Prime))</f>
        <v/>
      </c>
      <c r="BU205" s="43" t="str">
        <f>IF(A205="","",MOD((AG205+AH205)*((J205*AD205+(1-J205)*AC205)-AE205),Prime))</f>
        <v/>
      </c>
      <c r="BV205" s="43" t="str">
        <f>IF(A205="","",MOD((AG205+AH205)*H205*(1-H205),Prime))</f>
        <v/>
      </c>
      <c r="BW205" s="43" t="str" cm="1">
        <f t="array" ref="BW205">IF(A205="","",MOD(AH205*MOD(MRef(AF$5,B205-Input_Output!$O$6,Input_Output!$O$22)*MRef(AC$5,B205-Input_Output!$O$6,Input_Output!$O$22)-(1-H205),Prime),Prime))</f>
        <v/>
      </c>
      <c r="BX205" s="24"/>
      <c r="BY205" s="43" t="str" cm="1">
        <f t="array" ref="BY205">IF(A205="","",MOD($AH205*((1-MRef(R$5,$B205-Input_Output!$O$6,Input_Output!$O$22))*(MOD(MRef(D$5,$B205-Input_Output!$O$6,Input_Output!$O$22)+1,Prime))+MRef(R$5,$B205-Input_Output!$O$6,Input_Output!$O$22)*MRef($AE$5,$B205-Input_Output!$O$6,Input_Output!$O$22)-D205),Prime))</f>
        <v/>
      </c>
      <c r="BZ205" s="43" t="str" cm="1">
        <f t="array" ref="BZ205">IF($A205="","",MOD($AH205*((1-MRef(S$5,$B205-Input_Output!$O$6,Input_Output!$O$22))*MRef(E$5,$B205-Input_Output!$O$6,Input_Output!$O$22)+MRef(S$5,$B205-Input_Output!$O$6,Input_Output!$O$22)*MRef($AE$5,$B205-Input_Output!$O$6,Input_Output!$O$22)-E205),Prime))</f>
        <v/>
      </c>
      <c r="CA205" s="43" t="str" cm="1">
        <f t="array" ref="CA205">IF($A205="","",MOD($AH205*((1-MRef(T$5,$B205-Input_Output!$O$6,Input_Output!$O$22))*MRef(F$5,$B205-Input_Output!$O$6,Input_Output!$O$22)+MRef(T$5,$B205-Input_Output!$O$6,Input_Output!$O$22)*MRef($AE$5,$B205-Input_Output!$O$6,Input_Output!$O$22)-F205),Prime))</f>
        <v/>
      </c>
      <c r="CB205" s="43" t="str" cm="1">
        <f t="array" ref="CB205">IF($A205="","",MOD($AH205*((1-MRef(U$5,$B205-Input_Output!$O$6,Input_Output!$O$22))*MRef(G$5,$B205-Input_Output!$O$6,Input_Output!$O$22)+MRef(U$5,$B205-Input_Output!$O$6,Input_Output!$O$22)*MRef($AE$5,$B205-Input_Output!$O$6,Input_Output!$O$22)-G205),Prime))</f>
        <v/>
      </c>
      <c r="CC205" s="43" t="str" cm="1">
        <f t="array" ref="CC205">IF(A205="","",MOD(AH205*MRef(AC$5,B205-Input_Output!$O$6,Input_Output!$O$22)*H205,Prime))</f>
        <v/>
      </c>
      <c r="CD205" s="24"/>
      <c r="CE205" s="43" t="str">
        <f>IF($A205="","",MOD(D205*$AG205,Prime))</f>
        <v/>
      </c>
      <c r="CF205" s="43" t="str">
        <f>IF($A205="","",MOD((E205-INPUT)*$AG205,Prime))</f>
        <v/>
      </c>
      <c r="CG205" s="43" t="str">
        <f>IF($A205="","",MOD(H205*$AG205,Prime))</f>
        <v/>
      </c>
      <c r="CH205" s="43" t="str">
        <f>IF($A205="","",MOD((E205-OUT)*$AI205,Prime))</f>
        <v/>
      </c>
      <c r="CI205" s="43" t="str" cm="1">
        <f t="array" ref="CI205">IF(A205="","",_xlfn.LET(_xlpm.r,B205-Input_Output!$O$6,_xlpm.l,Input_Output!$O$22,MOD(MRef(AG$5,_xlpm.r,_xlpm.l)+MRef(AH$5,_xlpm.r,_xlpm.l)-MRef(AI$5,_xlpm.r,_xlpm.l)-AH205,Prime)))</f>
        <v/>
      </c>
      <c r="CJ205" s="7"/>
    </row>
    <row r="206" spans="1:88" x14ac:dyDescent="0.25">
      <c r="A206" s="41" t="str">
        <f>IF(B206&lt;Input_Output!O$22,"disguised","")</f>
        <v/>
      </c>
      <c r="B206" s="19" t="str">
        <f>IF(B205="","",_xlfn.LET(_xlpm.next,B205+1,IF(_xlpm.next&lt;Input_Output!O$22,_xlpm.next,"")))</f>
        <v/>
      </c>
      <c r="C206" s="19"/>
      <c r="D206" s="42"/>
      <c r="E206" s="42"/>
      <c r="F206" s="42"/>
      <c r="G206" s="42"/>
      <c r="H206" s="79"/>
      <c r="I206" s="87"/>
      <c r="J206" s="42"/>
      <c r="K206" s="42"/>
      <c r="L206" s="42"/>
      <c r="M206" s="61"/>
      <c r="N206" s="80"/>
      <c r="O206" s="42"/>
      <c r="P206" s="42"/>
      <c r="Q206" s="42"/>
      <c r="R206" s="42"/>
      <c r="S206" s="42"/>
      <c r="T206" s="42"/>
      <c r="U206" s="42"/>
      <c r="V206" s="42"/>
      <c r="W206" s="42"/>
      <c r="X206" s="42"/>
      <c r="Y206" s="42"/>
      <c r="Z206" s="42"/>
      <c r="AA206" s="42"/>
      <c r="AB206" s="42"/>
      <c r="AC206" s="42"/>
      <c r="AD206" s="42"/>
      <c r="AE206" s="42"/>
      <c r="AF206" s="42"/>
      <c r="AG206" s="19"/>
      <c r="AH206" s="19"/>
      <c r="AI206" s="19"/>
      <c r="AJ206" s="7"/>
      <c r="AK206" s="43" t="str">
        <f>IF(A206="","",MOD((AG206+AH206)*(N206+O206+P206-1),Prime))</f>
        <v/>
      </c>
      <c r="AL206" s="43" t="str">
        <f>IF(A206="","",MOD((AG206+AH206)*(N206*(1-N206)),Prime))</f>
        <v/>
      </c>
      <c r="AM206" s="43" t="str">
        <f>IF(A206="","",MOD((AG206+AH206)*(O206*(1-O206)),Prime))</f>
        <v/>
      </c>
      <c r="AN206" s="43" t="str">
        <f>IF(A206="","",MOD((AG206+AH206)*(P206*(1-P206)),Prime))</f>
        <v/>
      </c>
      <c r="AO206" s="43" t="str">
        <f>IF(A206="","",MOD((AG206+AH206)*(N206*($I206-N$4)),Prime))</f>
        <v/>
      </c>
      <c r="AP206" s="43" t="str">
        <f>IF(A206="","",MOD((AG206+AH206)*(O206*($I206-O$4)),Prime))</f>
        <v/>
      </c>
      <c r="AQ206" s="43" t="str">
        <f>IF(A206="","",MOD((AG206+AH206)*(P206*($I206-P$4)),Prime))</f>
        <v/>
      </c>
      <c r="AR206" s="7"/>
      <c r="AS206" s="43" t="str">
        <f>IF(A206="","",MOD((AG206+AH206)*(Q206+R206+S206+T206+U206-1),Prime))</f>
        <v/>
      </c>
      <c r="AT206" s="43" t="str">
        <f>IF(A206="","",MOD((AG206+AH206)*(Q206*(1-Q206)),Prime))</f>
        <v/>
      </c>
      <c r="AU206" s="43" t="str">
        <f>IF(A206="","",MOD((AG206+AH206)*(R206*(1-R206)),Prime))</f>
        <v/>
      </c>
      <c r="AV206" s="43" t="str">
        <f>IF(A206="","",MOD((AG206+AH206)*(S206*(1-S206)),Prime))</f>
        <v/>
      </c>
      <c r="AW206" s="43" t="str">
        <f>IF(A206="","",MOD((AG206+AH206)*(T206*(1-T206)),Prime))</f>
        <v/>
      </c>
      <c r="AX206" s="43" t="str">
        <f>IF(A206="","",MOD((AG206+AH206)*(U206*(1-U206)),Prime))</f>
        <v/>
      </c>
      <c r="AY206" s="43" t="str">
        <f>IF($A206="","",MOD(($AG206+$AH206)*(Q206*($K206-Q$4)),Prime))</f>
        <v/>
      </c>
      <c r="AZ206" s="43" t="str">
        <f>IF($A206="","",MOD(($AG206+$AH206)*(R206*($K206-R$4)),Prime))</f>
        <v/>
      </c>
      <c r="BA206" s="43" t="str">
        <f>IF($A206="","",MOD(($AG206+$AH206)*(S206*($K206-S$4)),Prime))</f>
        <v/>
      </c>
      <c r="BB206" s="43" t="str">
        <f>IF($A206="","",MOD(($AG206+$AH206)*(T206*($K206-T$4)),Prime))</f>
        <v/>
      </c>
      <c r="BC206" s="43" t="str">
        <f>IF($A206="","",MOD(($AG206+$AH206)*(U206*($K206-U$4)),Prime))</f>
        <v/>
      </c>
      <c r="BD206" s="24"/>
      <c r="BE206" s="43" t="str">
        <f>IF(A206="","",MOD((AG206+AH206)*(V206+W206+X206+Y206+Z206-1),Prime))</f>
        <v/>
      </c>
      <c r="BF206" s="43" t="str">
        <f>IF(A206="","",MOD((AG206+AH206)*(V206*(1-V206)),Prime))</f>
        <v/>
      </c>
      <c r="BG206" s="43" t="str">
        <f>IF(A206="","",MOD((AG206+AH206)*(W206*(1-W206)),Prime))</f>
        <v/>
      </c>
      <c r="BH206" s="43" t="str">
        <f>IF(A206="","",MOD((AG206+AH206)*(X206*(1-X206)),Prime))</f>
        <v/>
      </c>
      <c r="BI206" s="43" t="str">
        <f>IF(A206="","",MOD((AG206+AH206)*(Y206*(1-Y206)),Prime))</f>
        <v/>
      </c>
      <c r="BJ206" s="43" t="str">
        <f>IF(A206="","",MOD((AG206+AH206)*(Z206*(1-Z206)),Prime))</f>
        <v/>
      </c>
      <c r="BK206" s="43" t="str">
        <f>IF($A206="","",MOD(($AG206+$AH206)*(V206*($L206-V$4)),Prime))</f>
        <v/>
      </c>
      <c r="BL206" s="43" t="str">
        <f>IF($A206="","",MOD(($AG206+$AH206)*(W206*($L206-W$4)),Prime))</f>
        <v/>
      </c>
      <c r="BM206" s="43" t="str">
        <f>IF($A206="","",MOD(($AG206+$AH206)*(X206*($L206-X$4)),Prime))</f>
        <v/>
      </c>
      <c r="BN206" s="43" t="str">
        <f>IF($A206="","",MOD(($AG206+$AH206)*(Y206*($L206-Y$4)),Prime))</f>
        <v/>
      </c>
      <c r="BO206" s="43" t="str">
        <f>IF($A206="","",MOD(($AG206+$AH206)*(Z206*($L206-Z$4)),Prime))</f>
        <v/>
      </c>
      <c r="BP206" s="24"/>
      <c r="BQ206" s="43" t="str">
        <f>IF(A206="","",MOD((AG206+AH206)*(R206*D206+S206*E206+T206*F206+U206*G206-AA206),Prime))</f>
        <v/>
      </c>
      <c r="BR206" s="43" t="str">
        <f>IF(A206="","",MOD((AG206+AH206)*(W206*D206+X206*E206+Y206*F206+Z206*G206-AB206),Prime))</f>
        <v/>
      </c>
      <c r="BS206" s="43" t="str">
        <f>IF(A206="","",MOD((AG206+AH206)*(MOD(N206*AB206+O206*(AB206+M206)+P206*(AA206+AB206+M206),Prime)-AC206),Prime))</f>
        <v/>
      </c>
      <c r="BT206" s="43" t="str">
        <f>IF(A206="","",MOD((AG206+AH206)*MOD(H206*(AA206+R206)+(1-H206)*AC206-AD206,Prime),Prime))</f>
        <v/>
      </c>
      <c r="BU206" s="43" t="str">
        <f>IF(A206="","",MOD((AG206+AH206)*((J206*AD206+(1-J206)*AC206)-AE206),Prime))</f>
        <v/>
      </c>
      <c r="BV206" s="43" t="str">
        <f>IF(A206="","",MOD((AG206+AH206)*H206*(1-H206),Prime))</f>
        <v/>
      </c>
      <c r="BW206" s="43" t="str" cm="1">
        <f t="array" ref="BW206">IF(A206="","",MOD(AH206*MOD(MRef(AF$5,B206-Input_Output!$O$6,Input_Output!$O$22)*MRef(AC$5,B206-Input_Output!$O$6,Input_Output!$O$22)-(1-H206),Prime),Prime))</f>
        <v/>
      </c>
      <c r="BX206" s="24"/>
      <c r="BY206" s="43" t="str" cm="1">
        <f t="array" ref="BY206">IF(A206="","",MOD($AH206*((1-MRef(R$5,$B206-Input_Output!$O$6,Input_Output!$O$22))*(MOD(MRef(D$5,$B206-Input_Output!$O$6,Input_Output!$O$22)+1,Prime))+MRef(R$5,$B206-Input_Output!$O$6,Input_Output!$O$22)*MRef($AE$5,$B206-Input_Output!$O$6,Input_Output!$O$22)-D206),Prime))</f>
        <v/>
      </c>
      <c r="BZ206" s="43" t="str" cm="1">
        <f t="array" ref="BZ206">IF($A206="","",MOD($AH206*((1-MRef(S$5,$B206-Input_Output!$O$6,Input_Output!$O$22))*MRef(E$5,$B206-Input_Output!$O$6,Input_Output!$O$22)+MRef(S$5,$B206-Input_Output!$O$6,Input_Output!$O$22)*MRef($AE$5,$B206-Input_Output!$O$6,Input_Output!$O$22)-E206),Prime))</f>
        <v/>
      </c>
      <c r="CA206" s="43" t="str" cm="1">
        <f t="array" ref="CA206">IF($A206="","",MOD($AH206*((1-MRef(T$5,$B206-Input_Output!$O$6,Input_Output!$O$22))*MRef(F$5,$B206-Input_Output!$O$6,Input_Output!$O$22)+MRef(T$5,$B206-Input_Output!$O$6,Input_Output!$O$22)*MRef($AE$5,$B206-Input_Output!$O$6,Input_Output!$O$22)-F206),Prime))</f>
        <v/>
      </c>
      <c r="CB206" s="43" t="str" cm="1">
        <f t="array" ref="CB206">IF($A206="","",MOD($AH206*((1-MRef(U$5,$B206-Input_Output!$O$6,Input_Output!$O$22))*MRef(G$5,$B206-Input_Output!$O$6,Input_Output!$O$22)+MRef(U$5,$B206-Input_Output!$O$6,Input_Output!$O$22)*MRef($AE$5,$B206-Input_Output!$O$6,Input_Output!$O$22)-G206),Prime))</f>
        <v/>
      </c>
      <c r="CC206" s="43" t="str" cm="1">
        <f t="array" ref="CC206">IF(A206="","",MOD(AH206*MRef(AC$5,B206-Input_Output!$O$6,Input_Output!$O$22)*H206,Prime))</f>
        <v/>
      </c>
      <c r="CD206" s="24"/>
      <c r="CE206" s="43" t="str">
        <f>IF($A206="","",MOD(D206*$AG206,Prime))</f>
        <v/>
      </c>
      <c r="CF206" s="43" t="str">
        <f>IF($A206="","",MOD((E206-INPUT)*$AG206,Prime))</f>
        <v/>
      </c>
      <c r="CG206" s="43" t="str">
        <f>IF($A206="","",MOD(H206*$AG206,Prime))</f>
        <v/>
      </c>
      <c r="CH206" s="43" t="str">
        <f>IF($A206="","",MOD((E206-OUT)*$AI206,Prime))</f>
        <v/>
      </c>
      <c r="CI206" s="43" t="str" cm="1">
        <f t="array" ref="CI206">IF(A206="","",_xlfn.LET(_xlpm.r,B206-Input_Output!$O$6,_xlpm.l,Input_Output!$O$22,MOD(MRef(AG$5,_xlpm.r,_xlpm.l)+MRef(AH$5,_xlpm.r,_xlpm.l)-MRef(AI$5,_xlpm.r,_xlpm.l)-AH206,Prime)))</f>
        <v/>
      </c>
      <c r="CJ206" s="7"/>
    </row>
    <row r="207" spans="1:88" x14ac:dyDescent="0.25">
      <c r="A207" s="41" t="str">
        <f>IF(B207&lt;Input_Output!O$22,"disguised","")</f>
        <v/>
      </c>
      <c r="B207" s="19" t="str">
        <f>IF(B206="","",_xlfn.LET(_xlpm.next,B206+1,IF(_xlpm.next&lt;Input_Output!O$22,_xlpm.next,"")))</f>
        <v/>
      </c>
      <c r="C207" s="19"/>
      <c r="D207" s="42"/>
      <c r="E207" s="42"/>
      <c r="F207" s="42"/>
      <c r="G207" s="42"/>
      <c r="H207" s="79"/>
      <c r="I207" s="87"/>
      <c r="J207" s="42"/>
      <c r="K207" s="42"/>
      <c r="L207" s="42"/>
      <c r="M207" s="61"/>
      <c r="N207" s="80"/>
      <c r="O207" s="42"/>
      <c r="P207" s="42"/>
      <c r="Q207" s="42"/>
      <c r="R207" s="42"/>
      <c r="S207" s="42"/>
      <c r="T207" s="42"/>
      <c r="U207" s="42"/>
      <c r="V207" s="42"/>
      <c r="W207" s="42"/>
      <c r="X207" s="42"/>
      <c r="Y207" s="42"/>
      <c r="Z207" s="42"/>
      <c r="AA207" s="42"/>
      <c r="AB207" s="42"/>
      <c r="AC207" s="42"/>
      <c r="AD207" s="42"/>
      <c r="AE207" s="42"/>
      <c r="AF207" s="42"/>
      <c r="AG207" s="19"/>
      <c r="AH207" s="19"/>
      <c r="AI207" s="19"/>
      <c r="AJ207" s="7"/>
      <c r="AK207" s="43" t="str">
        <f>IF(A207="","",MOD((AG207+AH207)*(N207+O207+P207-1),Prime))</f>
        <v/>
      </c>
      <c r="AL207" s="43" t="str">
        <f>IF(A207="","",MOD((AG207+AH207)*(N207*(1-N207)),Prime))</f>
        <v/>
      </c>
      <c r="AM207" s="43" t="str">
        <f>IF(A207="","",MOD((AG207+AH207)*(O207*(1-O207)),Prime))</f>
        <v/>
      </c>
      <c r="AN207" s="43" t="str">
        <f>IF(A207="","",MOD((AG207+AH207)*(P207*(1-P207)),Prime))</f>
        <v/>
      </c>
      <c r="AO207" s="43" t="str">
        <f>IF(A207="","",MOD((AG207+AH207)*(N207*($I207-N$4)),Prime))</f>
        <v/>
      </c>
      <c r="AP207" s="43" t="str">
        <f>IF(A207="","",MOD((AG207+AH207)*(O207*($I207-O$4)),Prime))</f>
        <v/>
      </c>
      <c r="AQ207" s="43" t="str">
        <f>IF(A207="","",MOD((AG207+AH207)*(P207*($I207-P$4)),Prime))</f>
        <v/>
      </c>
      <c r="AR207" s="7"/>
      <c r="AS207" s="43" t="str">
        <f>IF(A207="","",MOD((AG207+AH207)*(Q207+R207+S207+T207+U207-1),Prime))</f>
        <v/>
      </c>
      <c r="AT207" s="43" t="str">
        <f>IF(A207="","",MOD((AG207+AH207)*(Q207*(1-Q207)),Prime))</f>
        <v/>
      </c>
      <c r="AU207" s="43" t="str">
        <f>IF(A207="","",MOD((AG207+AH207)*(R207*(1-R207)),Prime))</f>
        <v/>
      </c>
      <c r="AV207" s="43" t="str">
        <f>IF(A207="","",MOD((AG207+AH207)*(S207*(1-S207)),Prime))</f>
        <v/>
      </c>
      <c r="AW207" s="43" t="str">
        <f>IF(A207="","",MOD((AG207+AH207)*(T207*(1-T207)),Prime))</f>
        <v/>
      </c>
      <c r="AX207" s="43" t="str">
        <f>IF(A207="","",MOD((AG207+AH207)*(U207*(1-U207)),Prime))</f>
        <v/>
      </c>
      <c r="AY207" s="43" t="str">
        <f>IF($A207="","",MOD(($AG207+$AH207)*(Q207*($K207-Q$4)),Prime))</f>
        <v/>
      </c>
      <c r="AZ207" s="43" t="str">
        <f>IF($A207="","",MOD(($AG207+$AH207)*(R207*($K207-R$4)),Prime))</f>
        <v/>
      </c>
      <c r="BA207" s="43" t="str">
        <f>IF($A207="","",MOD(($AG207+$AH207)*(S207*($K207-S$4)),Prime))</f>
        <v/>
      </c>
      <c r="BB207" s="43" t="str">
        <f>IF($A207="","",MOD(($AG207+$AH207)*(T207*($K207-T$4)),Prime))</f>
        <v/>
      </c>
      <c r="BC207" s="43" t="str">
        <f>IF($A207="","",MOD(($AG207+$AH207)*(U207*($K207-U$4)),Prime))</f>
        <v/>
      </c>
      <c r="BD207" s="24"/>
      <c r="BE207" s="43" t="str">
        <f>IF(A207="","",MOD((AG207+AH207)*(V207+W207+X207+Y207+Z207-1),Prime))</f>
        <v/>
      </c>
      <c r="BF207" s="43" t="str">
        <f>IF(A207="","",MOD((AG207+AH207)*(V207*(1-V207)),Prime))</f>
        <v/>
      </c>
      <c r="BG207" s="43" t="str">
        <f>IF(A207="","",MOD((AG207+AH207)*(W207*(1-W207)),Prime))</f>
        <v/>
      </c>
      <c r="BH207" s="43" t="str">
        <f>IF(A207="","",MOD((AG207+AH207)*(X207*(1-X207)),Prime))</f>
        <v/>
      </c>
      <c r="BI207" s="43" t="str">
        <f>IF(A207="","",MOD((AG207+AH207)*(Y207*(1-Y207)),Prime))</f>
        <v/>
      </c>
      <c r="BJ207" s="43" t="str">
        <f>IF(A207="","",MOD((AG207+AH207)*(Z207*(1-Z207)),Prime))</f>
        <v/>
      </c>
      <c r="BK207" s="43" t="str">
        <f>IF($A207="","",MOD(($AG207+$AH207)*(V207*($L207-V$4)),Prime))</f>
        <v/>
      </c>
      <c r="BL207" s="43" t="str">
        <f>IF($A207="","",MOD(($AG207+$AH207)*(W207*($L207-W$4)),Prime))</f>
        <v/>
      </c>
      <c r="BM207" s="43" t="str">
        <f>IF($A207="","",MOD(($AG207+$AH207)*(X207*($L207-X$4)),Prime))</f>
        <v/>
      </c>
      <c r="BN207" s="43" t="str">
        <f>IF($A207="","",MOD(($AG207+$AH207)*(Y207*($L207-Y$4)),Prime))</f>
        <v/>
      </c>
      <c r="BO207" s="43" t="str">
        <f>IF($A207="","",MOD(($AG207+$AH207)*(Z207*($L207-Z$4)),Prime))</f>
        <v/>
      </c>
      <c r="BP207" s="24"/>
      <c r="BQ207" s="43" t="str">
        <f>IF(A207="","",MOD((AG207+AH207)*(R207*D207+S207*E207+T207*F207+U207*G207-AA207),Prime))</f>
        <v/>
      </c>
      <c r="BR207" s="43" t="str">
        <f>IF(A207="","",MOD((AG207+AH207)*(W207*D207+X207*E207+Y207*F207+Z207*G207-AB207),Prime))</f>
        <v/>
      </c>
      <c r="BS207" s="43" t="str">
        <f>IF(A207="","",MOD((AG207+AH207)*(MOD(N207*AB207+O207*(AB207+M207)+P207*(AA207+AB207+M207),Prime)-AC207),Prime))</f>
        <v/>
      </c>
      <c r="BT207" s="43" t="str">
        <f>IF(A207="","",MOD((AG207+AH207)*MOD(H207*(AA207+R207)+(1-H207)*AC207-AD207,Prime),Prime))</f>
        <v/>
      </c>
      <c r="BU207" s="43" t="str">
        <f>IF(A207="","",MOD((AG207+AH207)*((J207*AD207+(1-J207)*AC207)-AE207),Prime))</f>
        <v/>
      </c>
      <c r="BV207" s="43" t="str">
        <f>IF(A207="","",MOD((AG207+AH207)*H207*(1-H207),Prime))</f>
        <v/>
      </c>
      <c r="BW207" s="43" t="str" cm="1">
        <f t="array" ref="BW207">IF(A207="","",MOD(AH207*MOD(MRef(AF$5,B207-Input_Output!$O$6,Input_Output!$O$22)*MRef(AC$5,B207-Input_Output!$O$6,Input_Output!$O$22)-(1-H207),Prime),Prime))</f>
        <v/>
      </c>
      <c r="BX207" s="24"/>
      <c r="BY207" s="43" t="str" cm="1">
        <f t="array" ref="BY207">IF(A207="","",MOD($AH207*((1-MRef(R$5,$B207-Input_Output!$O$6,Input_Output!$O$22))*(MOD(MRef(D$5,$B207-Input_Output!$O$6,Input_Output!$O$22)+1,Prime))+MRef(R$5,$B207-Input_Output!$O$6,Input_Output!$O$22)*MRef($AE$5,$B207-Input_Output!$O$6,Input_Output!$O$22)-D207),Prime))</f>
        <v/>
      </c>
      <c r="BZ207" s="43" t="str" cm="1">
        <f t="array" ref="BZ207">IF($A207="","",MOD($AH207*((1-MRef(S$5,$B207-Input_Output!$O$6,Input_Output!$O$22))*MRef(E$5,$B207-Input_Output!$O$6,Input_Output!$O$22)+MRef(S$5,$B207-Input_Output!$O$6,Input_Output!$O$22)*MRef($AE$5,$B207-Input_Output!$O$6,Input_Output!$O$22)-E207),Prime))</f>
        <v/>
      </c>
      <c r="CA207" s="43" t="str" cm="1">
        <f t="array" ref="CA207">IF($A207="","",MOD($AH207*((1-MRef(T$5,$B207-Input_Output!$O$6,Input_Output!$O$22))*MRef(F$5,$B207-Input_Output!$O$6,Input_Output!$O$22)+MRef(T$5,$B207-Input_Output!$O$6,Input_Output!$O$22)*MRef($AE$5,$B207-Input_Output!$O$6,Input_Output!$O$22)-F207),Prime))</f>
        <v/>
      </c>
      <c r="CB207" s="43" t="str" cm="1">
        <f t="array" ref="CB207">IF($A207="","",MOD($AH207*((1-MRef(U$5,$B207-Input_Output!$O$6,Input_Output!$O$22))*MRef(G$5,$B207-Input_Output!$O$6,Input_Output!$O$22)+MRef(U$5,$B207-Input_Output!$O$6,Input_Output!$O$22)*MRef($AE$5,$B207-Input_Output!$O$6,Input_Output!$O$22)-G207),Prime))</f>
        <v/>
      </c>
      <c r="CC207" s="43" t="str" cm="1">
        <f t="array" ref="CC207">IF(A207="","",MOD(AH207*MRef(AC$5,B207-Input_Output!$O$6,Input_Output!$O$22)*H207,Prime))</f>
        <v/>
      </c>
      <c r="CD207" s="24"/>
      <c r="CE207" s="43" t="str">
        <f>IF($A207="","",MOD(D207*$AG207,Prime))</f>
        <v/>
      </c>
      <c r="CF207" s="43" t="str">
        <f>IF($A207="","",MOD((E207-INPUT)*$AG207,Prime))</f>
        <v/>
      </c>
      <c r="CG207" s="43" t="str">
        <f>IF($A207="","",MOD(H207*$AG207,Prime))</f>
        <v/>
      </c>
      <c r="CH207" s="43" t="str">
        <f>IF($A207="","",MOD((E207-OUT)*$AI207,Prime))</f>
        <v/>
      </c>
      <c r="CI207" s="43" t="str" cm="1">
        <f t="array" ref="CI207">IF(A207="","",_xlfn.LET(_xlpm.r,B207-Input_Output!$O$6,_xlpm.l,Input_Output!$O$22,MOD(MRef(AG$5,_xlpm.r,_xlpm.l)+MRef(AH$5,_xlpm.r,_xlpm.l)-MRef(AI$5,_xlpm.r,_xlpm.l)-AH207,Prime)))</f>
        <v/>
      </c>
      <c r="CJ207" s="7"/>
    </row>
    <row r="208" spans="1:88" x14ac:dyDescent="0.25">
      <c r="A208" s="41" t="str">
        <f>IF(B208&lt;Input_Output!O$22,"disguised","")</f>
        <v/>
      </c>
      <c r="B208" s="19" t="str">
        <f>IF(B207="","",_xlfn.LET(_xlpm.next,B207+1,IF(_xlpm.next&lt;Input_Output!O$22,_xlpm.next,"")))</f>
        <v/>
      </c>
      <c r="C208" s="19"/>
      <c r="D208" s="42"/>
      <c r="E208" s="42"/>
      <c r="F208" s="42"/>
      <c r="G208" s="42"/>
      <c r="H208" s="79"/>
      <c r="I208" s="87"/>
      <c r="J208" s="42"/>
      <c r="K208" s="42"/>
      <c r="L208" s="42"/>
      <c r="M208" s="61"/>
      <c r="N208" s="80"/>
      <c r="O208" s="42"/>
      <c r="P208" s="42"/>
      <c r="Q208" s="42"/>
      <c r="R208" s="42"/>
      <c r="S208" s="42"/>
      <c r="T208" s="42"/>
      <c r="U208" s="42"/>
      <c r="V208" s="42"/>
      <c r="W208" s="42"/>
      <c r="X208" s="42"/>
      <c r="Y208" s="42"/>
      <c r="Z208" s="42"/>
      <c r="AA208" s="42"/>
      <c r="AB208" s="42"/>
      <c r="AC208" s="42"/>
      <c r="AD208" s="42"/>
      <c r="AE208" s="42"/>
      <c r="AF208" s="42"/>
      <c r="AG208" s="19"/>
      <c r="AH208" s="19"/>
      <c r="AI208" s="19"/>
      <c r="AJ208" s="7"/>
      <c r="AK208" s="43" t="str">
        <f>IF(A208="","",MOD((AG208+AH208)*(N208+O208+P208-1),Prime))</f>
        <v/>
      </c>
      <c r="AL208" s="43" t="str">
        <f>IF(A208="","",MOD((AG208+AH208)*(N208*(1-N208)),Prime))</f>
        <v/>
      </c>
      <c r="AM208" s="43" t="str">
        <f>IF(A208="","",MOD((AG208+AH208)*(O208*(1-O208)),Prime))</f>
        <v/>
      </c>
      <c r="AN208" s="43" t="str">
        <f>IF(A208="","",MOD((AG208+AH208)*(P208*(1-P208)),Prime))</f>
        <v/>
      </c>
      <c r="AO208" s="43" t="str">
        <f>IF(A208="","",MOD((AG208+AH208)*(N208*($I208-N$4)),Prime))</f>
        <v/>
      </c>
      <c r="AP208" s="43" t="str">
        <f>IF(A208="","",MOD((AG208+AH208)*(O208*($I208-O$4)),Prime))</f>
        <v/>
      </c>
      <c r="AQ208" s="43" t="str">
        <f>IF(A208="","",MOD((AG208+AH208)*(P208*($I208-P$4)),Prime))</f>
        <v/>
      </c>
      <c r="AR208" s="7"/>
      <c r="AS208" s="43" t="str">
        <f>IF(A208="","",MOD((AG208+AH208)*(Q208+R208+S208+T208+U208-1),Prime))</f>
        <v/>
      </c>
      <c r="AT208" s="43" t="str">
        <f>IF(A208="","",MOD((AG208+AH208)*(Q208*(1-Q208)),Prime))</f>
        <v/>
      </c>
      <c r="AU208" s="43" t="str">
        <f>IF(A208="","",MOD((AG208+AH208)*(R208*(1-R208)),Prime))</f>
        <v/>
      </c>
      <c r="AV208" s="43" t="str">
        <f>IF(A208="","",MOD((AG208+AH208)*(S208*(1-S208)),Prime))</f>
        <v/>
      </c>
      <c r="AW208" s="43" t="str">
        <f>IF(A208="","",MOD((AG208+AH208)*(T208*(1-T208)),Prime))</f>
        <v/>
      </c>
      <c r="AX208" s="43" t="str">
        <f>IF(A208="","",MOD((AG208+AH208)*(U208*(1-U208)),Prime))</f>
        <v/>
      </c>
      <c r="AY208" s="43" t="str">
        <f>IF($A208="","",MOD(($AG208+$AH208)*(Q208*($K208-Q$4)),Prime))</f>
        <v/>
      </c>
      <c r="AZ208" s="43" t="str">
        <f>IF($A208="","",MOD(($AG208+$AH208)*(R208*($K208-R$4)),Prime))</f>
        <v/>
      </c>
      <c r="BA208" s="43" t="str">
        <f>IF($A208="","",MOD(($AG208+$AH208)*(S208*($K208-S$4)),Prime))</f>
        <v/>
      </c>
      <c r="BB208" s="43" t="str">
        <f>IF($A208="","",MOD(($AG208+$AH208)*(T208*($K208-T$4)),Prime))</f>
        <v/>
      </c>
      <c r="BC208" s="43" t="str">
        <f>IF($A208="","",MOD(($AG208+$AH208)*(U208*($K208-U$4)),Prime))</f>
        <v/>
      </c>
      <c r="BD208" s="24"/>
      <c r="BE208" s="43" t="str">
        <f>IF(A208="","",MOD((AG208+AH208)*(V208+W208+X208+Y208+Z208-1),Prime))</f>
        <v/>
      </c>
      <c r="BF208" s="43" t="str">
        <f>IF(A208="","",MOD((AG208+AH208)*(V208*(1-V208)),Prime))</f>
        <v/>
      </c>
      <c r="BG208" s="43" t="str">
        <f>IF(A208="","",MOD((AG208+AH208)*(W208*(1-W208)),Prime))</f>
        <v/>
      </c>
      <c r="BH208" s="43" t="str">
        <f>IF(A208="","",MOD((AG208+AH208)*(X208*(1-X208)),Prime))</f>
        <v/>
      </c>
      <c r="BI208" s="43" t="str">
        <f>IF(A208="","",MOD((AG208+AH208)*(Y208*(1-Y208)),Prime))</f>
        <v/>
      </c>
      <c r="BJ208" s="43" t="str">
        <f>IF(A208="","",MOD((AG208+AH208)*(Z208*(1-Z208)),Prime))</f>
        <v/>
      </c>
      <c r="BK208" s="43" t="str">
        <f>IF($A208="","",MOD(($AG208+$AH208)*(V208*($L208-V$4)),Prime))</f>
        <v/>
      </c>
      <c r="BL208" s="43" t="str">
        <f>IF($A208="","",MOD(($AG208+$AH208)*(W208*($L208-W$4)),Prime))</f>
        <v/>
      </c>
      <c r="BM208" s="43" t="str">
        <f>IF($A208="","",MOD(($AG208+$AH208)*(X208*($L208-X$4)),Prime))</f>
        <v/>
      </c>
      <c r="BN208" s="43" t="str">
        <f>IF($A208="","",MOD(($AG208+$AH208)*(Y208*($L208-Y$4)),Prime))</f>
        <v/>
      </c>
      <c r="BO208" s="43" t="str">
        <f>IF($A208="","",MOD(($AG208+$AH208)*(Z208*($L208-Z$4)),Prime))</f>
        <v/>
      </c>
      <c r="BP208" s="24"/>
      <c r="BQ208" s="43" t="str">
        <f>IF(A208="","",MOD((AG208+AH208)*(R208*D208+S208*E208+T208*F208+U208*G208-AA208),Prime))</f>
        <v/>
      </c>
      <c r="BR208" s="43" t="str">
        <f>IF(A208="","",MOD((AG208+AH208)*(W208*D208+X208*E208+Y208*F208+Z208*G208-AB208),Prime))</f>
        <v/>
      </c>
      <c r="BS208" s="43" t="str">
        <f>IF(A208="","",MOD((AG208+AH208)*(MOD(N208*AB208+O208*(AB208+M208)+P208*(AA208+AB208+M208),Prime)-AC208),Prime))</f>
        <v/>
      </c>
      <c r="BT208" s="43" t="str">
        <f>IF(A208="","",MOD((AG208+AH208)*MOD(H208*(AA208+R208)+(1-H208)*AC208-AD208,Prime),Prime))</f>
        <v/>
      </c>
      <c r="BU208" s="43" t="str">
        <f>IF(A208="","",MOD((AG208+AH208)*((J208*AD208+(1-J208)*AC208)-AE208),Prime))</f>
        <v/>
      </c>
      <c r="BV208" s="43" t="str">
        <f>IF(A208="","",MOD((AG208+AH208)*H208*(1-H208),Prime))</f>
        <v/>
      </c>
      <c r="BW208" s="43" t="str" cm="1">
        <f t="array" ref="BW208">IF(A208="","",MOD(AH208*MOD(MRef(AF$5,B208-Input_Output!$O$6,Input_Output!$O$22)*MRef(AC$5,B208-Input_Output!$O$6,Input_Output!$O$22)-(1-H208),Prime),Prime))</f>
        <v/>
      </c>
      <c r="BX208" s="24"/>
      <c r="BY208" s="43" t="str" cm="1">
        <f t="array" ref="BY208">IF(A208="","",MOD($AH208*((1-MRef(R$5,$B208-Input_Output!$O$6,Input_Output!$O$22))*(MOD(MRef(D$5,$B208-Input_Output!$O$6,Input_Output!$O$22)+1,Prime))+MRef(R$5,$B208-Input_Output!$O$6,Input_Output!$O$22)*MRef($AE$5,$B208-Input_Output!$O$6,Input_Output!$O$22)-D208),Prime))</f>
        <v/>
      </c>
      <c r="BZ208" s="43" t="str" cm="1">
        <f t="array" ref="BZ208">IF($A208="","",MOD($AH208*((1-MRef(S$5,$B208-Input_Output!$O$6,Input_Output!$O$22))*MRef(E$5,$B208-Input_Output!$O$6,Input_Output!$O$22)+MRef(S$5,$B208-Input_Output!$O$6,Input_Output!$O$22)*MRef($AE$5,$B208-Input_Output!$O$6,Input_Output!$O$22)-E208),Prime))</f>
        <v/>
      </c>
      <c r="CA208" s="43" t="str" cm="1">
        <f t="array" ref="CA208">IF($A208="","",MOD($AH208*((1-MRef(T$5,$B208-Input_Output!$O$6,Input_Output!$O$22))*MRef(F$5,$B208-Input_Output!$O$6,Input_Output!$O$22)+MRef(T$5,$B208-Input_Output!$O$6,Input_Output!$O$22)*MRef($AE$5,$B208-Input_Output!$O$6,Input_Output!$O$22)-F208),Prime))</f>
        <v/>
      </c>
      <c r="CB208" s="43" t="str" cm="1">
        <f t="array" ref="CB208">IF($A208="","",MOD($AH208*((1-MRef(U$5,$B208-Input_Output!$O$6,Input_Output!$O$22))*MRef(G$5,$B208-Input_Output!$O$6,Input_Output!$O$22)+MRef(U$5,$B208-Input_Output!$O$6,Input_Output!$O$22)*MRef($AE$5,$B208-Input_Output!$O$6,Input_Output!$O$22)-G208),Prime))</f>
        <v/>
      </c>
      <c r="CC208" s="43" t="str" cm="1">
        <f t="array" ref="CC208">IF(A208="","",MOD(AH208*MRef(AC$5,B208-Input_Output!$O$6,Input_Output!$O$22)*H208,Prime))</f>
        <v/>
      </c>
      <c r="CD208" s="24"/>
      <c r="CE208" s="43" t="str">
        <f>IF($A208="","",MOD(D208*$AG208,Prime))</f>
        <v/>
      </c>
      <c r="CF208" s="43" t="str">
        <f>IF($A208="","",MOD((E208-INPUT)*$AG208,Prime))</f>
        <v/>
      </c>
      <c r="CG208" s="43" t="str">
        <f>IF($A208="","",MOD(H208*$AG208,Prime))</f>
        <v/>
      </c>
      <c r="CH208" s="43" t="str">
        <f>IF($A208="","",MOD((E208-OUT)*$AI208,Prime))</f>
        <v/>
      </c>
      <c r="CI208" s="43" t="str" cm="1">
        <f t="array" ref="CI208">IF(A208="","",_xlfn.LET(_xlpm.r,B208-Input_Output!$O$6,_xlpm.l,Input_Output!$O$22,MOD(MRef(AG$5,_xlpm.r,_xlpm.l)+MRef(AH$5,_xlpm.r,_xlpm.l)-MRef(AI$5,_xlpm.r,_xlpm.l)-AH208,Prime)))</f>
        <v/>
      </c>
      <c r="CJ208" s="7"/>
    </row>
    <row r="209" spans="1:88" x14ac:dyDescent="0.25">
      <c r="A209" s="41" t="str">
        <f>IF(B209&lt;Input_Output!O$22,"disguised","")</f>
        <v/>
      </c>
      <c r="B209" s="19" t="str">
        <f>IF(B208="","",_xlfn.LET(_xlpm.next,B208+1,IF(_xlpm.next&lt;Input_Output!O$22,_xlpm.next,"")))</f>
        <v/>
      </c>
      <c r="C209" s="19"/>
      <c r="D209" s="42"/>
      <c r="E209" s="42"/>
      <c r="F209" s="42"/>
      <c r="G209" s="42"/>
      <c r="H209" s="79"/>
      <c r="I209" s="87"/>
      <c r="J209" s="42"/>
      <c r="K209" s="42"/>
      <c r="L209" s="42"/>
      <c r="M209" s="61"/>
      <c r="N209" s="80"/>
      <c r="O209" s="42"/>
      <c r="P209" s="42"/>
      <c r="Q209" s="42"/>
      <c r="R209" s="42"/>
      <c r="S209" s="42"/>
      <c r="T209" s="42"/>
      <c r="U209" s="42"/>
      <c r="V209" s="42"/>
      <c r="W209" s="42"/>
      <c r="X209" s="42"/>
      <c r="Y209" s="42"/>
      <c r="Z209" s="42"/>
      <c r="AA209" s="42"/>
      <c r="AB209" s="42"/>
      <c r="AC209" s="42"/>
      <c r="AD209" s="42"/>
      <c r="AE209" s="42"/>
      <c r="AF209" s="42"/>
      <c r="AG209" s="19"/>
      <c r="AH209" s="19"/>
      <c r="AI209" s="19"/>
      <c r="AJ209" s="7"/>
      <c r="AK209" s="43" t="str">
        <f>IF(A209="","",MOD((AG209+AH209)*(N209+O209+P209-1),Prime))</f>
        <v/>
      </c>
      <c r="AL209" s="43" t="str">
        <f>IF(A209="","",MOD((AG209+AH209)*(N209*(1-N209)),Prime))</f>
        <v/>
      </c>
      <c r="AM209" s="43" t="str">
        <f>IF(A209="","",MOD((AG209+AH209)*(O209*(1-O209)),Prime))</f>
        <v/>
      </c>
      <c r="AN209" s="43" t="str">
        <f>IF(A209="","",MOD((AG209+AH209)*(P209*(1-P209)),Prime))</f>
        <v/>
      </c>
      <c r="AO209" s="43" t="str">
        <f>IF(A209="","",MOD((AG209+AH209)*(N209*($I209-N$4)),Prime))</f>
        <v/>
      </c>
      <c r="AP209" s="43" t="str">
        <f>IF(A209="","",MOD((AG209+AH209)*(O209*($I209-O$4)),Prime))</f>
        <v/>
      </c>
      <c r="AQ209" s="43" t="str">
        <f>IF(A209="","",MOD((AG209+AH209)*(P209*($I209-P$4)),Prime))</f>
        <v/>
      </c>
      <c r="AR209" s="7"/>
      <c r="AS209" s="43" t="str">
        <f>IF(A209="","",MOD((AG209+AH209)*(Q209+R209+S209+T209+U209-1),Prime))</f>
        <v/>
      </c>
      <c r="AT209" s="43" t="str">
        <f>IF(A209="","",MOD((AG209+AH209)*(Q209*(1-Q209)),Prime))</f>
        <v/>
      </c>
      <c r="AU209" s="43" t="str">
        <f>IF(A209="","",MOD((AG209+AH209)*(R209*(1-R209)),Prime))</f>
        <v/>
      </c>
      <c r="AV209" s="43" t="str">
        <f>IF(A209="","",MOD((AG209+AH209)*(S209*(1-S209)),Prime))</f>
        <v/>
      </c>
      <c r="AW209" s="43" t="str">
        <f>IF(A209="","",MOD((AG209+AH209)*(T209*(1-T209)),Prime))</f>
        <v/>
      </c>
      <c r="AX209" s="43" t="str">
        <f>IF(A209="","",MOD((AG209+AH209)*(U209*(1-U209)),Prime))</f>
        <v/>
      </c>
      <c r="AY209" s="43" t="str">
        <f>IF($A209="","",MOD(($AG209+$AH209)*(Q209*($K209-Q$4)),Prime))</f>
        <v/>
      </c>
      <c r="AZ209" s="43" t="str">
        <f>IF($A209="","",MOD(($AG209+$AH209)*(R209*($K209-R$4)),Prime))</f>
        <v/>
      </c>
      <c r="BA209" s="43" t="str">
        <f>IF($A209="","",MOD(($AG209+$AH209)*(S209*($K209-S$4)),Prime))</f>
        <v/>
      </c>
      <c r="BB209" s="43" t="str">
        <f>IF($A209="","",MOD(($AG209+$AH209)*(T209*($K209-T$4)),Prime))</f>
        <v/>
      </c>
      <c r="BC209" s="43" t="str">
        <f>IF($A209="","",MOD(($AG209+$AH209)*(U209*($K209-U$4)),Prime))</f>
        <v/>
      </c>
      <c r="BD209" s="24"/>
      <c r="BE209" s="43" t="str">
        <f>IF(A209="","",MOD((AG209+AH209)*(V209+W209+X209+Y209+Z209-1),Prime))</f>
        <v/>
      </c>
      <c r="BF209" s="43" t="str">
        <f>IF(A209="","",MOD((AG209+AH209)*(V209*(1-V209)),Prime))</f>
        <v/>
      </c>
      <c r="BG209" s="43" t="str">
        <f>IF(A209="","",MOD((AG209+AH209)*(W209*(1-W209)),Prime))</f>
        <v/>
      </c>
      <c r="BH209" s="43" t="str">
        <f>IF(A209="","",MOD((AG209+AH209)*(X209*(1-X209)),Prime))</f>
        <v/>
      </c>
      <c r="BI209" s="43" t="str">
        <f>IF(A209="","",MOD((AG209+AH209)*(Y209*(1-Y209)),Prime))</f>
        <v/>
      </c>
      <c r="BJ209" s="43" t="str">
        <f>IF(A209="","",MOD((AG209+AH209)*(Z209*(1-Z209)),Prime))</f>
        <v/>
      </c>
      <c r="BK209" s="43" t="str">
        <f>IF($A209="","",MOD(($AG209+$AH209)*(V209*($L209-V$4)),Prime))</f>
        <v/>
      </c>
      <c r="BL209" s="43" t="str">
        <f>IF($A209="","",MOD(($AG209+$AH209)*(W209*($L209-W$4)),Prime))</f>
        <v/>
      </c>
      <c r="BM209" s="43" t="str">
        <f>IF($A209="","",MOD(($AG209+$AH209)*(X209*($L209-X$4)),Prime))</f>
        <v/>
      </c>
      <c r="BN209" s="43" t="str">
        <f>IF($A209="","",MOD(($AG209+$AH209)*(Y209*($L209-Y$4)),Prime))</f>
        <v/>
      </c>
      <c r="BO209" s="43" t="str">
        <f>IF($A209="","",MOD(($AG209+$AH209)*(Z209*($L209-Z$4)),Prime))</f>
        <v/>
      </c>
      <c r="BP209" s="24"/>
      <c r="BQ209" s="43" t="str">
        <f>IF(A209="","",MOD((AG209+AH209)*(R209*D209+S209*E209+T209*F209+U209*G209-AA209),Prime))</f>
        <v/>
      </c>
      <c r="BR209" s="43" t="str">
        <f>IF(A209="","",MOD((AG209+AH209)*(W209*D209+X209*E209+Y209*F209+Z209*G209-AB209),Prime))</f>
        <v/>
      </c>
      <c r="BS209" s="43" t="str">
        <f>IF(A209="","",MOD((AG209+AH209)*(MOD(N209*AB209+O209*(AB209+M209)+P209*(AA209+AB209+M209),Prime)-AC209),Prime))</f>
        <v/>
      </c>
      <c r="BT209" s="43" t="str">
        <f>IF(A209="","",MOD((AG209+AH209)*MOD(H209*(AA209+R209)+(1-H209)*AC209-AD209,Prime),Prime))</f>
        <v/>
      </c>
      <c r="BU209" s="43" t="str">
        <f>IF(A209="","",MOD((AG209+AH209)*((J209*AD209+(1-J209)*AC209)-AE209),Prime))</f>
        <v/>
      </c>
      <c r="BV209" s="43" t="str">
        <f>IF(A209="","",MOD((AG209+AH209)*H209*(1-H209),Prime))</f>
        <v/>
      </c>
      <c r="BW209" s="43" t="str" cm="1">
        <f t="array" ref="BW209">IF(A209="","",MOD(AH209*MOD(MRef(AF$5,B209-Input_Output!$O$6,Input_Output!$O$22)*MRef(AC$5,B209-Input_Output!$O$6,Input_Output!$O$22)-(1-H209),Prime),Prime))</f>
        <v/>
      </c>
      <c r="BX209" s="24"/>
      <c r="BY209" s="43" t="str" cm="1">
        <f t="array" ref="BY209">IF(A209="","",MOD($AH209*((1-MRef(R$5,$B209-Input_Output!$O$6,Input_Output!$O$22))*(MOD(MRef(D$5,$B209-Input_Output!$O$6,Input_Output!$O$22)+1,Prime))+MRef(R$5,$B209-Input_Output!$O$6,Input_Output!$O$22)*MRef($AE$5,$B209-Input_Output!$O$6,Input_Output!$O$22)-D209),Prime))</f>
        <v/>
      </c>
      <c r="BZ209" s="43" t="str" cm="1">
        <f t="array" ref="BZ209">IF($A209="","",MOD($AH209*((1-MRef(S$5,$B209-Input_Output!$O$6,Input_Output!$O$22))*MRef(E$5,$B209-Input_Output!$O$6,Input_Output!$O$22)+MRef(S$5,$B209-Input_Output!$O$6,Input_Output!$O$22)*MRef($AE$5,$B209-Input_Output!$O$6,Input_Output!$O$22)-E209),Prime))</f>
        <v/>
      </c>
      <c r="CA209" s="43" t="str" cm="1">
        <f t="array" ref="CA209">IF($A209="","",MOD($AH209*((1-MRef(T$5,$B209-Input_Output!$O$6,Input_Output!$O$22))*MRef(F$5,$B209-Input_Output!$O$6,Input_Output!$O$22)+MRef(T$5,$B209-Input_Output!$O$6,Input_Output!$O$22)*MRef($AE$5,$B209-Input_Output!$O$6,Input_Output!$O$22)-F209),Prime))</f>
        <v/>
      </c>
      <c r="CB209" s="43" t="str" cm="1">
        <f t="array" ref="CB209">IF($A209="","",MOD($AH209*((1-MRef(U$5,$B209-Input_Output!$O$6,Input_Output!$O$22))*MRef(G$5,$B209-Input_Output!$O$6,Input_Output!$O$22)+MRef(U$5,$B209-Input_Output!$O$6,Input_Output!$O$22)*MRef($AE$5,$B209-Input_Output!$O$6,Input_Output!$O$22)-G209),Prime))</f>
        <v/>
      </c>
      <c r="CC209" s="43" t="str" cm="1">
        <f t="array" ref="CC209">IF(A209="","",MOD(AH209*MRef(AC$5,B209-Input_Output!$O$6,Input_Output!$O$22)*H209,Prime))</f>
        <v/>
      </c>
      <c r="CD209" s="24"/>
      <c r="CE209" s="43" t="str">
        <f>IF($A209="","",MOD(D209*$AG209,Prime))</f>
        <v/>
      </c>
      <c r="CF209" s="43" t="str">
        <f>IF($A209="","",MOD((E209-INPUT)*$AG209,Prime))</f>
        <v/>
      </c>
      <c r="CG209" s="43" t="str">
        <f>IF($A209="","",MOD(H209*$AG209,Prime))</f>
        <v/>
      </c>
      <c r="CH209" s="43" t="str">
        <f>IF($A209="","",MOD((E209-OUT)*$AI209,Prime))</f>
        <v/>
      </c>
      <c r="CI209" s="43" t="str" cm="1">
        <f t="array" ref="CI209">IF(A209="","",_xlfn.LET(_xlpm.r,B209-Input_Output!$O$6,_xlpm.l,Input_Output!$O$22,MOD(MRef(AG$5,_xlpm.r,_xlpm.l)+MRef(AH$5,_xlpm.r,_xlpm.l)-MRef(AI$5,_xlpm.r,_xlpm.l)-AH209,Prime)))</f>
        <v/>
      </c>
      <c r="CJ209" s="7"/>
    </row>
    <row r="210" spans="1:88" x14ac:dyDescent="0.25">
      <c r="A210" s="41" t="str">
        <f>IF(B210&lt;Input_Output!O$22,"disguised","")</f>
        <v/>
      </c>
      <c r="B210" s="19" t="str">
        <f>IF(B209="","",_xlfn.LET(_xlpm.next,B209+1,IF(_xlpm.next&lt;Input_Output!O$22,_xlpm.next,"")))</f>
        <v/>
      </c>
      <c r="C210" s="19"/>
      <c r="D210" s="42"/>
      <c r="E210" s="42"/>
      <c r="F210" s="42"/>
      <c r="G210" s="42"/>
      <c r="H210" s="79"/>
      <c r="I210" s="87"/>
      <c r="J210" s="42"/>
      <c r="K210" s="42"/>
      <c r="L210" s="42"/>
      <c r="M210" s="61"/>
      <c r="N210" s="80"/>
      <c r="O210" s="42"/>
      <c r="P210" s="42"/>
      <c r="Q210" s="42"/>
      <c r="R210" s="42"/>
      <c r="S210" s="42"/>
      <c r="T210" s="42"/>
      <c r="U210" s="42"/>
      <c r="V210" s="42"/>
      <c r="W210" s="42"/>
      <c r="X210" s="42"/>
      <c r="Y210" s="42"/>
      <c r="Z210" s="42"/>
      <c r="AA210" s="42"/>
      <c r="AB210" s="42"/>
      <c r="AC210" s="42"/>
      <c r="AD210" s="42"/>
      <c r="AE210" s="42"/>
      <c r="AF210" s="42"/>
      <c r="AG210" s="19"/>
      <c r="AH210" s="19"/>
      <c r="AI210" s="19"/>
      <c r="AJ210" s="7"/>
      <c r="AK210" s="43" t="str">
        <f>IF(A210="","",MOD((AG210+AH210)*(N210+O210+P210-1),Prime))</f>
        <v/>
      </c>
      <c r="AL210" s="43" t="str">
        <f>IF(A210="","",MOD((AG210+AH210)*(N210*(1-N210)),Prime))</f>
        <v/>
      </c>
      <c r="AM210" s="43" t="str">
        <f>IF(A210="","",MOD((AG210+AH210)*(O210*(1-O210)),Prime))</f>
        <v/>
      </c>
      <c r="AN210" s="43" t="str">
        <f>IF(A210="","",MOD((AG210+AH210)*(P210*(1-P210)),Prime))</f>
        <v/>
      </c>
      <c r="AO210" s="43" t="str">
        <f>IF(A210="","",MOD((AG210+AH210)*(N210*($I210-N$4)),Prime))</f>
        <v/>
      </c>
      <c r="AP210" s="43" t="str">
        <f>IF(A210="","",MOD((AG210+AH210)*(O210*($I210-O$4)),Prime))</f>
        <v/>
      </c>
      <c r="AQ210" s="43" t="str">
        <f>IF(A210="","",MOD((AG210+AH210)*(P210*($I210-P$4)),Prime))</f>
        <v/>
      </c>
      <c r="AR210" s="7"/>
      <c r="AS210" s="43" t="str">
        <f>IF(A210="","",MOD((AG210+AH210)*(Q210+R210+S210+T210+U210-1),Prime))</f>
        <v/>
      </c>
      <c r="AT210" s="43" t="str">
        <f>IF(A210="","",MOD((AG210+AH210)*(Q210*(1-Q210)),Prime))</f>
        <v/>
      </c>
      <c r="AU210" s="43" t="str">
        <f>IF(A210="","",MOD((AG210+AH210)*(R210*(1-R210)),Prime))</f>
        <v/>
      </c>
      <c r="AV210" s="43" t="str">
        <f>IF(A210="","",MOD((AG210+AH210)*(S210*(1-S210)),Prime))</f>
        <v/>
      </c>
      <c r="AW210" s="43" t="str">
        <f>IF(A210="","",MOD((AG210+AH210)*(T210*(1-T210)),Prime))</f>
        <v/>
      </c>
      <c r="AX210" s="43" t="str">
        <f>IF(A210="","",MOD((AG210+AH210)*(U210*(1-U210)),Prime))</f>
        <v/>
      </c>
      <c r="AY210" s="43" t="str">
        <f>IF($A210="","",MOD(($AG210+$AH210)*(Q210*($K210-Q$4)),Prime))</f>
        <v/>
      </c>
      <c r="AZ210" s="43" t="str">
        <f>IF($A210="","",MOD(($AG210+$AH210)*(R210*($K210-R$4)),Prime))</f>
        <v/>
      </c>
      <c r="BA210" s="43" t="str">
        <f>IF($A210="","",MOD(($AG210+$AH210)*(S210*($K210-S$4)),Prime))</f>
        <v/>
      </c>
      <c r="BB210" s="43" t="str">
        <f>IF($A210="","",MOD(($AG210+$AH210)*(T210*($K210-T$4)),Prime))</f>
        <v/>
      </c>
      <c r="BC210" s="43" t="str">
        <f>IF($A210="","",MOD(($AG210+$AH210)*(U210*($K210-U$4)),Prime))</f>
        <v/>
      </c>
      <c r="BD210" s="24"/>
      <c r="BE210" s="43" t="str">
        <f>IF(A210="","",MOD((AG210+AH210)*(V210+W210+X210+Y210+Z210-1),Prime))</f>
        <v/>
      </c>
      <c r="BF210" s="43" t="str">
        <f>IF(A210="","",MOD((AG210+AH210)*(V210*(1-V210)),Prime))</f>
        <v/>
      </c>
      <c r="BG210" s="43" t="str">
        <f>IF(A210="","",MOD((AG210+AH210)*(W210*(1-W210)),Prime))</f>
        <v/>
      </c>
      <c r="BH210" s="43" t="str">
        <f>IF(A210="","",MOD((AG210+AH210)*(X210*(1-X210)),Prime))</f>
        <v/>
      </c>
      <c r="BI210" s="43" t="str">
        <f>IF(A210="","",MOD((AG210+AH210)*(Y210*(1-Y210)),Prime))</f>
        <v/>
      </c>
      <c r="BJ210" s="43" t="str">
        <f>IF(A210="","",MOD((AG210+AH210)*(Z210*(1-Z210)),Prime))</f>
        <v/>
      </c>
      <c r="BK210" s="43" t="str">
        <f>IF($A210="","",MOD(($AG210+$AH210)*(V210*($L210-V$4)),Prime))</f>
        <v/>
      </c>
      <c r="BL210" s="43" t="str">
        <f>IF($A210="","",MOD(($AG210+$AH210)*(W210*($L210-W$4)),Prime))</f>
        <v/>
      </c>
      <c r="BM210" s="43" t="str">
        <f>IF($A210="","",MOD(($AG210+$AH210)*(X210*($L210-X$4)),Prime))</f>
        <v/>
      </c>
      <c r="BN210" s="43" t="str">
        <f>IF($A210="","",MOD(($AG210+$AH210)*(Y210*($L210-Y$4)),Prime))</f>
        <v/>
      </c>
      <c r="BO210" s="43" t="str">
        <f>IF($A210="","",MOD(($AG210+$AH210)*(Z210*($L210-Z$4)),Prime))</f>
        <v/>
      </c>
      <c r="BP210" s="24"/>
      <c r="BQ210" s="43" t="str">
        <f>IF(A210="","",MOD((AG210+AH210)*(R210*D210+S210*E210+T210*F210+U210*G210-AA210),Prime))</f>
        <v/>
      </c>
      <c r="BR210" s="43" t="str">
        <f>IF(A210="","",MOD((AG210+AH210)*(W210*D210+X210*E210+Y210*F210+Z210*G210-AB210),Prime))</f>
        <v/>
      </c>
      <c r="BS210" s="43" t="str">
        <f>IF(A210="","",MOD((AG210+AH210)*(MOD(N210*AB210+O210*(AB210+M210)+P210*(AA210+AB210+M210),Prime)-AC210),Prime))</f>
        <v/>
      </c>
      <c r="BT210" s="43" t="str">
        <f>IF(A210="","",MOD((AG210+AH210)*MOD(H210*(AA210+R210)+(1-H210)*AC210-AD210,Prime),Prime))</f>
        <v/>
      </c>
      <c r="BU210" s="43" t="str">
        <f>IF(A210="","",MOD((AG210+AH210)*((J210*AD210+(1-J210)*AC210)-AE210),Prime))</f>
        <v/>
      </c>
      <c r="BV210" s="43" t="str">
        <f>IF(A210="","",MOD((AG210+AH210)*H210*(1-H210),Prime))</f>
        <v/>
      </c>
      <c r="BW210" s="43" t="str" cm="1">
        <f t="array" ref="BW210">IF(A210="","",MOD(AH210*MOD(MRef(AF$5,B210-Input_Output!$O$6,Input_Output!$O$22)*MRef(AC$5,B210-Input_Output!$O$6,Input_Output!$O$22)-(1-H210),Prime),Prime))</f>
        <v/>
      </c>
      <c r="BX210" s="24"/>
      <c r="BY210" s="43" t="str" cm="1">
        <f t="array" ref="BY210">IF(A210="","",MOD($AH210*((1-MRef(R$5,$B210-Input_Output!$O$6,Input_Output!$O$22))*(MOD(MRef(D$5,$B210-Input_Output!$O$6,Input_Output!$O$22)+1,Prime))+MRef(R$5,$B210-Input_Output!$O$6,Input_Output!$O$22)*MRef($AE$5,$B210-Input_Output!$O$6,Input_Output!$O$22)-D210),Prime))</f>
        <v/>
      </c>
      <c r="BZ210" s="43" t="str" cm="1">
        <f t="array" ref="BZ210">IF($A210="","",MOD($AH210*((1-MRef(S$5,$B210-Input_Output!$O$6,Input_Output!$O$22))*MRef(E$5,$B210-Input_Output!$O$6,Input_Output!$O$22)+MRef(S$5,$B210-Input_Output!$O$6,Input_Output!$O$22)*MRef($AE$5,$B210-Input_Output!$O$6,Input_Output!$O$22)-E210),Prime))</f>
        <v/>
      </c>
      <c r="CA210" s="43" t="str" cm="1">
        <f t="array" ref="CA210">IF($A210="","",MOD($AH210*((1-MRef(T$5,$B210-Input_Output!$O$6,Input_Output!$O$22))*MRef(F$5,$B210-Input_Output!$O$6,Input_Output!$O$22)+MRef(T$5,$B210-Input_Output!$O$6,Input_Output!$O$22)*MRef($AE$5,$B210-Input_Output!$O$6,Input_Output!$O$22)-F210),Prime))</f>
        <v/>
      </c>
      <c r="CB210" s="43" t="str" cm="1">
        <f t="array" ref="CB210">IF($A210="","",MOD($AH210*((1-MRef(U$5,$B210-Input_Output!$O$6,Input_Output!$O$22))*MRef(G$5,$B210-Input_Output!$O$6,Input_Output!$O$22)+MRef(U$5,$B210-Input_Output!$O$6,Input_Output!$O$22)*MRef($AE$5,$B210-Input_Output!$O$6,Input_Output!$O$22)-G210),Prime))</f>
        <v/>
      </c>
      <c r="CC210" s="43" t="str" cm="1">
        <f t="array" ref="CC210">IF(A210="","",MOD(AH210*MRef(AC$5,B210-Input_Output!$O$6,Input_Output!$O$22)*H210,Prime))</f>
        <v/>
      </c>
      <c r="CD210" s="24"/>
      <c r="CE210" s="43" t="str">
        <f>IF($A210="","",MOD(D210*$AG210,Prime))</f>
        <v/>
      </c>
      <c r="CF210" s="43" t="str">
        <f>IF($A210="","",MOD((E210-INPUT)*$AG210,Prime))</f>
        <v/>
      </c>
      <c r="CG210" s="43" t="str">
        <f>IF($A210="","",MOD(H210*$AG210,Prime))</f>
        <v/>
      </c>
      <c r="CH210" s="43" t="str">
        <f>IF($A210="","",MOD((E210-OUT)*$AI210,Prime))</f>
        <v/>
      </c>
      <c r="CI210" s="43" t="str" cm="1">
        <f t="array" ref="CI210">IF(A210="","",_xlfn.LET(_xlpm.r,B210-Input_Output!$O$6,_xlpm.l,Input_Output!$O$22,MOD(MRef(AG$5,_xlpm.r,_xlpm.l)+MRef(AH$5,_xlpm.r,_xlpm.l)-MRef(AI$5,_xlpm.r,_xlpm.l)-AH210,Prime)))</f>
        <v/>
      </c>
      <c r="CJ210" s="7"/>
    </row>
    <row r="211" spans="1:88" x14ac:dyDescent="0.25">
      <c r="A211" s="41" t="str">
        <f>IF(B211&lt;Input_Output!O$22,"disguised","")</f>
        <v/>
      </c>
      <c r="B211" s="19" t="str">
        <f>IF(B210="","",_xlfn.LET(_xlpm.next,B210+1,IF(_xlpm.next&lt;Input_Output!O$22,_xlpm.next,"")))</f>
        <v/>
      </c>
      <c r="C211" s="19"/>
      <c r="D211" s="42"/>
      <c r="E211" s="42"/>
      <c r="F211" s="42"/>
      <c r="G211" s="42"/>
      <c r="H211" s="79"/>
      <c r="I211" s="87"/>
      <c r="J211" s="42"/>
      <c r="K211" s="42"/>
      <c r="L211" s="42"/>
      <c r="M211" s="61"/>
      <c r="N211" s="80"/>
      <c r="O211" s="42"/>
      <c r="P211" s="42"/>
      <c r="Q211" s="42"/>
      <c r="R211" s="42"/>
      <c r="S211" s="42"/>
      <c r="T211" s="42"/>
      <c r="U211" s="42"/>
      <c r="V211" s="42"/>
      <c r="W211" s="42"/>
      <c r="X211" s="42"/>
      <c r="Y211" s="42"/>
      <c r="Z211" s="42"/>
      <c r="AA211" s="42"/>
      <c r="AB211" s="42"/>
      <c r="AC211" s="42"/>
      <c r="AD211" s="42"/>
      <c r="AE211" s="42"/>
      <c r="AF211" s="42"/>
      <c r="AG211" s="19"/>
      <c r="AH211" s="19"/>
      <c r="AI211" s="19"/>
      <c r="AJ211" s="7"/>
      <c r="AK211" s="43" t="str">
        <f>IF(A211="","",MOD((AG211+AH211)*(N211+O211+P211-1),Prime))</f>
        <v/>
      </c>
      <c r="AL211" s="43" t="str">
        <f>IF(A211="","",MOD((AG211+AH211)*(N211*(1-N211)),Prime))</f>
        <v/>
      </c>
      <c r="AM211" s="43" t="str">
        <f>IF(A211="","",MOD((AG211+AH211)*(O211*(1-O211)),Prime))</f>
        <v/>
      </c>
      <c r="AN211" s="43" t="str">
        <f>IF(A211="","",MOD((AG211+AH211)*(P211*(1-P211)),Prime))</f>
        <v/>
      </c>
      <c r="AO211" s="43" t="str">
        <f>IF(A211="","",MOD((AG211+AH211)*(N211*($I211-N$4)),Prime))</f>
        <v/>
      </c>
      <c r="AP211" s="43" t="str">
        <f>IF(A211="","",MOD((AG211+AH211)*(O211*($I211-O$4)),Prime))</f>
        <v/>
      </c>
      <c r="AQ211" s="43" t="str">
        <f>IF(A211="","",MOD((AG211+AH211)*(P211*($I211-P$4)),Prime))</f>
        <v/>
      </c>
      <c r="AR211" s="7"/>
      <c r="AS211" s="43" t="str">
        <f>IF(A211="","",MOD((AG211+AH211)*(Q211+R211+S211+T211+U211-1),Prime))</f>
        <v/>
      </c>
      <c r="AT211" s="43" t="str">
        <f>IF(A211="","",MOD((AG211+AH211)*(Q211*(1-Q211)),Prime))</f>
        <v/>
      </c>
      <c r="AU211" s="43" t="str">
        <f>IF(A211="","",MOD((AG211+AH211)*(R211*(1-R211)),Prime))</f>
        <v/>
      </c>
      <c r="AV211" s="43" t="str">
        <f>IF(A211="","",MOD((AG211+AH211)*(S211*(1-S211)),Prime))</f>
        <v/>
      </c>
      <c r="AW211" s="43" t="str">
        <f>IF(A211="","",MOD((AG211+AH211)*(T211*(1-T211)),Prime))</f>
        <v/>
      </c>
      <c r="AX211" s="43" t="str">
        <f>IF(A211="","",MOD((AG211+AH211)*(U211*(1-U211)),Prime))</f>
        <v/>
      </c>
      <c r="AY211" s="43" t="str">
        <f>IF($A211="","",MOD(($AG211+$AH211)*(Q211*($K211-Q$4)),Prime))</f>
        <v/>
      </c>
      <c r="AZ211" s="43" t="str">
        <f>IF($A211="","",MOD(($AG211+$AH211)*(R211*($K211-R$4)),Prime))</f>
        <v/>
      </c>
      <c r="BA211" s="43" t="str">
        <f>IF($A211="","",MOD(($AG211+$AH211)*(S211*($K211-S$4)),Prime))</f>
        <v/>
      </c>
      <c r="BB211" s="43" t="str">
        <f>IF($A211="","",MOD(($AG211+$AH211)*(T211*($K211-T$4)),Prime))</f>
        <v/>
      </c>
      <c r="BC211" s="43" t="str">
        <f>IF($A211="","",MOD(($AG211+$AH211)*(U211*($K211-U$4)),Prime))</f>
        <v/>
      </c>
      <c r="BD211" s="24"/>
      <c r="BE211" s="43" t="str">
        <f>IF(A211="","",MOD((AG211+AH211)*(V211+W211+X211+Y211+Z211-1),Prime))</f>
        <v/>
      </c>
      <c r="BF211" s="43" t="str">
        <f>IF(A211="","",MOD((AG211+AH211)*(V211*(1-V211)),Prime))</f>
        <v/>
      </c>
      <c r="BG211" s="43" t="str">
        <f>IF(A211="","",MOD((AG211+AH211)*(W211*(1-W211)),Prime))</f>
        <v/>
      </c>
      <c r="BH211" s="43" t="str">
        <f>IF(A211="","",MOD((AG211+AH211)*(X211*(1-X211)),Prime))</f>
        <v/>
      </c>
      <c r="BI211" s="43" t="str">
        <f>IF(A211="","",MOD((AG211+AH211)*(Y211*(1-Y211)),Prime))</f>
        <v/>
      </c>
      <c r="BJ211" s="43" t="str">
        <f>IF(A211="","",MOD((AG211+AH211)*(Z211*(1-Z211)),Prime))</f>
        <v/>
      </c>
      <c r="BK211" s="43" t="str">
        <f>IF($A211="","",MOD(($AG211+$AH211)*(V211*($L211-V$4)),Prime))</f>
        <v/>
      </c>
      <c r="BL211" s="43" t="str">
        <f>IF($A211="","",MOD(($AG211+$AH211)*(W211*($L211-W$4)),Prime))</f>
        <v/>
      </c>
      <c r="BM211" s="43" t="str">
        <f>IF($A211="","",MOD(($AG211+$AH211)*(X211*($L211-X$4)),Prime))</f>
        <v/>
      </c>
      <c r="BN211" s="43" t="str">
        <f>IF($A211="","",MOD(($AG211+$AH211)*(Y211*($L211-Y$4)),Prime))</f>
        <v/>
      </c>
      <c r="BO211" s="43" t="str">
        <f>IF($A211="","",MOD(($AG211+$AH211)*(Z211*($L211-Z$4)),Prime))</f>
        <v/>
      </c>
      <c r="BP211" s="24"/>
      <c r="BQ211" s="43" t="str">
        <f>IF(A211="","",MOD((AG211+AH211)*(R211*D211+S211*E211+T211*F211+U211*G211-AA211),Prime))</f>
        <v/>
      </c>
      <c r="BR211" s="43" t="str">
        <f>IF(A211="","",MOD((AG211+AH211)*(W211*D211+X211*E211+Y211*F211+Z211*G211-AB211),Prime))</f>
        <v/>
      </c>
      <c r="BS211" s="43" t="str">
        <f>IF(A211="","",MOD((AG211+AH211)*(MOD(N211*AB211+O211*(AB211+M211)+P211*(AA211+AB211+M211),Prime)-AC211),Prime))</f>
        <v/>
      </c>
      <c r="BT211" s="43" t="str">
        <f>IF(A211="","",MOD((AG211+AH211)*MOD(H211*(AA211+R211)+(1-H211)*AC211-AD211,Prime),Prime))</f>
        <v/>
      </c>
      <c r="BU211" s="43" t="str">
        <f>IF(A211="","",MOD((AG211+AH211)*((J211*AD211+(1-J211)*AC211)-AE211),Prime))</f>
        <v/>
      </c>
      <c r="BV211" s="43" t="str">
        <f>IF(A211="","",MOD((AG211+AH211)*H211*(1-H211),Prime))</f>
        <v/>
      </c>
      <c r="BW211" s="43" t="str" cm="1">
        <f t="array" ref="BW211">IF(A211="","",MOD(AH211*MOD(MRef(AF$5,B211-Input_Output!$O$6,Input_Output!$O$22)*MRef(AC$5,B211-Input_Output!$O$6,Input_Output!$O$22)-(1-H211),Prime),Prime))</f>
        <v/>
      </c>
      <c r="BX211" s="24"/>
      <c r="BY211" s="43" t="str" cm="1">
        <f t="array" ref="BY211">IF(A211="","",MOD($AH211*((1-MRef(R$5,$B211-Input_Output!$O$6,Input_Output!$O$22))*(MOD(MRef(D$5,$B211-Input_Output!$O$6,Input_Output!$O$22)+1,Prime))+MRef(R$5,$B211-Input_Output!$O$6,Input_Output!$O$22)*MRef($AE$5,$B211-Input_Output!$O$6,Input_Output!$O$22)-D211),Prime))</f>
        <v/>
      </c>
      <c r="BZ211" s="43" t="str" cm="1">
        <f t="array" ref="BZ211">IF($A211="","",MOD($AH211*((1-MRef(S$5,$B211-Input_Output!$O$6,Input_Output!$O$22))*MRef(E$5,$B211-Input_Output!$O$6,Input_Output!$O$22)+MRef(S$5,$B211-Input_Output!$O$6,Input_Output!$O$22)*MRef($AE$5,$B211-Input_Output!$O$6,Input_Output!$O$22)-E211),Prime))</f>
        <v/>
      </c>
      <c r="CA211" s="43" t="str" cm="1">
        <f t="array" ref="CA211">IF($A211="","",MOD($AH211*((1-MRef(T$5,$B211-Input_Output!$O$6,Input_Output!$O$22))*MRef(F$5,$B211-Input_Output!$O$6,Input_Output!$O$22)+MRef(T$5,$B211-Input_Output!$O$6,Input_Output!$O$22)*MRef($AE$5,$B211-Input_Output!$O$6,Input_Output!$O$22)-F211),Prime))</f>
        <v/>
      </c>
      <c r="CB211" s="43" t="str" cm="1">
        <f t="array" ref="CB211">IF($A211="","",MOD($AH211*((1-MRef(U$5,$B211-Input_Output!$O$6,Input_Output!$O$22))*MRef(G$5,$B211-Input_Output!$O$6,Input_Output!$O$22)+MRef(U$5,$B211-Input_Output!$O$6,Input_Output!$O$22)*MRef($AE$5,$B211-Input_Output!$O$6,Input_Output!$O$22)-G211),Prime))</f>
        <v/>
      </c>
      <c r="CC211" s="43" t="str" cm="1">
        <f t="array" ref="CC211">IF(A211="","",MOD(AH211*MRef(AC$5,B211-Input_Output!$O$6,Input_Output!$O$22)*H211,Prime))</f>
        <v/>
      </c>
      <c r="CD211" s="24"/>
      <c r="CE211" s="43" t="str">
        <f>IF($A211="","",MOD(D211*$AG211,Prime))</f>
        <v/>
      </c>
      <c r="CF211" s="43" t="str">
        <f>IF($A211="","",MOD((E211-INPUT)*$AG211,Prime))</f>
        <v/>
      </c>
      <c r="CG211" s="43" t="str">
        <f>IF($A211="","",MOD(H211*$AG211,Prime))</f>
        <v/>
      </c>
      <c r="CH211" s="43" t="str">
        <f>IF($A211="","",MOD((E211-OUT)*$AI211,Prime))</f>
        <v/>
      </c>
      <c r="CI211" s="43" t="str" cm="1">
        <f t="array" ref="CI211">IF(A211="","",_xlfn.LET(_xlpm.r,B211-Input_Output!$O$6,_xlpm.l,Input_Output!$O$22,MOD(MRef(AG$5,_xlpm.r,_xlpm.l)+MRef(AH$5,_xlpm.r,_xlpm.l)-MRef(AI$5,_xlpm.r,_xlpm.l)-AH211,Prime)))</f>
        <v/>
      </c>
      <c r="CJ211" s="7"/>
    </row>
    <row r="212" spans="1:88" x14ac:dyDescent="0.25">
      <c r="A212" s="41" t="str">
        <f>IF(B212&lt;Input_Output!O$22,"disguised","")</f>
        <v/>
      </c>
      <c r="B212" s="19" t="str">
        <f>IF(B211="","",_xlfn.LET(_xlpm.next,B211+1,IF(_xlpm.next&lt;Input_Output!O$22,_xlpm.next,"")))</f>
        <v/>
      </c>
      <c r="C212" s="19"/>
      <c r="D212" s="42"/>
      <c r="E212" s="42"/>
      <c r="F212" s="42"/>
      <c r="G212" s="42"/>
      <c r="H212" s="79"/>
      <c r="I212" s="87"/>
      <c r="J212" s="42"/>
      <c r="K212" s="42"/>
      <c r="L212" s="42"/>
      <c r="M212" s="61"/>
      <c r="N212" s="80"/>
      <c r="O212" s="42"/>
      <c r="P212" s="42"/>
      <c r="Q212" s="42"/>
      <c r="R212" s="42"/>
      <c r="S212" s="42"/>
      <c r="T212" s="42"/>
      <c r="U212" s="42"/>
      <c r="V212" s="42"/>
      <c r="W212" s="42"/>
      <c r="X212" s="42"/>
      <c r="Y212" s="42"/>
      <c r="Z212" s="42"/>
      <c r="AA212" s="42"/>
      <c r="AB212" s="42"/>
      <c r="AC212" s="42"/>
      <c r="AD212" s="42"/>
      <c r="AE212" s="42"/>
      <c r="AF212" s="42"/>
      <c r="AG212" s="19"/>
      <c r="AH212" s="19"/>
      <c r="AI212" s="19"/>
      <c r="AJ212" s="7"/>
      <c r="AK212" s="43" t="str">
        <f>IF(A212="","",MOD((AG212+AH212)*(N212+O212+P212-1),Prime))</f>
        <v/>
      </c>
      <c r="AL212" s="43" t="str">
        <f>IF(A212="","",MOD((AG212+AH212)*(N212*(1-N212)),Prime))</f>
        <v/>
      </c>
      <c r="AM212" s="43" t="str">
        <f>IF(A212="","",MOD((AG212+AH212)*(O212*(1-O212)),Prime))</f>
        <v/>
      </c>
      <c r="AN212" s="43" t="str">
        <f>IF(A212="","",MOD((AG212+AH212)*(P212*(1-P212)),Prime))</f>
        <v/>
      </c>
      <c r="AO212" s="43" t="str">
        <f>IF(A212="","",MOD((AG212+AH212)*(N212*($I212-N$4)),Prime))</f>
        <v/>
      </c>
      <c r="AP212" s="43" t="str">
        <f>IF(A212="","",MOD((AG212+AH212)*(O212*($I212-O$4)),Prime))</f>
        <v/>
      </c>
      <c r="AQ212" s="43" t="str">
        <f>IF(A212="","",MOD((AG212+AH212)*(P212*($I212-P$4)),Prime))</f>
        <v/>
      </c>
      <c r="AR212" s="7"/>
      <c r="AS212" s="43" t="str">
        <f>IF(A212="","",MOD((AG212+AH212)*(Q212+R212+S212+T212+U212-1),Prime))</f>
        <v/>
      </c>
      <c r="AT212" s="43" t="str">
        <f>IF(A212="","",MOD((AG212+AH212)*(Q212*(1-Q212)),Prime))</f>
        <v/>
      </c>
      <c r="AU212" s="43" t="str">
        <f>IF(A212="","",MOD((AG212+AH212)*(R212*(1-R212)),Prime))</f>
        <v/>
      </c>
      <c r="AV212" s="43" t="str">
        <f>IF(A212="","",MOD((AG212+AH212)*(S212*(1-S212)),Prime))</f>
        <v/>
      </c>
      <c r="AW212" s="43" t="str">
        <f>IF(A212="","",MOD((AG212+AH212)*(T212*(1-T212)),Prime))</f>
        <v/>
      </c>
      <c r="AX212" s="43" t="str">
        <f>IF(A212="","",MOD((AG212+AH212)*(U212*(1-U212)),Prime))</f>
        <v/>
      </c>
      <c r="AY212" s="43" t="str">
        <f>IF($A212="","",MOD(($AG212+$AH212)*(Q212*($K212-Q$4)),Prime))</f>
        <v/>
      </c>
      <c r="AZ212" s="43" t="str">
        <f>IF($A212="","",MOD(($AG212+$AH212)*(R212*($K212-R$4)),Prime))</f>
        <v/>
      </c>
      <c r="BA212" s="43" t="str">
        <f>IF($A212="","",MOD(($AG212+$AH212)*(S212*($K212-S$4)),Prime))</f>
        <v/>
      </c>
      <c r="BB212" s="43" t="str">
        <f>IF($A212="","",MOD(($AG212+$AH212)*(T212*($K212-T$4)),Prime))</f>
        <v/>
      </c>
      <c r="BC212" s="43" t="str">
        <f>IF($A212="","",MOD(($AG212+$AH212)*(U212*($K212-U$4)),Prime))</f>
        <v/>
      </c>
      <c r="BD212" s="24"/>
      <c r="BE212" s="43" t="str">
        <f>IF(A212="","",MOD((AG212+AH212)*(V212+W212+X212+Y212+Z212-1),Prime))</f>
        <v/>
      </c>
      <c r="BF212" s="43" t="str">
        <f>IF(A212="","",MOD((AG212+AH212)*(V212*(1-V212)),Prime))</f>
        <v/>
      </c>
      <c r="BG212" s="43" t="str">
        <f>IF(A212="","",MOD((AG212+AH212)*(W212*(1-W212)),Prime))</f>
        <v/>
      </c>
      <c r="BH212" s="43" t="str">
        <f>IF(A212="","",MOD((AG212+AH212)*(X212*(1-X212)),Prime))</f>
        <v/>
      </c>
      <c r="BI212" s="43" t="str">
        <f>IF(A212="","",MOD((AG212+AH212)*(Y212*(1-Y212)),Prime))</f>
        <v/>
      </c>
      <c r="BJ212" s="43" t="str">
        <f>IF(A212="","",MOD((AG212+AH212)*(Z212*(1-Z212)),Prime))</f>
        <v/>
      </c>
      <c r="BK212" s="43" t="str">
        <f>IF($A212="","",MOD(($AG212+$AH212)*(V212*($L212-V$4)),Prime))</f>
        <v/>
      </c>
      <c r="BL212" s="43" t="str">
        <f>IF($A212="","",MOD(($AG212+$AH212)*(W212*($L212-W$4)),Prime))</f>
        <v/>
      </c>
      <c r="BM212" s="43" t="str">
        <f>IF($A212="","",MOD(($AG212+$AH212)*(X212*($L212-X$4)),Prime))</f>
        <v/>
      </c>
      <c r="BN212" s="43" t="str">
        <f>IF($A212="","",MOD(($AG212+$AH212)*(Y212*($L212-Y$4)),Prime))</f>
        <v/>
      </c>
      <c r="BO212" s="43" t="str">
        <f>IF($A212="","",MOD(($AG212+$AH212)*(Z212*($L212-Z$4)),Prime))</f>
        <v/>
      </c>
      <c r="BP212" s="24"/>
      <c r="BQ212" s="43" t="str">
        <f>IF(A212="","",MOD((AG212+AH212)*(R212*D212+S212*E212+T212*F212+U212*G212-AA212),Prime))</f>
        <v/>
      </c>
      <c r="BR212" s="43" t="str">
        <f>IF(A212="","",MOD((AG212+AH212)*(W212*D212+X212*E212+Y212*F212+Z212*G212-AB212),Prime))</f>
        <v/>
      </c>
      <c r="BS212" s="43" t="str">
        <f>IF(A212="","",MOD((AG212+AH212)*(MOD(N212*AB212+O212*(AB212+M212)+P212*(AA212+AB212+M212),Prime)-AC212),Prime))</f>
        <v/>
      </c>
      <c r="BT212" s="43" t="str">
        <f>IF(A212="","",MOD((AG212+AH212)*MOD(H212*(AA212+R212)+(1-H212)*AC212-AD212,Prime),Prime))</f>
        <v/>
      </c>
      <c r="BU212" s="43" t="str">
        <f>IF(A212="","",MOD((AG212+AH212)*((J212*AD212+(1-J212)*AC212)-AE212),Prime))</f>
        <v/>
      </c>
      <c r="BV212" s="43" t="str">
        <f>IF(A212="","",MOD((AG212+AH212)*H212*(1-H212),Prime))</f>
        <v/>
      </c>
      <c r="BW212" s="43" t="str" cm="1">
        <f t="array" ref="BW212">IF(A212="","",MOD(AH212*MOD(MRef(AF$5,B212-Input_Output!$O$6,Input_Output!$O$22)*MRef(AC$5,B212-Input_Output!$O$6,Input_Output!$O$22)-(1-H212),Prime),Prime))</f>
        <v/>
      </c>
      <c r="BX212" s="24"/>
      <c r="BY212" s="43" t="str" cm="1">
        <f t="array" ref="BY212">IF(A212="","",MOD($AH212*((1-MRef(R$5,$B212-Input_Output!$O$6,Input_Output!$O$22))*(MOD(MRef(D$5,$B212-Input_Output!$O$6,Input_Output!$O$22)+1,Prime))+MRef(R$5,$B212-Input_Output!$O$6,Input_Output!$O$22)*MRef($AE$5,$B212-Input_Output!$O$6,Input_Output!$O$22)-D212),Prime))</f>
        <v/>
      </c>
      <c r="BZ212" s="43" t="str" cm="1">
        <f t="array" ref="BZ212">IF($A212="","",MOD($AH212*((1-MRef(S$5,$B212-Input_Output!$O$6,Input_Output!$O$22))*MRef(E$5,$B212-Input_Output!$O$6,Input_Output!$O$22)+MRef(S$5,$B212-Input_Output!$O$6,Input_Output!$O$22)*MRef($AE$5,$B212-Input_Output!$O$6,Input_Output!$O$22)-E212),Prime))</f>
        <v/>
      </c>
      <c r="CA212" s="43" t="str" cm="1">
        <f t="array" ref="CA212">IF($A212="","",MOD($AH212*((1-MRef(T$5,$B212-Input_Output!$O$6,Input_Output!$O$22))*MRef(F$5,$B212-Input_Output!$O$6,Input_Output!$O$22)+MRef(T$5,$B212-Input_Output!$O$6,Input_Output!$O$22)*MRef($AE$5,$B212-Input_Output!$O$6,Input_Output!$O$22)-F212),Prime))</f>
        <v/>
      </c>
      <c r="CB212" s="43" t="str" cm="1">
        <f t="array" ref="CB212">IF($A212="","",MOD($AH212*((1-MRef(U$5,$B212-Input_Output!$O$6,Input_Output!$O$22))*MRef(G$5,$B212-Input_Output!$O$6,Input_Output!$O$22)+MRef(U$5,$B212-Input_Output!$O$6,Input_Output!$O$22)*MRef($AE$5,$B212-Input_Output!$O$6,Input_Output!$O$22)-G212),Prime))</f>
        <v/>
      </c>
      <c r="CC212" s="43" t="str" cm="1">
        <f t="array" ref="CC212">IF(A212="","",MOD(AH212*MRef(AC$5,B212-Input_Output!$O$6,Input_Output!$O$22)*H212,Prime))</f>
        <v/>
      </c>
      <c r="CD212" s="24"/>
      <c r="CE212" s="43" t="str">
        <f>IF($A212="","",MOD(D212*$AG212,Prime))</f>
        <v/>
      </c>
      <c r="CF212" s="43" t="str">
        <f>IF($A212="","",MOD((E212-INPUT)*$AG212,Prime))</f>
        <v/>
      </c>
      <c r="CG212" s="43" t="str">
        <f>IF($A212="","",MOD(H212*$AG212,Prime))</f>
        <v/>
      </c>
      <c r="CH212" s="43" t="str">
        <f>IF($A212="","",MOD((E212-OUT)*$AI212,Prime))</f>
        <v/>
      </c>
      <c r="CI212" s="43" t="str" cm="1">
        <f t="array" ref="CI212">IF(A212="","",_xlfn.LET(_xlpm.r,B212-Input_Output!$O$6,_xlpm.l,Input_Output!$O$22,MOD(MRef(AG$5,_xlpm.r,_xlpm.l)+MRef(AH$5,_xlpm.r,_xlpm.l)-MRef(AI$5,_xlpm.r,_xlpm.l)-AH212,Prime)))</f>
        <v/>
      </c>
      <c r="CJ212" s="7"/>
    </row>
    <row r="213" spans="1:88" x14ac:dyDescent="0.25">
      <c r="A213" s="41" t="str">
        <f>IF(B213&lt;Input_Output!O$22,"disguised","")</f>
        <v/>
      </c>
      <c r="B213" s="19" t="str">
        <f>IF(B212="","",_xlfn.LET(_xlpm.next,B212+1,IF(_xlpm.next&lt;Input_Output!O$22,_xlpm.next,"")))</f>
        <v/>
      </c>
      <c r="C213" s="19"/>
      <c r="D213" s="42"/>
      <c r="E213" s="42"/>
      <c r="F213" s="42"/>
      <c r="G213" s="42"/>
      <c r="H213" s="79"/>
      <c r="I213" s="87"/>
      <c r="J213" s="42"/>
      <c r="K213" s="42"/>
      <c r="L213" s="42"/>
      <c r="M213" s="61"/>
      <c r="N213" s="80"/>
      <c r="O213" s="42"/>
      <c r="P213" s="42"/>
      <c r="Q213" s="42"/>
      <c r="R213" s="42"/>
      <c r="S213" s="42"/>
      <c r="T213" s="42"/>
      <c r="U213" s="42"/>
      <c r="V213" s="42"/>
      <c r="W213" s="42"/>
      <c r="X213" s="42"/>
      <c r="Y213" s="42"/>
      <c r="Z213" s="42"/>
      <c r="AA213" s="42"/>
      <c r="AB213" s="42"/>
      <c r="AC213" s="42"/>
      <c r="AD213" s="42"/>
      <c r="AE213" s="42"/>
      <c r="AF213" s="42"/>
      <c r="AG213" s="19"/>
      <c r="AH213" s="19"/>
      <c r="AI213" s="19"/>
      <c r="AJ213" s="7"/>
      <c r="AK213" s="43" t="str">
        <f>IF(A213="","",MOD((AG213+AH213)*(N213+O213+P213-1),Prime))</f>
        <v/>
      </c>
      <c r="AL213" s="43" t="str">
        <f>IF(A213="","",MOD((AG213+AH213)*(N213*(1-N213)),Prime))</f>
        <v/>
      </c>
      <c r="AM213" s="43" t="str">
        <f>IF(A213="","",MOD((AG213+AH213)*(O213*(1-O213)),Prime))</f>
        <v/>
      </c>
      <c r="AN213" s="43" t="str">
        <f>IF(A213="","",MOD((AG213+AH213)*(P213*(1-P213)),Prime))</f>
        <v/>
      </c>
      <c r="AO213" s="43" t="str">
        <f>IF(A213="","",MOD((AG213+AH213)*(N213*($I213-N$4)),Prime))</f>
        <v/>
      </c>
      <c r="AP213" s="43" t="str">
        <f>IF(A213="","",MOD((AG213+AH213)*(O213*($I213-O$4)),Prime))</f>
        <v/>
      </c>
      <c r="AQ213" s="43" t="str">
        <f>IF(A213="","",MOD((AG213+AH213)*(P213*($I213-P$4)),Prime))</f>
        <v/>
      </c>
      <c r="AR213" s="7"/>
      <c r="AS213" s="43" t="str">
        <f>IF(A213="","",MOD((AG213+AH213)*(Q213+R213+S213+T213+U213-1),Prime))</f>
        <v/>
      </c>
      <c r="AT213" s="43" t="str">
        <f>IF(A213="","",MOD((AG213+AH213)*(Q213*(1-Q213)),Prime))</f>
        <v/>
      </c>
      <c r="AU213" s="43" t="str">
        <f>IF(A213="","",MOD((AG213+AH213)*(R213*(1-R213)),Prime))</f>
        <v/>
      </c>
      <c r="AV213" s="43" t="str">
        <f>IF(A213="","",MOD((AG213+AH213)*(S213*(1-S213)),Prime))</f>
        <v/>
      </c>
      <c r="AW213" s="43" t="str">
        <f>IF(A213="","",MOD((AG213+AH213)*(T213*(1-T213)),Prime))</f>
        <v/>
      </c>
      <c r="AX213" s="43" t="str">
        <f>IF(A213="","",MOD((AG213+AH213)*(U213*(1-U213)),Prime))</f>
        <v/>
      </c>
      <c r="AY213" s="43" t="str">
        <f>IF($A213="","",MOD(($AG213+$AH213)*(Q213*($K213-Q$4)),Prime))</f>
        <v/>
      </c>
      <c r="AZ213" s="43" t="str">
        <f>IF($A213="","",MOD(($AG213+$AH213)*(R213*($K213-R$4)),Prime))</f>
        <v/>
      </c>
      <c r="BA213" s="43" t="str">
        <f>IF($A213="","",MOD(($AG213+$AH213)*(S213*($K213-S$4)),Prime))</f>
        <v/>
      </c>
      <c r="BB213" s="43" t="str">
        <f>IF($A213="","",MOD(($AG213+$AH213)*(T213*($K213-T$4)),Prime))</f>
        <v/>
      </c>
      <c r="BC213" s="43" t="str">
        <f>IF($A213="","",MOD(($AG213+$AH213)*(U213*($K213-U$4)),Prime))</f>
        <v/>
      </c>
      <c r="BD213" s="24"/>
      <c r="BE213" s="43" t="str">
        <f>IF(A213="","",MOD((AG213+AH213)*(V213+W213+X213+Y213+Z213-1),Prime))</f>
        <v/>
      </c>
      <c r="BF213" s="43" t="str">
        <f>IF(A213="","",MOD((AG213+AH213)*(V213*(1-V213)),Prime))</f>
        <v/>
      </c>
      <c r="BG213" s="43" t="str">
        <f>IF(A213="","",MOD((AG213+AH213)*(W213*(1-W213)),Prime))</f>
        <v/>
      </c>
      <c r="BH213" s="43" t="str">
        <f>IF(A213="","",MOD((AG213+AH213)*(X213*(1-X213)),Prime))</f>
        <v/>
      </c>
      <c r="BI213" s="43" t="str">
        <f>IF(A213="","",MOD((AG213+AH213)*(Y213*(1-Y213)),Prime))</f>
        <v/>
      </c>
      <c r="BJ213" s="43" t="str">
        <f>IF(A213="","",MOD((AG213+AH213)*(Z213*(1-Z213)),Prime))</f>
        <v/>
      </c>
      <c r="BK213" s="43" t="str">
        <f>IF($A213="","",MOD(($AG213+$AH213)*(V213*($L213-V$4)),Prime))</f>
        <v/>
      </c>
      <c r="BL213" s="43" t="str">
        <f>IF($A213="","",MOD(($AG213+$AH213)*(W213*($L213-W$4)),Prime))</f>
        <v/>
      </c>
      <c r="BM213" s="43" t="str">
        <f>IF($A213="","",MOD(($AG213+$AH213)*(X213*($L213-X$4)),Prime))</f>
        <v/>
      </c>
      <c r="BN213" s="43" t="str">
        <f>IF($A213="","",MOD(($AG213+$AH213)*(Y213*($L213-Y$4)),Prime))</f>
        <v/>
      </c>
      <c r="BO213" s="43" t="str">
        <f>IF($A213="","",MOD(($AG213+$AH213)*(Z213*($L213-Z$4)),Prime))</f>
        <v/>
      </c>
      <c r="BP213" s="24"/>
      <c r="BQ213" s="43" t="str">
        <f>IF(A213="","",MOD((AG213+AH213)*(R213*D213+S213*E213+T213*F213+U213*G213-AA213),Prime))</f>
        <v/>
      </c>
      <c r="BR213" s="43" t="str">
        <f>IF(A213="","",MOD((AG213+AH213)*(W213*D213+X213*E213+Y213*F213+Z213*G213-AB213),Prime))</f>
        <v/>
      </c>
      <c r="BS213" s="43" t="str">
        <f>IF(A213="","",MOD((AG213+AH213)*(MOD(N213*AB213+O213*(AB213+M213)+P213*(AA213+AB213+M213),Prime)-AC213),Prime))</f>
        <v/>
      </c>
      <c r="BT213" s="43" t="str">
        <f>IF(A213="","",MOD((AG213+AH213)*MOD(H213*(AA213+R213)+(1-H213)*AC213-AD213,Prime),Prime))</f>
        <v/>
      </c>
      <c r="BU213" s="43" t="str">
        <f>IF(A213="","",MOD((AG213+AH213)*((J213*AD213+(1-J213)*AC213)-AE213),Prime))</f>
        <v/>
      </c>
      <c r="BV213" s="43" t="str">
        <f>IF(A213="","",MOD((AG213+AH213)*H213*(1-H213),Prime))</f>
        <v/>
      </c>
      <c r="BW213" s="43" t="str" cm="1">
        <f t="array" ref="BW213">IF(A213="","",MOD(AH213*MOD(MRef(AF$5,B213-Input_Output!$O$6,Input_Output!$O$22)*MRef(AC$5,B213-Input_Output!$O$6,Input_Output!$O$22)-(1-H213),Prime),Prime))</f>
        <v/>
      </c>
      <c r="BX213" s="24"/>
      <c r="BY213" s="43" t="str" cm="1">
        <f t="array" ref="BY213">IF(A213="","",MOD($AH213*((1-MRef(R$5,$B213-Input_Output!$O$6,Input_Output!$O$22))*(MOD(MRef(D$5,$B213-Input_Output!$O$6,Input_Output!$O$22)+1,Prime))+MRef(R$5,$B213-Input_Output!$O$6,Input_Output!$O$22)*MRef($AE$5,$B213-Input_Output!$O$6,Input_Output!$O$22)-D213),Prime))</f>
        <v/>
      </c>
      <c r="BZ213" s="43" t="str" cm="1">
        <f t="array" ref="BZ213">IF($A213="","",MOD($AH213*((1-MRef(S$5,$B213-Input_Output!$O$6,Input_Output!$O$22))*MRef(E$5,$B213-Input_Output!$O$6,Input_Output!$O$22)+MRef(S$5,$B213-Input_Output!$O$6,Input_Output!$O$22)*MRef($AE$5,$B213-Input_Output!$O$6,Input_Output!$O$22)-E213),Prime))</f>
        <v/>
      </c>
      <c r="CA213" s="43" t="str" cm="1">
        <f t="array" ref="CA213">IF($A213="","",MOD($AH213*((1-MRef(T$5,$B213-Input_Output!$O$6,Input_Output!$O$22))*MRef(F$5,$B213-Input_Output!$O$6,Input_Output!$O$22)+MRef(T$5,$B213-Input_Output!$O$6,Input_Output!$O$22)*MRef($AE$5,$B213-Input_Output!$O$6,Input_Output!$O$22)-F213),Prime))</f>
        <v/>
      </c>
      <c r="CB213" s="43" t="str" cm="1">
        <f t="array" ref="CB213">IF($A213="","",MOD($AH213*((1-MRef(U$5,$B213-Input_Output!$O$6,Input_Output!$O$22))*MRef(G$5,$B213-Input_Output!$O$6,Input_Output!$O$22)+MRef(U$5,$B213-Input_Output!$O$6,Input_Output!$O$22)*MRef($AE$5,$B213-Input_Output!$O$6,Input_Output!$O$22)-G213),Prime))</f>
        <v/>
      </c>
      <c r="CC213" s="43" t="str" cm="1">
        <f t="array" ref="CC213">IF(A213="","",MOD(AH213*MRef(AC$5,B213-Input_Output!$O$6,Input_Output!$O$22)*H213,Prime))</f>
        <v/>
      </c>
      <c r="CD213" s="24"/>
      <c r="CE213" s="43" t="str">
        <f>IF($A213="","",MOD(D213*$AG213,Prime))</f>
        <v/>
      </c>
      <c r="CF213" s="43" t="str">
        <f>IF($A213="","",MOD((E213-INPUT)*$AG213,Prime))</f>
        <v/>
      </c>
      <c r="CG213" s="43" t="str">
        <f>IF($A213="","",MOD(H213*$AG213,Prime))</f>
        <v/>
      </c>
      <c r="CH213" s="43" t="str">
        <f>IF($A213="","",MOD((E213-OUT)*$AI213,Prime))</f>
        <v/>
      </c>
      <c r="CI213" s="43" t="str" cm="1">
        <f t="array" ref="CI213">IF(A213="","",_xlfn.LET(_xlpm.r,B213-Input_Output!$O$6,_xlpm.l,Input_Output!$O$22,MOD(MRef(AG$5,_xlpm.r,_xlpm.l)+MRef(AH$5,_xlpm.r,_xlpm.l)-MRef(AI$5,_xlpm.r,_xlpm.l)-AH213,Prime)))</f>
        <v/>
      </c>
      <c r="CJ213" s="7"/>
    </row>
    <row r="214" spans="1:88" x14ac:dyDescent="0.25">
      <c r="A214" s="41" t="str">
        <f>IF(B214&lt;Input_Output!O$22,"disguised","")</f>
        <v/>
      </c>
      <c r="B214" s="19" t="str">
        <f>IF(B213="","",_xlfn.LET(_xlpm.next,B213+1,IF(_xlpm.next&lt;Input_Output!O$22,_xlpm.next,"")))</f>
        <v/>
      </c>
      <c r="C214" s="19"/>
      <c r="D214" s="42"/>
      <c r="E214" s="42"/>
      <c r="F214" s="42"/>
      <c r="G214" s="42"/>
      <c r="H214" s="79"/>
      <c r="I214" s="87"/>
      <c r="J214" s="42"/>
      <c r="K214" s="42"/>
      <c r="L214" s="42"/>
      <c r="M214" s="61"/>
      <c r="N214" s="80"/>
      <c r="O214" s="42"/>
      <c r="P214" s="42"/>
      <c r="Q214" s="42"/>
      <c r="R214" s="42"/>
      <c r="S214" s="42"/>
      <c r="T214" s="42"/>
      <c r="U214" s="42"/>
      <c r="V214" s="42"/>
      <c r="W214" s="42"/>
      <c r="X214" s="42"/>
      <c r="Y214" s="42"/>
      <c r="Z214" s="42"/>
      <c r="AA214" s="42"/>
      <c r="AB214" s="42"/>
      <c r="AC214" s="42"/>
      <c r="AD214" s="42"/>
      <c r="AE214" s="42"/>
      <c r="AF214" s="42"/>
      <c r="AG214" s="19"/>
      <c r="AH214" s="19"/>
      <c r="AI214" s="19"/>
      <c r="AJ214" s="7"/>
      <c r="AK214" s="43" t="str">
        <f>IF(A214="","",MOD((AG214+AH214)*(N214+O214+P214-1),Prime))</f>
        <v/>
      </c>
      <c r="AL214" s="43" t="str">
        <f>IF(A214="","",MOD((AG214+AH214)*(N214*(1-N214)),Prime))</f>
        <v/>
      </c>
      <c r="AM214" s="43" t="str">
        <f>IF(A214="","",MOD((AG214+AH214)*(O214*(1-O214)),Prime))</f>
        <v/>
      </c>
      <c r="AN214" s="43" t="str">
        <f>IF(A214="","",MOD((AG214+AH214)*(P214*(1-P214)),Prime))</f>
        <v/>
      </c>
      <c r="AO214" s="43" t="str">
        <f>IF(A214="","",MOD((AG214+AH214)*(N214*($I214-N$4)),Prime))</f>
        <v/>
      </c>
      <c r="AP214" s="43" t="str">
        <f>IF(A214="","",MOD((AG214+AH214)*(O214*($I214-O$4)),Prime))</f>
        <v/>
      </c>
      <c r="AQ214" s="43" t="str">
        <f>IF(A214="","",MOD((AG214+AH214)*(P214*($I214-P$4)),Prime))</f>
        <v/>
      </c>
      <c r="AR214" s="7"/>
      <c r="AS214" s="43" t="str">
        <f>IF(A214="","",MOD((AG214+AH214)*(Q214+R214+S214+T214+U214-1),Prime))</f>
        <v/>
      </c>
      <c r="AT214" s="43" t="str">
        <f>IF(A214="","",MOD((AG214+AH214)*(Q214*(1-Q214)),Prime))</f>
        <v/>
      </c>
      <c r="AU214" s="43" t="str">
        <f>IF(A214="","",MOD((AG214+AH214)*(R214*(1-R214)),Prime))</f>
        <v/>
      </c>
      <c r="AV214" s="43" t="str">
        <f>IF(A214="","",MOD((AG214+AH214)*(S214*(1-S214)),Prime))</f>
        <v/>
      </c>
      <c r="AW214" s="43" t="str">
        <f>IF(A214="","",MOD((AG214+AH214)*(T214*(1-T214)),Prime))</f>
        <v/>
      </c>
      <c r="AX214" s="43" t="str">
        <f>IF(A214="","",MOD((AG214+AH214)*(U214*(1-U214)),Prime))</f>
        <v/>
      </c>
      <c r="AY214" s="43" t="str">
        <f>IF($A214="","",MOD(($AG214+$AH214)*(Q214*($K214-Q$4)),Prime))</f>
        <v/>
      </c>
      <c r="AZ214" s="43" t="str">
        <f>IF($A214="","",MOD(($AG214+$AH214)*(R214*($K214-R$4)),Prime))</f>
        <v/>
      </c>
      <c r="BA214" s="43" t="str">
        <f>IF($A214="","",MOD(($AG214+$AH214)*(S214*($K214-S$4)),Prime))</f>
        <v/>
      </c>
      <c r="BB214" s="43" t="str">
        <f>IF($A214="","",MOD(($AG214+$AH214)*(T214*($K214-T$4)),Prime))</f>
        <v/>
      </c>
      <c r="BC214" s="43" t="str">
        <f>IF($A214="","",MOD(($AG214+$AH214)*(U214*($K214-U$4)),Prime))</f>
        <v/>
      </c>
      <c r="BD214" s="24"/>
      <c r="BE214" s="43" t="str">
        <f>IF(A214="","",MOD((AG214+AH214)*(V214+W214+X214+Y214+Z214-1),Prime))</f>
        <v/>
      </c>
      <c r="BF214" s="43" t="str">
        <f>IF(A214="","",MOD((AG214+AH214)*(V214*(1-V214)),Prime))</f>
        <v/>
      </c>
      <c r="BG214" s="43" t="str">
        <f>IF(A214="","",MOD((AG214+AH214)*(W214*(1-W214)),Prime))</f>
        <v/>
      </c>
      <c r="BH214" s="43" t="str">
        <f>IF(A214="","",MOD((AG214+AH214)*(X214*(1-X214)),Prime))</f>
        <v/>
      </c>
      <c r="BI214" s="43" t="str">
        <f>IF(A214="","",MOD((AG214+AH214)*(Y214*(1-Y214)),Prime))</f>
        <v/>
      </c>
      <c r="BJ214" s="43" t="str">
        <f>IF(A214="","",MOD((AG214+AH214)*(Z214*(1-Z214)),Prime))</f>
        <v/>
      </c>
      <c r="BK214" s="43" t="str">
        <f>IF($A214="","",MOD(($AG214+$AH214)*(V214*($L214-V$4)),Prime))</f>
        <v/>
      </c>
      <c r="BL214" s="43" t="str">
        <f>IF($A214="","",MOD(($AG214+$AH214)*(W214*($L214-W$4)),Prime))</f>
        <v/>
      </c>
      <c r="BM214" s="43" t="str">
        <f>IF($A214="","",MOD(($AG214+$AH214)*(X214*($L214-X$4)),Prime))</f>
        <v/>
      </c>
      <c r="BN214" s="43" t="str">
        <f>IF($A214="","",MOD(($AG214+$AH214)*(Y214*($L214-Y$4)),Prime))</f>
        <v/>
      </c>
      <c r="BO214" s="43" t="str">
        <f>IF($A214="","",MOD(($AG214+$AH214)*(Z214*($L214-Z$4)),Prime))</f>
        <v/>
      </c>
      <c r="BP214" s="24"/>
      <c r="BQ214" s="43" t="str">
        <f>IF(A214="","",MOD((AG214+AH214)*(R214*D214+S214*E214+T214*F214+U214*G214-AA214),Prime))</f>
        <v/>
      </c>
      <c r="BR214" s="43" t="str">
        <f>IF(A214="","",MOD((AG214+AH214)*(W214*D214+X214*E214+Y214*F214+Z214*G214-AB214),Prime))</f>
        <v/>
      </c>
      <c r="BS214" s="43" t="str">
        <f>IF(A214="","",MOD((AG214+AH214)*(MOD(N214*AB214+O214*(AB214+M214)+P214*(AA214+AB214+M214),Prime)-AC214),Prime))</f>
        <v/>
      </c>
      <c r="BT214" s="43" t="str">
        <f>IF(A214="","",MOD((AG214+AH214)*MOD(H214*(AA214+R214)+(1-H214)*AC214-AD214,Prime),Prime))</f>
        <v/>
      </c>
      <c r="BU214" s="43" t="str">
        <f>IF(A214="","",MOD((AG214+AH214)*((J214*AD214+(1-J214)*AC214)-AE214),Prime))</f>
        <v/>
      </c>
      <c r="BV214" s="43" t="str">
        <f>IF(A214="","",MOD((AG214+AH214)*H214*(1-H214),Prime))</f>
        <v/>
      </c>
      <c r="BW214" s="43" t="str" cm="1">
        <f t="array" ref="BW214">IF(A214="","",MOD(AH214*MOD(MRef(AF$5,B214-Input_Output!$O$6,Input_Output!$O$22)*MRef(AC$5,B214-Input_Output!$O$6,Input_Output!$O$22)-(1-H214),Prime),Prime))</f>
        <v/>
      </c>
      <c r="BX214" s="24"/>
      <c r="BY214" s="43" t="str" cm="1">
        <f t="array" ref="BY214">IF(A214="","",MOD($AH214*((1-MRef(R$5,$B214-Input_Output!$O$6,Input_Output!$O$22))*(MOD(MRef(D$5,$B214-Input_Output!$O$6,Input_Output!$O$22)+1,Prime))+MRef(R$5,$B214-Input_Output!$O$6,Input_Output!$O$22)*MRef($AE$5,$B214-Input_Output!$O$6,Input_Output!$O$22)-D214),Prime))</f>
        <v/>
      </c>
      <c r="BZ214" s="43" t="str" cm="1">
        <f t="array" ref="BZ214">IF($A214="","",MOD($AH214*((1-MRef(S$5,$B214-Input_Output!$O$6,Input_Output!$O$22))*MRef(E$5,$B214-Input_Output!$O$6,Input_Output!$O$22)+MRef(S$5,$B214-Input_Output!$O$6,Input_Output!$O$22)*MRef($AE$5,$B214-Input_Output!$O$6,Input_Output!$O$22)-E214),Prime))</f>
        <v/>
      </c>
      <c r="CA214" s="43" t="str" cm="1">
        <f t="array" ref="CA214">IF($A214="","",MOD($AH214*((1-MRef(T$5,$B214-Input_Output!$O$6,Input_Output!$O$22))*MRef(F$5,$B214-Input_Output!$O$6,Input_Output!$O$22)+MRef(T$5,$B214-Input_Output!$O$6,Input_Output!$O$22)*MRef($AE$5,$B214-Input_Output!$O$6,Input_Output!$O$22)-F214),Prime))</f>
        <v/>
      </c>
      <c r="CB214" s="43" t="str" cm="1">
        <f t="array" ref="CB214">IF($A214="","",MOD($AH214*((1-MRef(U$5,$B214-Input_Output!$O$6,Input_Output!$O$22))*MRef(G$5,$B214-Input_Output!$O$6,Input_Output!$O$22)+MRef(U$5,$B214-Input_Output!$O$6,Input_Output!$O$22)*MRef($AE$5,$B214-Input_Output!$O$6,Input_Output!$O$22)-G214),Prime))</f>
        <v/>
      </c>
      <c r="CC214" s="43" t="str" cm="1">
        <f t="array" ref="CC214">IF(A214="","",MOD(AH214*MRef(AC$5,B214-Input_Output!$O$6,Input_Output!$O$22)*H214,Prime))</f>
        <v/>
      </c>
      <c r="CD214" s="24"/>
      <c r="CE214" s="43" t="str">
        <f>IF($A214="","",MOD(D214*$AG214,Prime))</f>
        <v/>
      </c>
      <c r="CF214" s="43" t="str">
        <f>IF($A214="","",MOD((E214-INPUT)*$AG214,Prime))</f>
        <v/>
      </c>
      <c r="CG214" s="43" t="str">
        <f>IF($A214="","",MOD(H214*$AG214,Prime))</f>
        <v/>
      </c>
      <c r="CH214" s="43" t="str">
        <f>IF($A214="","",MOD((E214-OUT)*$AI214,Prime))</f>
        <v/>
      </c>
      <c r="CI214" s="43" t="str" cm="1">
        <f t="array" ref="CI214">IF(A214="","",_xlfn.LET(_xlpm.r,B214-Input_Output!$O$6,_xlpm.l,Input_Output!$O$22,MOD(MRef(AG$5,_xlpm.r,_xlpm.l)+MRef(AH$5,_xlpm.r,_xlpm.l)-MRef(AI$5,_xlpm.r,_xlpm.l)-AH214,Prime)))</f>
        <v/>
      </c>
      <c r="CJ214" s="7"/>
    </row>
    <row r="215" spans="1:88" x14ac:dyDescent="0.25">
      <c r="A215" s="41" t="str">
        <f>IF(B215&lt;Input_Output!O$22,"disguised","")</f>
        <v/>
      </c>
      <c r="B215" s="19" t="str">
        <f>IF(B214="","",_xlfn.LET(_xlpm.next,B214+1,IF(_xlpm.next&lt;Input_Output!O$22,_xlpm.next,"")))</f>
        <v/>
      </c>
      <c r="C215" s="19"/>
      <c r="D215" s="42"/>
      <c r="E215" s="42"/>
      <c r="F215" s="42"/>
      <c r="G215" s="42"/>
      <c r="H215" s="79"/>
      <c r="I215" s="87"/>
      <c r="J215" s="42"/>
      <c r="K215" s="42"/>
      <c r="L215" s="42"/>
      <c r="M215" s="61"/>
      <c r="N215" s="80"/>
      <c r="O215" s="42"/>
      <c r="P215" s="42"/>
      <c r="Q215" s="42"/>
      <c r="R215" s="42"/>
      <c r="S215" s="42"/>
      <c r="T215" s="42"/>
      <c r="U215" s="42"/>
      <c r="V215" s="42"/>
      <c r="W215" s="42"/>
      <c r="X215" s="42"/>
      <c r="Y215" s="42"/>
      <c r="Z215" s="42"/>
      <c r="AA215" s="42"/>
      <c r="AB215" s="42"/>
      <c r="AC215" s="42"/>
      <c r="AD215" s="42"/>
      <c r="AE215" s="42"/>
      <c r="AF215" s="42"/>
      <c r="AG215" s="19"/>
      <c r="AH215" s="19"/>
      <c r="AI215" s="19"/>
      <c r="AJ215" s="7"/>
      <c r="AK215" s="43" t="str">
        <f>IF(A215="","",MOD((AG215+AH215)*(N215+O215+P215-1),Prime))</f>
        <v/>
      </c>
      <c r="AL215" s="43" t="str">
        <f>IF(A215="","",MOD((AG215+AH215)*(N215*(1-N215)),Prime))</f>
        <v/>
      </c>
      <c r="AM215" s="43" t="str">
        <f>IF(A215="","",MOD((AG215+AH215)*(O215*(1-O215)),Prime))</f>
        <v/>
      </c>
      <c r="AN215" s="43" t="str">
        <f>IF(A215="","",MOD((AG215+AH215)*(P215*(1-P215)),Prime))</f>
        <v/>
      </c>
      <c r="AO215" s="43" t="str">
        <f>IF(A215="","",MOD((AG215+AH215)*(N215*($I215-N$4)),Prime))</f>
        <v/>
      </c>
      <c r="AP215" s="43" t="str">
        <f>IF(A215="","",MOD((AG215+AH215)*(O215*($I215-O$4)),Prime))</f>
        <v/>
      </c>
      <c r="AQ215" s="43" t="str">
        <f>IF(A215="","",MOD((AG215+AH215)*(P215*($I215-P$4)),Prime))</f>
        <v/>
      </c>
      <c r="AR215" s="7"/>
      <c r="AS215" s="43" t="str">
        <f>IF(A215="","",MOD((AG215+AH215)*(Q215+R215+S215+T215+U215-1),Prime))</f>
        <v/>
      </c>
      <c r="AT215" s="43" t="str">
        <f>IF(A215="","",MOD((AG215+AH215)*(Q215*(1-Q215)),Prime))</f>
        <v/>
      </c>
      <c r="AU215" s="43" t="str">
        <f>IF(A215="","",MOD((AG215+AH215)*(R215*(1-R215)),Prime))</f>
        <v/>
      </c>
      <c r="AV215" s="43" t="str">
        <f>IF(A215="","",MOD((AG215+AH215)*(S215*(1-S215)),Prime))</f>
        <v/>
      </c>
      <c r="AW215" s="43" t="str">
        <f>IF(A215="","",MOD((AG215+AH215)*(T215*(1-T215)),Prime))</f>
        <v/>
      </c>
      <c r="AX215" s="43" t="str">
        <f>IF(A215="","",MOD((AG215+AH215)*(U215*(1-U215)),Prime))</f>
        <v/>
      </c>
      <c r="AY215" s="43" t="str">
        <f>IF($A215="","",MOD(($AG215+$AH215)*(Q215*($K215-Q$4)),Prime))</f>
        <v/>
      </c>
      <c r="AZ215" s="43" t="str">
        <f>IF($A215="","",MOD(($AG215+$AH215)*(R215*($K215-R$4)),Prime))</f>
        <v/>
      </c>
      <c r="BA215" s="43" t="str">
        <f>IF($A215="","",MOD(($AG215+$AH215)*(S215*($K215-S$4)),Prime))</f>
        <v/>
      </c>
      <c r="BB215" s="43" t="str">
        <f>IF($A215="","",MOD(($AG215+$AH215)*(T215*($K215-T$4)),Prime))</f>
        <v/>
      </c>
      <c r="BC215" s="43" t="str">
        <f>IF($A215="","",MOD(($AG215+$AH215)*(U215*($K215-U$4)),Prime))</f>
        <v/>
      </c>
      <c r="BD215" s="24"/>
      <c r="BE215" s="43" t="str">
        <f>IF(A215="","",MOD((AG215+AH215)*(V215+W215+X215+Y215+Z215-1),Prime))</f>
        <v/>
      </c>
      <c r="BF215" s="43" t="str">
        <f>IF(A215="","",MOD((AG215+AH215)*(V215*(1-V215)),Prime))</f>
        <v/>
      </c>
      <c r="BG215" s="43" t="str">
        <f>IF(A215="","",MOD((AG215+AH215)*(W215*(1-W215)),Prime))</f>
        <v/>
      </c>
      <c r="BH215" s="43" t="str">
        <f>IF(A215="","",MOD((AG215+AH215)*(X215*(1-X215)),Prime))</f>
        <v/>
      </c>
      <c r="BI215" s="43" t="str">
        <f>IF(A215="","",MOD((AG215+AH215)*(Y215*(1-Y215)),Prime))</f>
        <v/>
      </c>
      <c r="BJ215" s="43" t="str">
        <f>IF(A215="","",MOD((AG215+AH215)*(Z215*(1-Z215)),Prime))</f>
        <v/>
      </c>
      <c r="BK215" s="43" t="str">
        <f>IF($A215="","",MOD(($AG215+$AH215)*(V215*($L215-V$4)),Prime))</f>
        <v/>
      </c>
      <c r="BL215" s="43" t="str">
        <f>IF($A215="","",MOD(($AG215+$AH215)*(W215*($L215-W$4)),Prime))</f>
        <v/>
      </c>
      <c r="BM215" s="43" t="str">
        <f>IF($A215="","",MOD(($AG215+$AH215)*(X215*($L215-X$4)),Prime))</f>
        <v/>
      </c>
      <c r="BN215" s="43" t="str">
        <f>IF($A215="","",MOD(($AG215+$AH215)*(Y215*($L215-Y$4)),Prime))</f>
        <v/>
      </c>
      <c r="BO215" s="43" t="str">
        <f>IF($A215="","",MOD(($AG215+$AH215)*(Z215*($L215-Z$4)),Prime))</f>
        <v/>
      </c>
      <c r="BP215" s="24"/>
      <c r="BQ215" s="43" t="str">
        <f>IF(A215="","",MOD((AG215+AH215)*(R215*D215+S215*E215+T215*F215+U215*G215-AA215),Prime))</f>
        <v/>
      </c>
      <c r="BR215" s="43" t="str">
        <f>IF(A215="","",MOD((AG215+AH215)*(W215*D215+X215*E215+Y215*F215+Z215*G215-AB215),Prime))</f>
        <v/>
      </c>
      <c r="BS215" s="43" t="str">
        <f>IF(A215="","",MOD((AG215+AH215)*(MOD(N215*AB215+O215*(AB215+M215)+P215*(AA215+AB215+M215),Prime)-AC215),Prime))</f>
        <v/>
      </c>
      <c r="BT215" s="43" t="str">
        <f>IF(A215="","",MOD((AG215+AH215)*MOD(H215*(AA215+R215)+(1-H215)*AC215-AD215,Prime),Prime))</f>
        <v/>
      </c>
      <c r="BU215" s="43" t="str">
        <f>IF(A215="","",MOD((AG215+AH215)*((J215*AD215+(1-J215)*AC215)-AE215),Prime))</f>
        <v/>
      </c>
      <c r="BV215" s="43" t="str">
        <f>IF(A215="","",MOD((AG215+AH215)*H215*(1-H215),Prime))</f>
        <v/>
      </c>
      <c r="BW215" s="43" t="str" cm="1">
        <f t="array" ref="BW215">IF(A215="","",MOD(AH215*MOD(MRef(AF$5,B215-Input_Output!$O$6,Input_Output!$O$22)*MRef(AC$5,B215-Input_Output!$O$6,Input_Output!$O$22)-(1-H215),Prime),Prime))</f>
        <v/>
      </c>
      <c r="BX215" s="24"/>
      <c r="BY215" s="43" t="str" cm="1">
        <f t="array" ref="BY215">IF(A215="","",MOD($AH215*((1-MRef(R$5,$B215-Input_Output!$O$6,Input_Output!$O$22))*(MOD(MRef(D$5,$B215-Input_Output!$O$6,Input_Output!$O$22)+1,Prime))+MRef(R$5,$B215-Input_Output!$O$6,Input_Output!$O$22)*MRef($AE$5,$B215-Input_Output!$O$6,Input_Output!$O$22)-D215),Prime))</f>
        <v/>
      </c>
      <c r="BZ215" s="43" t="str" cm="1">
        <f t="array" ref="BZ215">IF($A215="","",MOD($AH215*((1-MRef(S$5,$B215-Input_Output!$O$6,Input_Output!$O$22))*MRef(E$5,$B215-Input_Output!$O$6,Input_Output!$O$22)+MRef(S$5,$B215-Input_Output!$O$6,Input_Output!$O$22)*MRef($AE$5,$B215-Input_Output!$O$6,Input_Output!$O$22)-E215),Prime))</f>
        <v/>
      </c>
      <c r="CA215" s="43" t="str" cm="1">
        <f t="array" ref="CA215">IF($A215="","",MOD($AH215*((1-MRef(T$5,$B215-Input_Output!$O$6,Input_Output!$O$22))*MRef(F$5,$B215-Input_Output!$O$6,Input_Output!$O$22)+MRef(T$5,$B215-Input_Output!$O$6,Input_Output!$O$22)*MRef($AE$5,$B215-Input_Output!$O$6,Input_Output!$O$22)-F215),Prime))</f>
        <v/>
      </c>
      <c r="CB215" s="43" t="str" cm="1">
        <f t="array" ref="CB215">IF($A215="","",MOD($AH215*((1-MRef(U$5,$B215-Input_Output!$O$6,Input_Output!$O$22))*MRef(G$5,$B215-Input_Output!$O$6,Input_Output!$O$22)+MRef(U$5,$B215-Input_Output!$O$6,Input_Output!$O$22)*MRef($AE$5,$B215-Input_Output!$O$6,Input_Output!$O$22)-G215),Prime))</f>
        <v/>
      </c>
      <c r="CC215" s="43" t="str" cm="1">
        <f t="array" ref="CC215">IF(A215="","",MOD(AH215*MRef(AC$5,B215-Input_Output!$O$6,Input_Output!$O$22)*H215,Prime))</f>
        <v/>
      </c>
      <c r="CD215" s="24"/>
      <c r="CE215" s="43" t="str">
        <f>IF($A215="","",MOD(D215*$AG215,Prime))</f>
        <v/>
      </c>
      <c r="CF215" s="43" t="str">
        <f>IF($A215="","",MOD((E215-INPUT)*$AG215,Prime))</f>
        <v/>
      </c>
      <c r="CG215" s="43" t="str">
        <f>IF($A215="","",MOD(H215*$AG215,Prime))</f>
        <v/>
      </c>
      <c r="CH215" s="43" t="str">
        <f>IF($A215="","",MOD((E215-OUT)*$AI215,Prime))</f>
        <v/>
      </c>
      <c r="CI215" s="43" t="str" cm="1">
        <f t="array" ref="CI215">IF(A215="","",_xlfn.LET(_xlpm.r,B215-Input_Output!$O$6,_xlpm.l,Input_Output!$O$22,MOD(MRef(AG$5,_xlpm.r,_xlpm.l)+MRef(AH$5,_xlpm.r,_xlpm.l)-MRef(AI$5,_xlpm.r,_xlpm.l)-AH215,Prime)))</f>
        <v/>
      </c>
      <c r="CJ215" s="7"/>
    </row>
    <row r="216" spans="1:88" x14ac:dyDescent="0.25">
      <c r="A216" s="41" t="str">
        <f>IF(B216&lt;Input_Output!O$22,"disguised","")</f>
        <v/>
      </c>
      <c r="B216" s="19" t="str">
        <f>IF(B215="","",_xlfn.LET(_xlpm.next,B215+1,IF(_xlpm.next&lt;Input_Output!O$22,_xlpm.next,"")))</f>
        <v/>
      </c>
      <c r="C216" s="19"/>
      <c r="D216" s="42"/>
      <c r="E216" s="42"/>
      <c r="F216" s="42"/>
      <c r="G216" s="42"/>
      <c r="H216" s="79"/>
      <c r="I216" s="87"/>
      <c r="J216" s="42"/>
      <c r="K216" s="42"/>
      <c r="L216" s="42"/>
      <c r="M216" s="61"/>
      <c r="N216" s="80"/>
      <c r="O216" s="42"/>
      <c r="P216" s="42"/>
      <c r="Q216" s="42"/>
      <c r="R216" s="42"/>
      <c r="S216" s="42"/>
      <c r="T216" s="42"/>
      <c r="U216" s="42"/>
      <c r="V216" s="42"/>
      <c r="W216" s="42"/>
      <c r="X216" s="42"/>
      <c r="Y216" s="42"/>
      <c r="Z216" s="42"/>
      <c r="AA216" s="42"/>
      <c r="AB216" s="42"/>
      <c r="AC216" s="42"/>
      <c r="AD216" s="42"/>
      <c r="AE216" s="42"/>
      <c r="AF216" s="42"/>
      <c r="AG216" s="19"/>
      <c r="AH216" s="19"/>
      <c r="AI216" s="19"/>
      <c r="AJ216" s="7"/>
      <c r="AK216" s="43" t="str">
        <f>IF(A216="","",MOD((AG216+AH216)*(N216+O216+P216-1),Prime))</f>
        <v/>
      </c>
      <c r="AL216" s="43" t="str">
        <f>IF(A216="","",MOD((AG216+AH216)*(N216*(1-N216)),Prime))</f>
        <v/>
      </c>
      <c r="AM216" s="43" t="str">
        <f>IF(A216="","",MOD((AG216+AH216)*(O216*(1-O216)),Prime))</f>
        <v/>
      </c>
      <c r="AN216" s="43" t="str">
        <f>IF(A216="","",MOD((AG216+AH216)*(P216*(1-P216)),Prime))</f>
        <v/>
      </c>
      <c r="AO216" s="43" t="str">
        <f>IF(A216="","",MOD((AG216+AH216)*(N216*($I216-N$4)),Prime))</f>
        <v/>
      </c>
      <c r="AP216" s="43" t="str">
        <f>IF(A216="","",MOD((AG216+AH216)*(O216*($I216-O$4)),Prime))</f>
        <v/>
      </c>
      <c r="AQ216" s="43" t="str">
        <f>IF(A216="","",MOD((AG216+AH216)*(P216*($I216-P$4)),Prime))</f>
        <v/>
      </c>
      <c r="AR216" s="7"/>
      <c r="AS216" s="43" t="str">
        <f>IF(A216="","",MOD((AG216+AH216)*(Q216+R216+S216+T216+U216-1),Prime))</f>
        <v/>
      </c>
      <c r="AT216" s="43" t="str">
        <f>IF(A216="","",MOD((AG216+AH216)*(Q216*(1-Q216)),Prime))</f>
        <v/>
      </c>
      <c r="AU216" s="43" t="str">
        <f>IF(A216="","",MOD((AG216+AH216)*(R216*(1-R216)),Prime))</f>
        <v/>
      </c>
      <c r="AV216" s="43" t="str">
        <f>IF(A216="","",MOD((AG216+AH216)*(S216*(1-S216)),Prime))</f>
        <v/>
      </c>
      <c r="AW216" s="43" t="str">
        <f>IF(A216="","",MOD((AG216+AH216)*(T216*(1-T216)),Prime))</f>
        <v/>
      </c>
      <c r="AX216" s="43" t="str">
        <f>IF(A216="","",MOD((AG216+AH216)*(U216*(1-U216)),Prime))</f>
        <v/>
      </c>
      <c r="AY216" s="43" t="str">
        <f>IF($A216="","",MOD(($AG216+$AH216)*(Q216*($K216-Q$4)),Prime))</f>
        <v/>
      </c>
      <c r="AZ216" s="43" t="str">
        <f>IF($A216="","",MOD(($AG216+$AH216)*(R216*($K216-R$4)),Prime))</f>
        <v/>
      </c>
      <c r="BA216" s="43" t="str">
        <f>IF($A216="","",MOD(($AG216+$AH216)*(S216*($K216-S$4)),Prime))</f>
        <v/>
      </c>
      <c r="BB216" s="43" t="str">
        <f>IF($A216="","",MOD(($AG216+$AH216)*(T216*($K216-T$4)),Prime))</f>
        <v/>
      </c>
      <c r="BC216" s="43" t="str">
        <f>IF($A216="","",MOD(($AG216+$AH216)*(U216*($K216-U$4)),Prime))</f>
        <v/>
      </c>
      <c r="BD216" s="24"/>
      <c r="BE216" s="43" t="str">
        <f>IF(A216="","",MOD((AG216+AH216)*(V216+W216+X216+Y216+Z216-1),Prime))</f>
        <v/>
      </c>
      <c r="BF216" s="43" t="str">
        <f>IF(A216="","",MOD((AG216+AH216)*(V216*(1-V216)),Prime))</f>
        <v/>
      </c>
      <c r="BG216" s="43" t="str">
        <f>IF(A216="","",MOD((AG216+AH216)*(W216*(1-W216)),Prime))</f>
        <v/>
      </c>
      <c r="BH216" s="43" t="str">
        <f>IF(A216="","",MOD((AG216+AH216)*(X216*(1-X216)),Prime))</f>
        <v/>
      </c>
      <c r="BI216" s="43" t="str">
        <f>IF(A216="","",MOD((AG216+AH216)*(Y216*(1-Y216)),Prime))</f>
        <v/>
      </c>
      <c r="BJ216" s="43" t="str">
        <f>IF(A216="","",MOD((AG216+AH216)*(Z216*(1-Z216)),Prime))</f>
        <v/>
      </c>
      <c r="BK216" s="43" t="str">
        <f>IF($A216="","",MOD(($AG216+$AH216)*(V216*($L216-V$4)),Prime))</f>
        <v/>
      </c>
      <c r="BL216" s="43" t="str">
        <f>IF($A216="","",MOD(($AG216+$AH216)*(W216*($L216-W$4)),Prime))</f>
        <v/>
      </c>
      <c r="BM216" s="43" t="str">
        <f>IF($A216="","",MOD(($AG216+$AH216)*(X216*($L216-X$4)),Prime))</f>
        <v/>
      </c>
      <c r="BN216" s="43" t="str">
        <f>IF($A216="","",MOD(($AG216+$AH216)*(Y216*($L216-Y$4)),Prime))</f>
        <v/>
      </c>
      <c r="BO216" s="43" t="str">
        <f>IF($A216="","",MOD(($AG216+$AH216)*(Z216*($L216-Z$4)),Prime))</f>
        <v/>
      </c>
      <c r="BP216" s="24"/>
      <c r="BQ216" s="43" t="str">
        <f>IF(A216="","",MOD((AG216+AH216)*(R216*D216+S216*E216+T216*F216+U216*G216-AA216),Prime))</f>
        <v/>
      </c>
      <c r="BR216" s="43" t="str">
        <f>IF(A216="","",MOD((AG216+AH216)*(W216*D216+X216*E216+Y216*F216+Z216*G216-AB216),Prime))</f>
        <v/>
      </c>
      <c r="BS216" s="43" t="str">
        <f>IF(A216="","",MOD((AG216+AH216)*(MOD(N216*AB216+O216*(AB216+M216)+P216*(AA216+AB216+M216),Prime)-AC216),Prime))</f>
        <v/>
      </c>
      <c r="BT216" s="43" t="str">
        <f>IF(A216="","",MOD((AG216+AH216)*MOD(H216*(AA216+R216)+(1-H216)*AC216-AD216,Prime),Prime))</f>
        <v/>
      </c>
      <c r="BU216" s="43" t="str">
        <f>IF(A216="","",MOD((AG216+AH216)*((J216*AD216+(1-J216)*AC216)-AE216),Prime))</f>
        <v/>
      </c>
      <c r="BV216" s="43" t="str">
        <f>IF(A216="","",MOD((AG216+AH216)*H216*(1-H216),Prime))</f>
        <v/>
      </c>
      <c r="BW216" s="43" t="str" cm="1">
        <f t="array" ref="BW216">IF(A216="","",MOD(AH216*MOD(MRef(AF$5,B216-Input_Output!$O$6,Input_Output!$O$22)*MRef(AC$5,B216-Input_Output!$O$6,Input_Output!$O$22)-(1-H216),Prime),Prime))</f>
        <v/>
      </c>
      <c r="BX216" s="24"/>
      <c r="BY216" s="43" t="str" cm="1">
        <f t="array" ref="BY216">IF(A216="","",MOD($AH216*((1-MRef(R$5,$B216-Input_Output!$O$6,Input_Output!$O$22))*(MOD(MRef(D$5,$B216-Input_Output!$O$6,Input_Output!$O$22)+1,Prime))+MRef(R$5,$B216-Input_Output!$O$6,Input_Output!$O$22)*MRef($AE$5,$B216-Input_Output!$O$6,Input_Output!$O$22)-D216),Prime))</f>
        <v/>
      </c>
      <c r="BZ216" s="43" t="str" cm="1">
        <f t="array" ref="BZ216">IF($A216="","",MOD($AH216*((1-MRef(S$5,$B216-Input_Output!$O$6,Input_Output!$O$22))*MRef(E$5,$B216-Input_Output!$O$6,Input_Output!$O$22)+MRef(S$5,$B216-Input_Output!$O$6,Input_Output!$O$22)*MRef($AE$5,$B216-Input_Output!$O$6,Input_Output!$O$22)-E216),Prime))</f>
        <v/>
      </c>
      <c r="CA216" s="43" t="str" cm="1">
        <f t="array" ref="CA216">IF($A216="","",MOD($AH216*((1-MRef(T$5,$B216-Input_Output!$O$6,Input_Output!$O$22))*MRef(F$5,$B216-Input_Output!$O$6,Input_Output!$O$22)+MRef(T$5,$B216-Input_Output!$O$6,Input_Output!$O$22)*MRef($AE$5,$B216-Input_Output!$O$6,Input_Output!$O$22)-F216),Prime))</f>
        <v/>
      </c>
      <c r="CB216" s="43" t="str" cm="1">
        <f t="array" ref="CB216">IF($A216="","",MOD($AH216*((1-MRef(U$5,$B216-Input_Output!$O$6,Input_Output!$O$22))*MRef(G$5,$B216-Input_Output!$O$6,Input_Output!$O$22)+MRef(U$5,$B216-Input_Output!$O$6,Input_Output!$O$22)*MRef($AE$5,$B216-Input_Output!$O$6,Input_Output!$O$22)-G216),Prime))</f>
        <v/>
      </c>
      <c r="CC216" s="43" t="str" cm="1">
        <f t="array" ref="CC216">IF(A216="","",MOD(AH216*MRef(AC$5,B216-Input_Output!$O$6,Input_Output!$O$22)*H216,Prime))</f>
        <v/>
      </c>
      <c r="CD216" s="24"/>
      <c r="CE216" s="43" t="str">
        <f>IF($A216="","",MOD(D216*$AG216,Prime))</f>
        <v/>
      </c>
      <c r="CF216" s="43" t="str">
        <f>IF($A216="","",MOD((E216-INPUT)*$AG216,Prime))</f>
        <v/>
      </c>
      <c r="CG216" s="43" t="str">
        <f>IF($A216="","",MOD(H216*$AG216,Prime))</f>
        <v/>
      </c>
      <c r="CH216" s="43" t="str">
        <f>IF($A216="","",MOD((E216-OUT)*$AI216,Prime))</f>
        <v/>
      </c>
      <c r="CI216" s="43" t="str" cm="1">
        <f t="array" ref="CI216">IF(A216="","",_xlfn.LET(_xlpm.r,B216-Input_Output!$O$6,_xlpm.l,Input_Output!$O$22,MOD(MRef(AG$5,_xlpm.r,_xlpm.l)+MRef(AH$5,_xlpm.r,_xlpm.l)-MRef(AI$5,_xlpm.r,_xlpm.l)-AH216,Prime)))</f>
        <v/>
      </c>
      <c r="CJ216" s="7"/>
    </row>
    <row r="217" spans="1:88" x14ac:dyDescent="0.25">
      <c r="A217" s="41" t="str">
        <f>IF(B217&lt;Input_Output!O$22,"disguised","")</f>
        <v/>
      </c>
      <c r="B217" s="19" t="str">
        <f>IF(B216="","",_xlfn.LET(_xlpm.next,B216+1,IF(_xlpm.next&lt;Input_Output!O$22,_xlpm.next,"")))</f>
        <v/>
      </c>
      <c r="C217" s="19"/>
      <c r="D217" s="42"/>
      <c r="E217" s="42"/>
      <c r="F217" s="42"/>
      <c r="G217" s="42"/>
      <c r="H217" s="79"/>
      <c r="I217" s="87"/>
      <c r="J217" s="42"/>
      <c r="K217" s="42"/>
      <c r="L217" s="42"/>
      <c r="M217" s="61"/>
      <c r="N217" s="80"/>
      <c r="O217" s="42"/>
      <c r="P217" s="42"/>
      <c r="Q217" s="42"/>
      <c r="R217" s="42"/>
      <c r="S217" s="42"/>
      <c r="T217" s="42"/>
      <c r="U217" s="42"/>
      <c r="V217" s="42"/>
      <c r="W217" s="42"/>
      <c r="X217" s="42"/>
      <c r="Y217" s="42"/>
      <c r="Z217" s="42"/>
      <c r="AA217" s="42"/>
      <c r="AB217" s="42"/>
      <c r="AC217" s="42"/>
      <c r="AD217" s="42"/>
      <c r="AE217" s="42"/>
      <c r="AF217" s="42"/>
      <c r="AG217" s="19"/>
      <c r="AH217" s="19"/>
      <c r="AI217" s="19"/>
      <c r="AJ217" s="7"/>
      <c r="AK217" s="43" t="str">
        <f>IF(A217="","",MOD((AG217+AH217)*(N217+O217+P217-1),Prime))</f>
        <v/>
      </c>
      <c r="AL217" s="43" t="str">
        <f>IF(A217="","",MOD((AG217+AH217)*(N217*(1-N217)),Prime))</f>
        <v/>
      </c>
      <c r="AM217" s="43" t="str">
        <f>IF(A217="","",MOD((AG217+AH217)*(O217*(1-O217)),Prime))</f>
        <v/>
      </c>
      <c r="AN217" s="43" t="str">
        <f>IF(A217="","",MOD((AG217+AH217)*(P217*(1-P217)),Prime))</f>
        <v/>
      </c>
      <c r="AO217" s="43" t="str">
        <f>IF(A217="","",MOD((AG217+AH217)*(N217*($I217-N$4)),Prime))</f>
        <v/>
      </c>
      <c r="AP217" s="43" t="str">
        <f>IF(A217="","",MOD((AG217+AH217)*(O217*($I217-O$4)),Prime))</f>
        <v/>
      </c>
      <c r="AQ217" s="43" t="str">
        <f>IF(A217="","",MOD((AG217+AH217)*(P217*($I217-P$4)),Prime))</f>
        <v/>
      </c>
      <c r="AR217" s="7"/>
      <c r="AS217" s="43" t="str">
        <f>IF(A217="","",MOD((AG217+AH217)*(Q217+R217+S217+T217+U217-1),Prime))</f>
        <v/>
      </c>
      <c r="AT217" s="43" t="str">
        <f>IF(A217="","",MOD((AG217+AH217)*(Q217*(1-Q217)),Prime))</f>
        <v/>
      </c>
      <c r="AU217" s="43" t="str">
        <f>IF(A217="","",MOD((AG217+AH217)*(R217*(1-R217)),Prime))</f>
        <v/>
      </c>
      <c r="AV217" s="43" t="str">
        <f>IF(A217="","",MOD((AG217+AH217)*(S217*(1-S217)),Prime))</f>
        <v/>
      </c>
      <c r="AW217" s="43" t="str">
        <f>IF(A217="","",MOD((AG217+AH217)*(T217*(1-T217)),Prime))</f>
        <v/>
      </c>
      <c r="AX217" s="43" t="str">
        <f>IF(A217="","",MOD((AG217+AH217)*(U217*(1-U217)),Prime))</f>
        <v/>
      </c>
      <c r="AY217" s="43" t="str">
        <f>IF($A217="","",MOD(($AG217+$AH217)*(Q217*($K217-Q$4)),Prime))</f>
        <v/>
      </c>
      <c r="AZ217" s="43" t="str">
        <f>IF($A217="","",MOD(($AG217+$AH217)*(R217*($K217-R$4)),Prime))</f>
        <v/>
      </c>
      <c r="BA217" s="43" t="str">
        <f>IF($A217="","",MOD(($AG217+$AH217)*(S217*($K217-S$4)),Prime))</f>
        <v/>
      </c>
      <c r="BB217" s="43" t="str">
        <f>IF($A217="","",MOD(($AG217+$AH217)*(T217*($K217-T$4)),Prime))</f>
        <v/>
      </c>
      <c r="BC217" s="43" t="str">
        <f>IF($A217="","",MOD(($AG217+$AH217)*(U217*($K217-U$4)),Prime))</f>
        <v/>
      </c>
      <c r="BD217" s="24"/>
      <c r="BE217" s="43" t="str">
        <f>IF(A217="","",MOD((AG217+AH217)*(V217+W217+X217+Y217+Z217-1),Prime))</f>
        <v/>
      </c>
      <c r="BF217" s="43" t="str">
        <f>IF(A217="","",MOD((AG217+AH217)*(V217*(1-V217)),Prime))</f>
        <v/>
      </c>
      <c r="BG217" s="43" t="str">
        <f>IF(A217="","",MOD((AG217+AH217)*(W217*(1-W217)),Prime))</f>
        <v/>
      </c>
      <c r="BH217" s="43" t="str">
        <f>IF(A217="","",MOD((AG217+AH217)*(X217*(1-X217)),Prime))</f>
        <v/>
      </c>
      <c r="BI217" s="43" t="str">
        <f>IF(A217="","",MOD((AG217+AH217)*(Y217*(1-Y217)),Prime))</f>
        <v/>
      </c>
      <c r="BJ217" s="43" t="str">
        <f>IF(A217="","",MOD((AG217+AH217)*(Z217*(1-Z217)),Prime))</f>
        <v/>
      </c>
      <c r="BK217" s="43" t="str">
        <f>IF($A217="","",MOD(($AG217+$AH217)*(V217*($L217-V$4)),Prime))</f>
        <v/>
      </c>
      <c r="BL217" s="43" t="str">
        <f>IF($A217="","",MOD(($AG217+$AH217)*(W217*($L217-W$4)),Prime))</f>
        <v/>
      </c>
      <c r="BM217" s="43" t="str">
        <f>IF($A217="","",MOD(($AG217+$AH217)*(X217*($L217-X$4)),Prime))</f>
        <v/>
      </c>
      <c r="BN217" s="43" t="str">
        <f>IF($A217="","",MOD(($AG217+$AH217)*(Y217*($L217-Y$4)),Prime))</f>
        <v/>
      </c>
      <c r="BO217" s="43" t="str">
        <f>IF($A217="","",MOD(($AG217+$AH217)*(Z217*($L217-Z$4)),Prime))</f>
        <v/>
      </c>
      <c r="BP217" s="24"/>
      <c r="BQ217" s="43" t="str">
        <f>IF(A217="","",MOD((AG217+AH217)*(R217*D217+S217*E217+T217*F217+U217*G217-AA217),Prime))</f>
        <v/>
      </c>
      <c r="BR217" s="43" t="str">
        <f>IF(A217="","",MOD((AG217+AH217)*(W217*D217+X217*E217+Y217*F217+Z217*G217-AB217),Prime))</f>
        <v/>
      </c>
      <c r="BS217" s="43" t="str">
        <f>IF(A217="","",MOD((AG217+AH217)*(MOD(N217*AB217+O217*(AB217+M217)+P217*(AA217+AB217+M217),Prime)-AC217),Prime))</f>
        <v/>
      </c>
      <c r="BT217" s="43" t="str">
        <f>IF(A217="","",MOD((AG217+AH217)*MOD(H217*(AA217+R217)+(1-H217)*AC217-AD217,Prime),Prime))</f>
        <v/>
      </c>
      <c r="BU217" s="43" t="str">
        <f>IF(A217="","",MOD((AG217+AH217)*((J217*AD217+(1-J217)*AC217)-AE217),Prime))</f>
        <v/>
      </c>
      <c r="BV217" s="43" t="str">
        <f>IF(A217="","",MOD((AG217+AH217)*H217*(1-H217),Prime))</f>
        <v/>
      </c>
      <c r="BW217" s="43" t="str" cm="1">
        <f t="array" ref="BW217">IF(A217="","",MOD(AH217*MOD(MRef(AF$5,B217-Input_Output!$O$6,Input_Output!$O$22)*MRef(AC$5,B217-Input_Output!$O$6,Input_Output!$O$22)-(1-H217),Prime),Prime))</f>
        <v/>
      </c>
      <c r="BX217" s="24"/>
      <c r="BY217" s="43" t="str" cm="1">
        <f t="array" ref="BY217">IF(A217="","",MOD($AH217*((1-MRef(R$5,$B217-Input_Output!$O$6,Input_Output!$O$22))*(MOD(MRef(D$5,$B217-Input_Output!$O$6,Input_Output!$O$22)+1,Prime))+MRef(R$5,$B217-Input_Output!$O$6,Input_Output!$O$22)*MRef($AE$5,$B217-Input_Output!$O$6,Input_Output!$O$22)-D217),Prime))</f>
        <v/>
      </c>
      <c r="BZ217" s="43" t="str" cm="1">
        <f t="array" ref="BZ217">IF($A217="","",MOD($AH217*((1-MRef(S$5,$B217-Input_Output!$O$6,Input_Output!$O$22))*MRef(E$5,$B217-Input_Output!$O$6,Input_Output!$O$22)+MRef(S$5,$B217-Input_Output!$O$6,Input_Output!$O$22)*MRef($AE$5,$B217-Input_Output!$O$6,Input_Output!$O$22)-E217),Prime))</f>
        <v/>
      </c>
      <c r="CA217" s="43" t="str" cm="1">
        <f t="array" ref="CA217">IF($A217="","",MOD($AH217*((1-MRef(T$5,$B217-Input_Output!$O$6,Input_Output!$O$22))*MRef(F$5,$B217-Input_Output!$O$6,Input_Output!$O$22)+MRef(T$5,$B217-Input_Output!$O$6,Input_Output!$O$22)*MRef($AE$5,$B217-Input_Output!$O$6,Input_Output!$O$22)-F217),Prime))</f>
        <v/>
      </c>
      <c r="CB217" s="43" t="str" cm="1">
        <f t="array" ref="CB217">IF($A217="","",MOD($AH217*((1-MRef(U$5,$B217-Input_Output!$O$6,Input_Output!$O$22))*MRef(G$5,$B217-Input_Output!$O$6,Input_Output!$O$22)+MRef(U$5,$B217-Input_Output!$O$6,Input_Output!$O$22)*MRef($AE$5,$B217-Input_Output!$O$6,Input_Output!$O$22)-G217),Prime))</f>
        <v/>
      </c>
      <c r="CC217" s="43" t="str" cm="1">
        <f t="array" ref="CC217">IF(A217="","",MOD(AH217*MRef(AC$5,B217-Input_Output!$O$6,Input_Output!$O$22)*H217,Prime))</f>
        <v/>
      </c>
      <c r="CD217" s="24"/>
      <c r="CE217" s="43" t="str">
        <f>IF($A217="","",MOD(D217*$AG217,Prime))</f>
        <v/>
      </c>
      <c r="CF217" s="43" t="str">
        <f>IF($A217="","",MOD((E217-INPUT)*$AG217,Prime))</f>
        <v/>
      </c>
      <c r="CG217" s="43" t="str">
        <f>IF($A217="","",MOD(H217*$AG217,Prime))</f>
        <v/>
      </c>
      <c r="CH217" s="43" t="str">
        <f>IF($A217="","",MOD((E217-OUT)*$AI217,Prime))</f>
        <v/>
      </c>
      <c r="CI217" s="43" t="str" cm="1">
        <f t="array" ref="CI217">IF(A217="","",_xlfn.LET(_xlpm.r,B217-Input_Output!$O$6,_xlpm.l,Input_Output!$O$22,MOD(MRef(AG$5,_xlpm.r,_xlpm.l)+MRef(AH$5,_xlpm.r,_xlpm.l)-MRef(AI$5,_xlpm.r,_xlpm.l)-AH217,Prime)))</f>
        <v/>
      </c>
      <c r="CJ217" s="7"/>
    </row>
    <row r="218" spans="1:88" x14ac:dyDescent="0.25">
      <c r="A218" s="41" t="str">
        <f>IF(B218&lt;Input_Output!O$22,"disguised","")</f>
        <v/>
      </c>
      <c r="B218" s="19" t="str">
        <f>IF(B217="","",_xlfn.LET(_xlpm.next,B217+1,IF(_xlpm.next&lt;Input_Output!O$22,_xlpm.next,"")))</f>
        <v/>
      </c>
      <c r="C218" s="19"/>
      <c r="D218" s="42"/>
      <c r="E218" s="42"/>
      <c r="F218" s="42"/>
      <c r="G218" s="42"/>
      <c r="H218" s="79"/>
      <c r="I218" s="87"/>
      <c r="J218" s="42"/>
      <c r="K218" s="42"/>
      <c r="L218" s="42"/>
      <c r="M218" s="61"/>
      <c r="N218" s="80"/>
      <c r="O218" s="42"/>
      <c r="P218" s="42"/>
      <c r="Q218" s="42"/>
      <c r="R218" s="42"/>
      <c r="S218" s="42"/>
      <c r="T218" s="42"/>
      <c r="U218" s="42"/>
      <c r="V218" s="42"/>
      <c r="W218" s="42"/>
      <c r="X218" s="42"/>
      <c r="Y218" s="42"/>
      <c r="Z218" s="42"/>
      <c r="AA218" s="42"/>
      <c r="AB218" s="42"/>
      <c r="AC218" s="42"/>
      <c r="AD218" s="42"/>
      <c r="AE218" s="42"/>
      <c r="AF218" s="42"/>
      <c r="AG218" s="19"/>
      <c r="AH218" s="19"/>
      <c r="AI218" s="19"/>
      <c r="AJ218" s="7"/>
      <c r="AK218" s="43" t="str">
        <f>IF(A218="","",MOD((AG218+AH218)*(N218+O218+P218-1),Prime))</f>
        <v/>
      </c>
      <c r="AL218" s="43" t="str">
        <f>IF(A218="","",MOD((AG218+AH218)*(N218*(1-N218)),Prime))</f>
        <v/>
      </c>
      <c r="AM218" s="43" t="str">
        <f>IF(A218="","",MOD((AG218+AH218)*(O218*(1-O218)),Prime))</f>
        <v/>
      </c>
      <c r="AN218" s="43" t="str">
        <f>IF(A218="","",MOD((AG218+AH218)*(P218*(1-P218)),Prime))</f>
        <v/>
      </c>
      <c r="AO218" s="43" t="str">
        <f>IF(A218="","",MOD((AG218+AH218)*(N218*($I218-N$4)),Prime))</f>
        <v/>
      </c>
      <c r="AP218" s="43" t="str">
        <f>IF(A218="","",MOD((AG218+AH218)*(O218*($I218-O$4)),Prime))</f>
        <v/>
      </c>
      <c r="AQ218" s="43" t="str">
        <f>IF(A218="","",MOD((AG218+AH218)*(P218*($I218-P$4)),Prime))</f>
        <v/>
      </c>
      <c r="AR218" s="7"/>
      <c r="AS218" s="43" t="str">
        <f>IF(A218="","",MOD((AG218+AH218)*(Q218+R218+S218+T218+U218-1),Prime))</f>
        <v/>
      </c>
      <c r="AT218" s="43" t="str">
        <f>IF(A218="","",MOD((AG218+AH218)*(Q218*(1-Q218)),Prime))</f>
        <v/>
      </c>
      <c r="AU218" s="43" t="str">
        <f>IF(A218="","",MOD((AG218+AH218)*(R218*(1-R218)),Prime))</f>
        <v/>
      </c>
      <c r="AV218" s="43" t="str">
        <f>IF(A218="","",MOD((AG218+AH218)*(S218*(1-S218)),Prime))</f>
        <v/>
      </c>
      <c r="AW218" s="43" t="str">
        <f>IF(A218="","",MOD((AG218+AH218)*(T218*(1-T218)),Prime))</f>
        <v/>
      </c>
      <c r="AX218" s="43" t="str">
        <f>IF(A218="","",MOD((AG218+AH218)*(U218*(1-U218)),Prime))</f>
        <v/>
      </c>
      <c r="AY218" s="43" t="str">
        <f>IF($A218="","",MOD(($AG218+$AH218)*(Q218*($K218-Q$4)),Prime))</f>
        <v/>
      </c>
      <c r="AZ218" s="43" t="str">
        <f>IF($A218="","",MOD(($AG218+$AH218)*(R218*($K218-R$4)),Prime))</f>
        <v/>
      </c>
      <c r="BA218" s="43" t="str">
        <f>IF($A218="","",MOD(($AG218+$AH218)*(S218*($K218-S$4)),Prime))</f>
        <v/>
      </c>
      <c r="BB218" s="43" t="str">
        <f>IF($A218="","",MOD(($AG218+$AH218)*(T218*($K218-T$4)),Prime))</f>
        <v/>
      </c>
      <c r="BC218" s="43" t="str">
        <f>IF($A218="","",MOD(($AG218+$AH218)*(U218*($K218-U$4)),Prime))</f>
        <v/>
      </c>
      <c r="BD218" s="24"/>
      <c r="BE218" s="43" t="str">
        <f>IF(A218="","",MOD((AG218+AH218)*(V218+W218+X218+Y218+Z218-1),Prime))</f>
        <v/>
      </c>
      <c r="BF218" s="43" t="str">
        <f>IF(A218="","",MOD((AG218+AH218)*(V218*(1-V218)),Prime))</f>
        <v/>
      </c>
      <c r="BG218" s="43" t="str">
        <f>IF(A218="","",MOD((AG218+AH218)*(W218*(1-W218)),Prime))</f>
        <v/>
      </c>
      <c r="BH218" s="43" t="str">
        <f>IF(A218="","",MOD((AG218+AH218)*(X218*(1-X218)),Prime))</f>
        <v/>
      </c>
      <c r="BI218" s="43" t="str">
        <f>IF(A218="","",MOD((AG218+AH218)*(Y218*(1-Y218)),Prime))</f>
        <v/>
      </c>
      <c r="BJ218" s="43" t="str">
        <f>IF(A218="","",MOD((AG218+AH218)*(Z218*(1-Z218)),Prime))</f>
        <v/>
      </c>
      <c r="BK218" s="43" t="str">
        <f>IF($A218="","",MOD(($AG218+$AH218)*(V218*($L218-V$4)),Prime))</f>
        <v/>
      </c>
      <c r="BL218" s="43" t="str">
        <f>IF($A218="","",MOD(($AG218+$AH218)*(W218*($L218-W$4)),Prime))</f>
        <v/>
      </c>
      <c r="BM218" s="43" t="str">
        <f>IF($A218="","",MOD(($AG218+$AH218)*(X218*($L218-X$4)),Prime))</f>
        <v/>
      </c>
      <c r="BN218" s="43" t="str">
        <f>IF($A218="","",MOD(($AG218+$AH218)*(Y218*($L218-Y$4)),Prime))</f>
        <v/>
      </c>
      <c r="BO218" s="43" t="str">
        <f>IF($A218="","",MOD(($AG218+$AH218)*(Z218*($L218-Z$4)),Prime))</f>
        <v/>
      </c>
      <c r="BP218" s="24"/>
      <c r="BQ218" s="43" t="str">
        <f>IF(A218="","",MOD((AG218+AH218)*(R218*D218+S218*E218+T218*F218+U218*G218-AA218),Prime))</f>
        <v/>
      </c>
      <c r="BR218" s="43" t="str">
        <f>IF(A218="","",MOD((AG218+AH218)*(W218*D218+X218*E218+Y218*F218+Z218*G218-AB218),Prime))</f>
        <v/>
      </c>
      <c r="BS218" s="43" t="str">
        <f>IF(A218="","",MOD((AG218+AH218)*(MOD(N218*AB218+O218*(AB218+M218)+P218*(AA218+AB218+M218),Prime)-AC218),Prime))</f>
        <v/>
      </c>
      <c r="BT218" s="43" t="str">
        <f>IF(A218="","",MOD((AG218+AH218)*MOD(H218*(AA218+R218)+(1-H218)*AC218-AD218,Prime),Prime))</f>
        <v/>
      </c>
      <c r="BU218" s="43" t="str">
        <f>IF(A218="","",MOD((AG218+AH218)*((J218*AD218+(1-J218)*AC218)-AE218),Prime))</f>
        <v/>
      </c>
      <c r="BV218" s="43" t="str">
        <f>IF(A218="","",MOD((AG218+AH218)*H218*(1-H218),Prime))</f>
        <v/>
      </c>
      <c r="BW218" s="43" t="str" cm="1">
        <f t="array" ref="BW218">IF(A218="","",MOD(AH218*MOD(MRef(AF$5,B218-Input_Output!$O$6,Input_Output!$O$22)*MRef(AC$5,B218-Input_Output!$O$6,Input_Output!$O$22)-(1-H218),Prime),Prime))</f>
        <v/>
      </c>
      <c r="BX218" s="24"/>
      <c r="BY218" s="43" t="str" cm="1">
        <f t="array" ref="BY218">IF(A218="","",MOD($AH218*((1-MRef(R$5,$B218-Input_Output!$O$6,Input_Output!$O$22))*(MOD(MRef(D$5,$B218-Input_Output!$O$6,Input_Output!$O$22)+1,Prime))+MRef(R$5,$B218-Input_Output!$O$6,Input_Output!$O$22)*MRef($AE$5,$B218-Input_Output!$O$6,Input_Output!$O$22)-D218),Prime))</f>
        <v/>
      </c>
      <c r="BZ218" s="43" t="str" cm="1">
        <f t="array" ref="BZ218">IF($A218="","",MOD($AH218*((1-MRef(S$5,$B218-Input_Output!$O$6,Input_Output!$O$22))*MRef(E$5,$B218-Input_Output!$O$6,Input_Output!$O$22)+MRef(S$5,$B218-Input_Output!$O$6,Input_Output!$O$22)*MRef($AE$5,$B218-Input_Output!$O$6,Input_Output!$O$22)-E218),Prime))</f>
        <v/>
      </c>
      <c r="CA218" s="43" t="str" cm="1">
        <f t="array" ref="CA218">IF($A218="","",MOD($AH218*((1-MRef(T$5,$B218-Input_Output!$O$6,Input_Output!$O$22))*MRef(F$5,$B218-Input_Output!$O$6,Input_Output!$O$22)+MRef(T$5,$B218-Input_Output!$O$6,Input_Output!$O$22)*MRef($AE$5,$B218-Input_Output!$O$6,Input_Output!$O$22)-F218),Prime))</f>
        <v/>
      </c>
      <c r="CB218" s="43" t="str" cm="1">
        <f t="array" ref="CB218">IF($A218="","",MOD($AH218*((1-MRef(U$5,$B218-Input_Output!$O$6,Input_Output!$O$22))*MRef(G$5,$B218-Input_Output!$O$6,Input_Output!$O$22)+MRef(U$5,$B218-Input_Output!$O$6,Input_Output!$O$22)*MRef($AE$5,$B218-Input_Output!$O$6,Input_Output!$O$22)-G218),Prime))</f>
        <v/>
      </c>
      <c r="CC218" s="43" t="str" cm="1">
        <f t="array" ref="CC218">IF(A218="","",MOD(AH218*MRef(AC$5,B218-Input_Output!$O$6,Input_Output!$O$22)*H218,Prime))</f>
        <v/>
      </c>
      <c r="CD218" s="24"/>
      <c r="CE218" s="43" t="str">
        <f>IF($A218="","",MOD(D218*$AG218,Prime))</f>
        <v/>
      </c>
      <c r="CF218" s="43" t="str">
        <f>IF($A218="","",MOD((E218-INPUT)*$AG218,Prime))</f>
        <v/>
      </c>
      <c r="CG218" s="43" t="str">
        <f>IF($A218="","",MOD(H218*$AG218,Prime))</f>
        <v/>
      </c>
      <c r="CH218" s="43" t="str">
        <f>IF($A218="","",MOD((E218-OUT)*$AI218,Prime))</f>
        <v/>
      </c>
      <c r="CI218" s="43" t="str" cm="1">
        <f t="array" ref="CI218">IF(A218="","",_xlfn.LET(_xlpm.r,B218-Input_Output!$O$6,_xlpm.l,Input_Output!$O$22,MOD(MRef(AG$5,_xlpm.r,_xlpm.l)+MRef(AH$5,_xlpm.r,_xlpm.l)-MRef(AI$5,_xlpm.r,_xlpm.l)-AH218,Prime)))</f>
        <v/>
      </c>
      <c r="CJ218" s="7"/>
    </row>
    <row r="219" spans="1:88" x14ac:dyDescent="0.25">
      <c r="A219" s="41" t="str">
        <f>IF(B219&lt;Input_Output!O$22,"disguised","")</f>
        <v/>
      </c>
      <c r="B219" s="19" t="str">
        <f>IF(B218="","",_xlfn.LET(_xlpm.next,B218+1,IF(_xlpm.next&lt;Input_Output!O$22,_xlpm.next,"")))</f>
        <v/>
      </c>
      <c r="C219" s="19"/>
      <c r="D219" s="42"/>
      <c r="E219" s="42"/>
      <c r="F219" s="42"/>
      <c r="G219" s="42"/>
      <c r="H219" s="79"/>
      <c r="I219" s="87"/>
      <c r="J219" s="42"/>
      <c r="K219" s="42"/>
      <c r="L219" s="42"/>
      <c r="M219" s="61"/>
      <c r="N219" s="80"/>
      <c r="O219" s="42"/>
      <c r="P219" s="42"/>
      <c r="Q219" s="42"/>
      <c r="R219" s="42"/>
      <c r="S219" s="42"/>
      <c r="T219" s="42"/>
      <c r="U219" s="42"/>
      <c r="V219" s="42"/>
      <c r="W219" s="42"/>
      <c r="X219" s="42"/>
      <c r="Y219" s="42"/>
      <c r="Z219" s="42"/>
      <c r="AA219" s="42"/>
      <c r="AB219" s="42"/>
      <c r="AC219" s="42"/>
      <c r="AD219" s="42"/>
      <c r="AE219" s="42"/>
      <c r="AF219" s="42"/>
      <c r="AG219" s="19"/>
      <c r="AH219" s="19"/>
      <c r="AI219" s="19"/>
      <c r="AJ219" s="7"/>
      <c r="AK219" s="43" t="str">
        <f>IF(A219="","",MOD((AG219+AH219)*(N219+O219+P219-1),Prime))</f>
        <v/>
      </c>
      <c r="AL219" s="43" t="str">
        <f>IF(A219="","",MOD((AG219+AH219)*(N219*(1-N219)),Prime))</f>
        <v/>
      </c>
      <c r="AM219" s="43" t="str">
        <f>IF(A219="","",MOD((AG219+AH219)*(O219*(1-O219)),Prime))</f>
        <v/>
      </c>
      <c r="AN219" s="43" t="str">
        <f>IF(A219="","",MOD((AG219+AH219)*(P219*(1-P219)),Prime))</f>
        <v/>
      </c>
      <c r="AO219" s="43" t="str">
        <f>IF(A219="","",MOD((AG219+AH219)*(N219*($I219-N$4)),Prime))</f>
        <v/>
      </c>
      <c r="AP219" s="43" t="str">
        <f>IF(A219="","",MOD((AG219+AH219)*(O219*($I219-O$4)),Prime))</f>
        <v/>
      </c>
      <c r="AQ219" s="43" t="str">
        <f>IF(A219="","",MOD((AG219+AH219)*(P219*($I219-P$4)),Prime))</f>
        <v/>
      </c>
      <c r="AR219" s="7"/>
      <c r="AS219" s="43" t="str">
        <f>IF(A219="","",MOD((AG219+AH219)*(Q219+R219+S219+T219+U219-1),Prime))</f>
        <v/>
      </c>
      <c r="AT219" s="43" t="str">
        <f>IF(A219="","",MOD((AG219+AH219)*(Q219*(1-Q219)),Prime))</f>
        <v/>
      </c>
      <c r="AU219" s="43" t="str">
        <f>IF(A219="","",MOD((AG219+AH219)*(R219*(1-R219)),Prime))</f>
        <v/>
      </c>
      <c r="AV219" s="43" t="str">
        <f>IF(A219="","",MOD((AG219+AH219)*(S219*(1-S219)),Prime))</f>
        <v/>
      </c>
      <c r="AW219" s="43" t="str">
        <f>IF(A219="","",MOD((AG219+AH219)*(T219*(1-T219)),Prime))</f>
        <v/>
      </c>
      <c r="AX219" s="43" t="str">
        <f>IF(A219="","",MOD((AG219+AH219)*(U219*(1-U219)),Prime))</f>
        <v/>
      </c>
      <c r="AY219" s="43" t="str">
        <f>IF($A219="","",MOD(($AG219+$AH219)*(Q219*($K219-Q$4)),Prime))</f>
        <v/>
      </c>
      <c r="AZ219" s="43" t="str">
        <f>IF($A219="","",MOD(($AG219+$AH219)*(R219*($K219-R$4)),Prime))</f>
        <v/>
      </c>
      <c r="BA219" s="43" t="str">
        <f>IF($A219="","",MOD(($AG219+$AH219)*(S219*($K219-S$4)),Prime))</f>
        <v/>
      </c>
      <c r="BB219" s="43" t="str">
        <f>IF($A219="","",MOD(($AG219+$AH219)*(T219*($K219-T$4)),Prime))</f>
        <v/>
      </c>
      <c r="BC219" s="43" t="str">
        <f>IF($A219="","",MOD(($AG219+$AH219)*(U219*($K219-U$4)),Prime))</f>
        <v/>
      </c>
      <c r="BD219" s="24"/>
      <c r="BE219" s="43" t="str">
        <f>IF(A219="","",MOD((AG219+AH219)*(V219+W219+X219+Y219+Z219-1),Prime))</f>
        <v/>
      </c>
      <c r="BF219" s="43" t="str">
        <f>IF(A219="","",MOD((AG219+AH219)*(V219*(1-V219)),Prime))</f>
        <v/>
      </c>
      <c r="BG219" s="43" t="str">
        <f>IF(A219="","",MOD((AG219+AH219)*(W219*(1-W219)),Prime))</f>
        <v/>
      </c>
      <c r="BH219" s="43" t="str">
        <f>IF(A219="","",MOD((AG219+AH219)*(X219*(1-X219)),Prime))</f>
        <v/>
      </c>
      <c r="BI219" s="43" t="str">
        <f>IF(A219="","",MOD((AG219+AH219)*(Y219*(1-Y219)),Prime))</f>
        <v/>
      </c>
      <c r="BJ219" s="43" t="str">
        <f>IF(A219="","",MOD((AG219+AH219)*(Z219*(1-Z219)),Prime))</f>
        <v/>
      </c>
      <c r="BK219" s="43" t="str">
        <f>IF($A219="","",MOD(($AG219+$AH219)*(V219*($L219-V$4)),Prime))</f>
        <v/>
      </c>
      <c r="BL219" s="43" t="str">
        <f>IF($A219="","",MOD(($AG219+$AH219)*(W219*($L219-W$4)),Prime))</f>
        <v/>
      </c>
      <c r="BM219" s="43" t="str">
        <f>IF($A219="","",MOD(($AG219+$AH219)*(X219*($L219-X$4)),Prime))</f>
        <v/>
      </c>
      <c r="BN219" s="43" t="str">
        <f>IF($A219="","",MOD(($AG219+$AH219)*(Y219*($L219-Y$4)),Prime))</f>
        <v/>
      </c>
      <c r="BO219" s="43" t="str">
        <f>IF($A219="","",MOD(($AG219+$AH219)*(Z219*($L219-Z$4)),Prime))</f>
        <v/>
      </c>
      <c r="BP219" s="24"/>
      <c r="BQ219" s="43" t="str">
        <f>IF(A219="","",MOD((AG219+AH219)*(R219*D219+S219*E219+T219*F219+U219*G219-AA219),Prime))</f>
        <v/>
      </c>
      <c r="BR219" s="43" t="str">
        <f>IF(A219="","",MOD((AG219+AH219)*(W219*D219+X219*E219+Y219*F219+Z219*G219-AB219),Prime))</f>
        <v/>
      </c>
      <c r="BS219" s="43" t="str">
        <f>IF(A219="","",MOD((AG219+AH219)*(MOD(N219*AB219+O219*(AB219+M219)+P219*(AA219+AB219+M219),Prime)-AC219),Prime))</f>
        <v/>
      </c>
      <c r="BT219" s="43" t="str">
        <f>IF(A219="","",MOD((AG219+AH219)*MOD(H219*(AA219+R219)+(1-H219)*AC219-AD219,Prime),Prime))</f>
        <v/>
      </c>
      <c r="BU219" s="43" t="str">
        <f>IF(A219="","",MOD((AG219+AH219)*((J219*AD219+(1-J219)*AC219)-AE219),Prime))</f>
        <v/>
      </c>
      <c r="BV219" s="43" t="str">
        <f>IF(A219="","",MOD((AG219+AH219)*H219*(1-H219),Prime))</f>
        <v/>
      </c>
      <c r="BW219" s="43" t="str" cm="1">
        <f t="array" ref="BW219">IF(A219="","",MOD(AH219*MOD(MRef(AF$5,B219-Input_Output!$O$6,Input_Output!$O$22)*MRef(AC$5,B219-Input_Output!$O$6,Input_Output!$O$22)-(1-H219),Prime),Prime))</f>
        <v/>
      </c>
      <c r="BX219" s="24"/>
      <c r="BY219" s="43" t="str" cm="1">
        <f t="array" ref="BY219">IF(A219="","",MOD($AH219*((1-MRef(R$5,$B219-Input_Output!$O$6,Input_Output!$O$22))*(MOD(MRef(D$5,$B219-Input_Output!$O$6,Input_Output!$O$22)+1,Prime))+MRef(R$5,$B219-Input_Output!$O$6,Input_Output!$O$22)*MRef($AE$5,$B219-Input_Output!$O$6,Input_Output!$O$22)-D219),Prime))</f>
        <v/>
      </c>
      <c r="BZ219" s="43" t="str" cm="1">
        <f t="array" ref="BZ219">IF($A219="","",MOD($AH219*((1-MRef(S$5,$B219-Input_Output!$O$6,Input_Output!$O$22))*MRef(E$5,$B219-Input_Output!$O$6,Input_Output!$O$22)+MRef(S$5,$B219-Input_Output!$O$6,Input_Output!$O$22)*MRef($AE$5,$B219-Input_Output!$O$6,Input_Output!$O$22)-E219),Prime))</f>
        <v/>
      </c>
      <c r="CA219" s="43" t="str" cm="1">
        <f t="array" ref="CA219">IF($A219="","",MOD($AH219*((1-MRef(T$5,$B219-Input_Output!$O$6,Input_Output!$O$22))*MRef(F$5,$B219-Input_Output!$O$6,Input_Output!$O$22)+MRef(T$5,$B219-Input_Output!$O$6,Input_Output!$O$22)*MRef($AE$5,$B219-Input_Output!$O$6,Input_Output!$O$22)-F219),Prime))</f>
        <v/>
      </c>
      <c r="CB219" s="43" t="str" cm="1">
        <f t="array" ref="CB219">IF($A219="","",MOD($AH219*((1-MRef(U$5,$B219-Input_Output!$O$6,Input_Output!$O$22))*MRef(G$5,$B219-Input_Output!$O$6,Input_Output!$O$22)+MRef(U$5,$B219-Input_Output!$O$6,Input_Output!$O$22)*MRef($AE$5,$B219-Input_Output!$O$6,Input_Output!$O$22)-G219),Prime))</f>
        <v/>
      </c>
      <c r="CC219" s="43" t="str" cm="1">
        <f t="array" ref="CC219">IF(A219="","",MOD(AH219*MRef(AC$5,B219-Input_Output!$O$6,Input_Output!$O$22)*H219,Prime))</f>
        <v/>
      </c>
      <c r="CD219" s="24"/>
      <c r="CE219" s="43" t="str">
        <f>IF($A219="","",MOD(D219*$AG219,Prime))</f>
        <v/>
      </c>
      <c r="CF219" s="43" t="str">
        <f>IF($A219="","",MOD((E219-INPUT)*$AG219,Prime))</f>
        <v/>
      </c>
      <c r="CG219" s="43" t="str">
        <f>IF($A219="","",MOD(H219*$AG219,Prime))</f>
        <v/>
      </c>
      <c r="CH219" s="43" t="str">
        <f>IF($A219="","",MOD((E219-OUT)*$AI219,Prime))</f>
        <v/>
      </c>
      <c r="CI219" s="43" t="str" cm="1">
        <f t="array" ref="CI219">IF(A219="","",_xlfn.LET(_xlpm.r,B219-Input_Output!$O$6,_xlpm.l,Input_Output!$O$22,MOD(MRef(AG$5,_xlpm.r,_xlpm.l)+MRef(AH$5,_xlpm.r,_xlpm.l)-MRef(AI$5,_xlpm.r,_xlpm.l)-AH219,Prime)))</f>
        <v/>
      </c>
      <c r="CJ219" s="7"/>
    </row>
    <row r="220" spans="1:88" x14ac:dyDescent="0.25">
      <c r="A220" s="41" t="str">
        <f>IF(B220&lt;Input_Output!O$22,"disguised","")</f>
        <v/>
      </c>
      <c r="B220" s="19" t="str">
        <f>IF(B219="","",_xlfn.LET(_xlpm.next,B219+1,IF(_xlpm.next&lt;Input_Output!O$22,_xlpm.next,"")))</f>
        <v/>
      </c>
      <c r="C220" s="19"/>
      <c r="D220" s="42"/>
      <c r="E220" s="42"/>
      <c r="F220" s="42"/>
      <c r="G220" s="42"/>
      <c r="H220" s="79"/>
      <c r="I220" s="87"/>
      <c r="J220" s="42"/>
      <c r="K220" s="42"/>
      <c r="L220" s="42"/>
      <c r="M220" s="61"/>
      <c r="N220" s="80"/>
      <c r="O220" s="42"/>
      <c r="P220" s="42"/>
      <c r="Q220" s="42"/>
      <c r="R220" s="42"/>
      <c r="S220" s="42"/>
      <c r="T220" s="42"/>
      <c r="U220" s="42"/>
      <c r="V220" s="42"/>
      <c r="W220" s="42"/>
      <c r="X220" s="42"/>
      <c r="Y220" s="42"/>
      <c r="Z220" s="42"/>
      <c r="AA220" s="42"/>
      <c r="AB220" s="42"/>
      <c r="AC220" s="42"/>
      <c r="AD220" s="42"/>
      <c r="AE220" s="42"/>
      <c r="AF220" s="42"/>
      <c r="AG220" s="19"/>
      <c r="AH220" s="19"/>
      <c r="AI220" s="19"/>
      <c r="AJ220" s="7"/>
      <c r="AK220" s="43" t="str">
        <f>IF(A220="","",MOD((AG220+AH220)*(N220+O220+P220-1),Prime))</f>
        <v/>
      </c>
      <c r="AL220" s="43" t="str">
        <f>IF(A220="","",MOD((AG220+AH220)*(N220*(1-N220)),Prime))</f>
        <v/>
      </c>
      <c r="AM220" s="43" t="str">
        <f>IF(A220="","",MOD((AG220+AH220)*(O220*(1-O220)),Prime))</f>
        <v/>
      </c>
      <c r="AN220" s="43" t="str">
        <f>IF(A220="","",MOD((AG220+AH220)*(P220*(1-P220)),Prime))</f>
        <v/>
      </c>
      <c r="AO220" s="43" t="str">
        <f>IF(A220="","",MOD((AG220+AH220)*(N220*($I220-N$4)),Prime))</f>
        <v/>
      </c>
      <c r="AP220" s="43" t="str">
        <f>IF(A220="","",MOD((AG220+AH220)*(O220*($I220-O$4)),Prime))</f>
        <v/>
      </c>
      <c r="AQ220" s="43" t="str">
        <f>IF(A220="","",MOD((AG220+AH220)*(P220*($I220-P$4)),Prime))</f>
        <v/>
      </c>
      <c r="AR220" s="7"/>
      <c r="AS220" s="43" t="str">
        <f>IF(A220="","",MOD((AG220+AH220)*(Q220+R220+S220+T220+U220-1),Prime))</f>
        <v/>
      </c>
      <c r="AT220" s="43" t="str">
        <f>IF(A220="","",MOD((AG220+AH220)*(Q220*(1-Q220)),Prime))</f>
        <v/>
      </c>
      <c r="AU220" s="43" t="str">
        <f>IF(A220="","",MOD((AG220+AH220)*(R220*(1-R220)),Prime))</f>
        <v/>
      </c>
      <c r="AV220" s="43" t="str">
        <f>IF(A220="","",MOD((AG220+AH220)*(S220*(1-S220)),Prime))</f>
        <v/>
      </c>
      <c r="AW220" s="43" t="str">
        <f>IF(A220="","",MOD((AG220+AH220)*(T220*(1-T220)),Prime))</f>
        <v/>
      </c>
      <c r="AX220" s="43" t="str">
        <f>IF(A220="","",MOD((AG220+AH220)*(U220*(1-U220)),Prime))</f>
        <v/>
      </c>
      <c r="AY220" s="43" t="str">
        <f>IF($A220="","",MOD(($AG220+$AH220)*(Q220*($K220-Q$4)),Prime))</f>
        <v/>
      </c>
      <c r="AZ220" s="43" t="str">
        <f>IF($A220="","",MOD(($AG220+$AH220)*(R220*($K220-R$4)),Prime))</f>
        <v/>
      </c>
      <c r="BA220" s="43" t="str">
        <f>IF($A220="","",MOD(($AG220+$AH220)*(S220*($K220-S$4)),Prime))</f>
        <v/>
      </c>
      <c r="BB220" s="43" t="str">
        <f>IF($A220="","",MOD(($AG220+$AH220)*(T220*($K220-T$4)),Prime))</f>
        <v/>
      </c>
      <c r="BC220" s="43" t="str">
        <f>IF($A220="","",MOD(($AG220+$AH220)*(U220*($K220-U$4)),Prime))</f>
        <v/>
      </c>
      <c r="BD220" s="24"/>
      <c r="BE220" s="43" t="str">
        <f>IF(A220="","",MOD((AG220+AH220)*(V220+W220+X220+Y220+Z220-1),Prime))</f>
        <v/>
      </c>
      <c r="BF220" s="43" t="str">
        <f>IF(A220="","",MOD((AG220+AH220)*(V220*(1-V220)),Prime))</f>
        <v/>
      </c>
      <c r="BG220" s="43" t="str">
        <f>IF(A220="","",MOD((AG220+AH220)*(W220*(1-W220)),Prime))</f>
        <v/>
      </c>
      <c r="BH220" s="43" t="str">
        <f>IF(A220="","",MOD((AG220+AH220)*(X220*(1-X220)),Prime))</f>
        <v/>
      </c>
      <c r="BI220" s="43" t="str">
        <f>IF(A220="","",MOD((AG220+AH220)*(Y220*(1-Y220)),Prime))</f>
        <v/>
      </c>
      <c r="BJ220" s="43" t="str">
        <f>IF(A220="","",MOD((AG220+AH220)*(Z220*(1-Z220)),Prime))</f>
        <v/>
      </c>
      <c r="BK220" s="43" t="str">
        <f>IF($A220="","",MOD(($AG220+$AH220)*(V220*($L220-V$4)),Prime))</f>
        <v/>
      </c>
      <c r="BL220" s="43" t="str">
        <f>IF($A220="","",MOD(($AG220+$AH220)*(W220*($L220-W$4)),Prime))</f>
        <v/>
      </c>
      <c r="BM220" s="43" t="str">
        <f>IF($A220="","",MOD(($AG220+$AH220)*(X220*($L220-X$4)),Prime))</f>
        <v/>
      </c>
      <c r="BN220" s="43" t="str">
        <f>IF($A220="","",MOD(($AG220+$AH220)*(Y220*($L220-Y$4)),Prime))</f>
        <v/>
      </c>
      <c r="BO220" s="43" t="str">
        <f>IF($A220="","",MOD(($AG220+$AH220)*(Z220*($L220-Z$4)),Prime))</f>
        <v/>
      </c>
      <c r="BP220" s="24"/>
      <c r="BQ220" s="43" t="str">
        <f>IF(A220="","",MOD((AG220+AH220)*(R220*D220+S220*E220+T220*F220+U220*G220-AA220),Prime))</f>
        <v/>
      </c>
      <c r="BR220" s="43" t="str">
        <f>IF(A220="","",MOD((AG220+AH220)*(W220*D220+X220*E220+Y220*F220+Z220*G220-AB220),Prime))</f>
        <v/>
      </c>
      <c r="BS220" s="43" t="str">
        <f>IF(A220="","",MOD((AG220+AH220)*(MOD(N220*AB220+O220*(AB220+M220)+P220*(AA220+AB220+M220),Prime)-AC220),Prime))</f>
        <v/>
      </c>
      <c r="BT220" s="43" t="str">
        <f>IF(A220="","",MOD((AG220+AH220)*MOD(H220*(AA220+R220)+(1-H220)*AC220-AD220,Prime),Prime))</f>
        <v/>
      </c>
      <c r="BU220" s="43" t="str">
        <f>IF(A220="","",MOD((AG220+AH220)*((J220*AD220+(1-J220)*AC220)-AE220),Prime))</f>
        <v/>
      </c>
      <c r="BV220" s="43" t="str">
        <f>IF(A220="","",MOD((AG220+AH220)*H220*(1-H220),Prime))</f>
        <v/>
      </c>
      <c r="BW220" s="43" t="str" cm="1">
        <f t="array" ref="BW220">IF(A220="","",MOD(AH220*MOD(MRef(AF$5,B220-Input_Output!$O$6,Input_Output!$O$22)*MRef(AC$5,B220-Input_Output!$O$6,Input_Output!$O$22)-(1-H220),Prime),Prime))</f>
        <v/>
      </c>
      <c r="BX220" s="24"/>
      <c r="BY220" s="43" t="str" cm="1">
        <f t="array" ref="BY220">IF(A220="","",MOD($AH220*((1-MRef(R$5,$B220-Input_Output!$O$6,Input_Output!$O$22))*(MOD(MRef(D$5,$B220-Input_Output!$O$6,Input_Output!$O$22)+1,Prime))+MRef(R$5,$B220-Input_Output!$O$6,Input_Output!$O$22)*MRef($AE$5,$B220-Input_Output!$O$6,Input_Output!$O$22)-D220),Prime))</f>
        <v/>
      </c>
      <c r="BZ220" s="43" t="str" cm="1">
        <f t="array" ref="BZ220">IF($A220="","",MOD($AH220*((1-MRef(S$5,$B220-Input_Output!$O$6,Input_Output!$O$22))*MRef(E$5,$B220-Input_Output!$O$6,Input_Output!$O$22)+MRef(S$5,$B220-Input_Output!$O$6,Input_Output!$O$22)*MRef($AE$5,$B220-Input_Output!$O$6,Input_Output!$O$22)-E220),Prime))</f>
        <v/>
      </c>
      <c r="CA220" s="43" t="str" cm="1">
        <f t="array" ref="CA220">IF($A220="","",MOD($AH220*((1-MRef(T$5,$B220-Input_Output!$O$6,Input_Output!$O$22))*MRef(F$5,$B220-Input_Output!$O$6,Input_Output!$O$22)+MRef(T$5,$B220-Input_Output!$O$6,Input_Output!$O$22)*MRef($AE$5,$B220-Input_Output!$O$6,Input_Output!$O$22)-F220),Prime))</f>
        <v/>
      </c>
      <c r="CB220" s="43" t="str" cm="1">
        <f t="array" ref="CB220">IF($A220="","",MOD($AH220*((1-MRef(U$5,$B220-Input_Output!$O$6,Input_Output!$O$22))*MRef(G$5,$B220-Input_Output!$O$6,Input_Output!$O$22)+MRef(U$5,$B220-Input_Output!$O$6,Input_Output!$O$22)*MRef($AE$5,$B220-Input_Output!$O$6,Input_Output!$O$22)-G220),Prime))</f>
        <v/>
      </c>
      <c r="CC220" s="43" t="str" cm="1">
        <f t="array" ref="CC220">IF(A220="","",MOD(AH220*MRef(AC$5,B220-Input_Output!$O$6,Input_Output!$O$22)*H220,Prime))</f>
        <v/>
      </c>
      <c r="CD220" s="24"/>
      <c r="CE220" s="43" t="str">
        <f>IF($A220="","",MOD(D220*$AG220,Prime))</f>
        <v/>
      </c>
      <c r="CF220" s="43" t="str">
        <f>IF($A220="","",MOD((E220-INPUT)*$AG220,Prime))</f>
        <v/>
      </c>
      <c r="CG220" s="43" t="str">
        <f>IF($A220="","",MOD(H220*$AG220,Prime))</f>
        <v/>
      </c>
      <c r="CH220" s="43" t="str">
        <f>IF($A220="","",MOD((E220-OUT)*$AI220,Prime))</f>
        <v/>
      </c>
      <c r="CI220" s="43" t="str" cm="1">
        <f t="array" ref="CI220">IF(A220="","",_xlfn.LET(_xlpm.r,B220-Input_Output!$O$6,_xlpm.l,Input_Output!$O$22,MOD(MRef(AG$5,_xlpm.r,_xlpm.l)+MRef(AH$5,_xlpm.r,_xlpm.l)-MRef(AI$5,_xlpm.r,_xlpm.l)-AH220,Prime)))</f>
        <v/>
      </c>
      <c r="CJ220" s="7"/>
    </row>
    <row r="221" spans="1:88" x14ac:dyDescent="0.25">
      <c r="A221" s="41" t="str">
        <f>IF(B221&lt;Input_Output!O$22,"disguised","")</f>
        <v/>
      </c>
      <c r="B221" s="19" t="str">
        <f>IF(B220="","",_xlfn.LET(_xlpm.next,B220+1,IF(_xlpm.next&lt;Input_Output!O$22,_xlpm.next,"")))</f>
        <v/>
      </c>
      <c r="C221" s="19"/>
      <c r="D221" s="42"/>
      <c r="E221" s="42"/>
      <c r="F221" s="42"/>
      <c r="G221" s="42"/>
      <c r="H221" s="79"/>
      <c r="I221" s="87"/>
      <c r="J221" s="42"/>
      <c r="K221" s="42"/>
      <c r="L221" s="42"/>
      <c r="M221" s="61"/>
      <c r="N221" s="80"/>
      <c r="O221" s="42"/>
      <c r="P221" s="42"/>
      <c r="Q221" s="42"/>
      <c r="R221" s="42"/>
      <c r="S221" s="42"/>
      <c r="T221" s="42"/>
      <c r="U221" s="42"/>
      <c r="V221" s="42"/>
      <c r="W221" s="42"/>
      <c r="X221" s="42"/>
      <c r="Y221" s="42"/>
      <c r="Z221" s="42"/>
      <c r="AA221" s="42"/>
      <c r="AB221" s="42"/>
      <c r="AC221" s="42"/>
      <c r="AD221" s="42"/>
      <c r="AE221" s="42"/>
      <c r="AF221" s="42"/>
      <c r="AG221" s="19"/>
      <c r="AH221" s="19"/>
      <c r="AI221" s="19"/>
      <c r="AJ221" s="7"/>
      <c r="AK221" s="43" t="str">
        <f>IF(A221="","",MOD((AG221+AH221)*(N221+O221+P221-1),Prime))</f>
        <v/>
      </c>
      <c r="AL221" s="43" t="str">
        <f>IF(A221="","",MOD((AG221+AH221)*(N221*(1-N221)),Prime))</f>
        <v/>
      </c>
      <c r="AM221" s="43" t="str">
        <f>IF(A221="","",MOD((AG221+AH221)*(O221*(1-O221)),Prime))</f>
        <v/>
      </c>
      <c r="AN221" s="43" t="str">
        <f>IF(A221="","",MOD((AG221+AH221)*(P221*(1-P221)),Prime))</f>
        <v/>
      </c>
      <c r="AO221" s="43" t="str">
        <f>IF(A221="","",MOD((AG221+AH221)*(N221*($I221-N$4)),Prime))</f>
        <v/>
      </c>
      <c r="AP221" s="43" t="str">
        <f>IF(A221="","",MOD((AG221+AH221)*(O221*($I221-O$4)),Prime))</f>
        <v/>
      </c>
      <c r="AQ221" s="43" t="str">
        <f>IF(A221="","",MOD((AG221+AH221)*(P221*($I221-P$4)),Prime))</f>
        <v/>
      </c>
      <c r="AR221" s="7"/>
      <c r="AS221" s="43" t="str">
        <f>IF(A221="","",MOD((AG221+AH221)*(Q221+R221+S221+T221+U221-1),Prime))</f>
        <v/>
      </c>
      <c r="AT221" s="43" t="str">
        <f>IF(A221="","",MOD((AG221+AH221)*(Q221*(1-Q221)),Prime))</f>
        <v/>
      </c>
      <c r="AU221" s="43" t="str">
        <f>IF(A221="","",MOD((AG221+AH221)*(R221*(1-R221)),Prime))</f>
        <v/>
      </c>
      <c r="AV221" s="43" t="str">
        <f>IF(A221="","",MOD((AG221+AH221)*(S221*(1-S221)),Prime))</f>
        <v/>
      </c>
      <c r="AW221" s="43" t="str">
        <f>IF(A221="","",MOD((AG221+AH221)*(T221*(1-T221)),Prime))</f>
        <v/>
      </c>
      <c r="AX221" s="43" t="str">
        <f>IF(A221="","",MOD((AG221+AH221)*(U221*(1-U221)),Prime))</f>
        <v/>
      </c>
      <c r="AY221" s="43" t="str">
        <f>IF($A221="","",MOD(($AG221+$AH221)*(Q221*($K221-Q$4)),Prime))</f>
        <v/>
      </c>
      <c r="AZ221" s="43" t="str">
        <f>IF($A221="","",MOD(($AG221+$AH221)*(R221*($K221-R$4)),Prime))</f>
        <v/>
      </c>
      <c r="BA221" s="43" t="str">
        <f>IF($A221="","",MOD(($AG221+$AH221)*(S221*($K221-S$4)),Prime))</f>
        <v/>
      </c>
      <c r="BB221" s="43" t="str">
        <f>IF($A221="","",MOD(($AG221+$AH221)*(T221*($K221-T$4)),Prime))</f>
        <v/>
      </c>
      <c r="BC221" s="43" t="str">
        <f>IF($A221="","",MOD(($AG221+$AH221)*(U221*($K221-U$4)),Prime))</f>
        <v/>
      </c>
      <c r="BD221" s="24"/>
      <c r="BE221" s="43" t="str">
        <f>IF(A221="","",MOD((AG221+AH221)*(V221+W221+X221+Y221+Z221-1),Prime))</f>
        <v/>
      </c>
      <c r="BF221" s="43" t="str">
        <f>IF(A221="","",MOD((AG221+AH221)*(V221*(1-V221)),Prime))</f>
        <v/>
      </c>
      <c r="BG221" s="43" t="str">
        <f>IF(A221="","",MOD((AG221+AH221)*(W221*(1-W221)),Prime))</f>
        <v/>
      </c>
      <c r="BH221" s="43" t="str">
        <f>IF(A221="","",MOD((AG221+AH221)*(X221*(1-X221)),Prime))</f>
        <v/>
      </c>
      <c r="BI221" s="43" t="str">
        <f>IF(A221="","",MOD((AG221+AH221)*(Y221*(1-Y221)),Prime))</f>
        <v/>
      </c>
      <c r="BJ221" s="43" t="str">
        <f>IF(A221="","",MOD((AG221+AH221)*(Z221*(1-Z221)),Prime))</f>
        <v/>
      </c>
      <c r="BK221" s="43" t="str">
        <f>IF($A221="","",MOD(($AG221+$AH221)*(V221*($L221-V$4)),Prime))</f>
        <v/>
      </c>
      <c r="BL221" s="43" t="str">
        <f>IF($A221="","",MOD(($AG221+$AH221)*(W221*($L221-W$4)),Prime))</f>
        <v/>
      </c>
      <c r="BM221" s="43" t="str">
        <f>IF($A221="","",MOD(($AG221+$AH221)*(X221*($L221-X$4)),Prime))</f>
        <v/>
      </c>
      <c r="BN221" s="43" t="str">
        <f>IF($A221="","",MOD(($AG221+$AH221)*(Y221*($L221-Y$4)),Prime))</f>
        <v/>
      </c>
      <c r="BO221" s="43" t="str">
        <f>IF($A221="","",MOD(($AG221+$AH221)*(Z221*($L221-Z$4)),Prime))</f>
        <v/>
      </c>
      <c r="BP221" s="24"/>
      <c r="BQ221" s="43" t="str">
        <f>IF(A221="","",MOD((AG221+AH221)*(R221*D221+S221*E221+T221*F221+U221*G221-AA221),Prime))</f>
        <v/>
      </c>
      <c r="BR221" s="43" t="str">
        <f>IF(A221="","",MOD((AG221+AH221)*(W221*D221+X221*E221+Y221*F221+Z221*G221-AB221),Prime))</f>
        <v/>
      </c>
      <c r="BS221" s="43" t="str">
        <f>IF(A221="","",MOD((AG221+AH221)*(MOD(N221*AB221+O221*(AB221+M221)+P221*(AA221+AB221+M221),Prime)-AC221),Prime))</f>
        <v/>
      </c>
      <c r="BT221" s="43" t="str">
        <f>IF(A221="","",MOD((AG221+AH221)*MOD(H221*(AA221+R221)+(1-H221)*AC221-AD221,Prime),Prime))</f>
        <v/>
      </c>
      <c r="BU221" s="43" t="str">
        <f>IF(A221="","",MOD((AG221+AH221)*((J221*AD221+(1-J221)*AC221)-AE221),Prime))</f>
        <v/>
      </c>
      <c r="BV221" s="43" t="str">
        <f>IF(A221="","",MOD((AG221+AH221)*H221*(1-H221),Prime))</f>
        <v/>
      </c>
      <c r="BW221" s="43" t="str" cm="1">
        <f t="array" ref="BW221">IF(A221="","",MOD(AH221*MOD(MRef(AF$5,B221-Input_Output!$O$6,Input_Output!$O$22)*MRef(AC$5,B221-Input_Output!$O$6,Input_Output!$O$22)-(1-H221),Prime),Prime))</f>
        <v/>
      </c>
      <c r="BX221" s="24"/>
      <c r="BY221" s="43" t="str" cm="1">
        <f t="array" ref="BY221">IF(A221="","",MOD($AH221*((1-MRef(R$5,$B221-Input_Output!$O$6,Input_Output!$O$22))*(MOD(MRef(D$5,$B221-Input_Output!$O$6,Input_Output!$O$22)+1,Prime))+MRef(R$5,$B221-Input_Output!$O$6,Input_Output!$O$22)*MRef($AE$5,$B221-Input_Output!$O$6,Input_Output!$O$22)-D221),Prime))</f>
        <v/>
      </c>
      <c r="BZ221" s="43" t="str" cm="1">
        <f t="array" ref="BZ221">IF($A221="","",MOD($AH221*((1-MRef(S$5,$B221-Input_Output!$O$6,Input_Output!$O$22))*MRef(E$5,$B221-Input_Output!$O$6,Input_Output!$O$22)+MRef(S$5,$B221-Input_Output!$O$6,Input_Output!$O$22)*MRef($AE$5,$B221-Input_Output!$O$6,Input_Output!$O$22)-E221),Prime))</f>
        <v/>
      </c>
      <c r="CA221" s="43" t="str" cm="1">
        <f t="array" ref="CA221">IF($A221="","",MOD($AH221*((1-MRef(T$5,$B221-Input_Output!$O$6,Input_Output!$O$22))*MRef(F$5,$B221-Input_Output!$O$6,Input_Output!$O$22)+MRef(T$5,$B221-Input_Output!$O$6,Input_Output!$O$22)*MRef($AE$5,$B221-Input_Output!$O$6,Input_Output!$O$22)-F221),Prime))</f>
        <v/>
      </c>
      <c r="CB221" s="43" t="str" cm="1">
        <f t="array" ref="CB221">IF($A221="","",MOD($AH221*((1-MRef(U$5,$B221-Input_Output!$O$6,Input_Output!$O$22))*MRef(G$5,$B221-Input_Output!$O$6,Input_Output!$O$22)+MRef(U$5,$B221-Input_Output!$O$6,Input_Output!$O$22)*MRef($AE$5,$B221-Input_Output!$O$6,Input_Output!$O$22)-G221),Prime))</f>
        <v/>
      </c>
      <c r="CC221" s="43" t="str" cm="1">
        <f t="array" ref="CC221">IF(A221="","",MOD(AH221*MRef(AC$5,B221-Input_Output!$O$6,Input_Output!$O$22)*H221,Prime))</f>
        <v/>
      </c>
      <c r="CD221" s="24"/>
      <c r="CE221" s="43" t="str">
        <f>IF($A221="","",MOD(D221*$AG221,Prime))</f>
        <v/>
      </c>
      <c r="CF221" s="43" t="str">
        <f>IF($A221="","",MOD((E221-INPUT)*$AG221,Prime))</f>
        <v/>
      </c>
      <c r="CG221" s="43" t="str">
        <f>IF($A221="","",MOD(H221*$AG221,Prime))</f>
        <v/>
      </c>
      <c r="CH221" s="43" t="str">
        <f>IF($A221="","",MOD((E221-OUT)*$AI221,Prime))</f>
        <v/>
      </c>
      <c r="CI221" s="43" t="str" cm="1">
        <f t="array" ref="CI221">IF(A221="","",_xlfn.LET(_xlpm.r,B221-Input_Output!$O$6,_xlpm.l,Input_Output!$O$22,MOD(MRef(AG$5,_xlpm.r,_xlpm.l)+MRef(AH$5,_xlpm.r,_xlpm.l)-MRef(AI$5,_xlpm.r,_xlpm.l)-AH221,Prime)))</f>
        <v/>
      </c>
      <c r="CJ221" s="7"/>
    </row>
    <row r="222" spans="1:88" x14ac:dyDescent="0.25">
      <c r="A222" s="41" t="str">
        <f>IF(B222&lt;Input_Output!O$22,"disguised","")</f>
        <v/>
      </c>
      <c r="B222" s="19" t="str">
        <f>IF(B221="","",_xlfn.LET(_xlpm.next,B221+1,IF(_xlpm.next&lt;Input_Output!O$22,_xlpm.next,"")))</f>
        <v/>
      </c>
      <c r="C222" s="19"/>
      <c r="D222" s="42"/>
      <c r="E222" s="42"/>
      <c r="F222" s="42"/>
      <c r="G222" s="42"/>
      <c r="H222" s="79"/>
      <c r="I222" s="87"/>
      <c r="J222" s="42"/>
      <c r="K222" s="42"/>
      <c r="L222" s="42"/>
      <c r="M222" s="61"/>
      <c r="N222" s="80"/>
      <c r="O222" s="42"/>
      <c r="P222" s="42"/>
      <c r="Q222" s="42"/>
      <c r="R222" s="42"/>
      <c r="S222" s="42"/>
      <c r="T222" s="42"/>
      <c r="U222" s="42"/>
      <c r="V222" s="42"/>
      <c r="W222" s="42"/>
      <c r="X222" s="42"/>
      <c r="Y222" s="42"/>
      <c r="Z222" s="42"/>
      <c r="AA222" s="42"/>
      <c r="AB222" s="42"/>
      <c r="AC222" s="42"/>
      <c r="AD222" s="42"/>
      <c r="AE222" s="42"/>
      <c r="AF222" s="42"/>
      <c r="AG222" s="19"/>
      <c r="AH222" s="19"/>
      <c r="AI222" s="19"/>
      <c r="AJ222" s="7"/>
      <c r="AK222" s="43" t="str">
        <f>IF(A222="","",MOD((AG222+AH222)*(N222+O222+P222-1),Prime))</f>
        <v/>
      </c>
      <c r="AL222" s="43" t="str">
        <f>IF(A222="","",MOD((AG222+AH222)*(N222*(1-N222)),Prime))</f>
        <v/>
      </c>
      <c r="AM222" s="43" t="str">
        <f>IF(A222="","",MOD((AG222+AH222)*(O222*(1-O222)),Prime))</f>
        <v/>
      </c>
      <c r="AN222" s="43" t="str">
        <f>IF(A222="","",MOD((AG222+AH222)*(P222*(1-P222)),Prime))</f>
        <v/>
      </c>
      <c r="AO222" s="43" t="str">
        <f>IF(A222="","",MOD((AG222+AH222)*(N222*($I222-N$4)),Prime))</f>
        <v/>
      </c>
      <c r="AP222" s="43" t="str">
        <f>IF(A222="","",MOD((AG222+AH222)*(O222*($I222-O$4)),Prime))</f>
        <v/>
      </c>
      <c r="AQ222" s="43" t="str">
        <f>IF(A222="","",MOD((AG222+AH222)*(P222*($I222-P$4)),Prime))</f>
        <v/>
      </c>
      <c r="AR222" s="7"/>
      <c r="AS222" s="43" t="str">
        <f>IF(A222="","",MOD((AG222+AH222)*(Q222+R222+S222+T222+U222-1),Prime))</f>
        <v/>
      </c>
      <c r="AT222" s="43" t="str">
        <f>IF(A222="","",MOD((AG222+AH222)*(Q222*(1-Q222)),Prime))</f>
        <v/>
      </c>
      <c r="AU222" s="43" t="str">
        <f>IF(A222="","",MOD((AG222+AH222)*(R222*(1-R222)),Prime))</f>
        <v/>
      </c>
      <c r="AV222" s="43" t="str">
        <f>IF(A222="","",MOD((AG222+AH222)*(S222*(1-S222)),Prime))</f>
        <v/>
      </c>
      <c r="AW222" s="43" t="str">
        <f>IF(A222="","",MOD((AG222+AH222)*(T222*(1-T222)),Prime))</f>
        <v/>
      </c>
      <c r="AX222" s="43" t="str">
        <f>IF(A222="","",MOD((AG222+AH222)*(U222*(1-U222)),Prime))</f>
        <v/>
      </c>
      <c r="AY222" s="43" t="str">
        <f>IF($A222="","",MOD(($AG222+$AH222)*(Q222*($K222-Q$4)),Prime))</f>
        <v/>
      </c>
      <c r="AZ222" s="43" t="str">
        <f>IF($A222="","",MOD(($AG222+$AH222)*(R222*($K222-R$4)),Prime))</f>
        <v/>
      </c>
      <c r="BA222" s="43" t="str">
        <f>IF($A222="","",MOD(($AG222+$AH222)*(S222*($K222-S$4)),Prime))</f>
        <v/>
      </c>
      <c r="BB222" s="43" t="str">
        <f>IF($A222="","",MOD(($AG222+$AH222)*(T222*($K222-T$4)),Prime))</f>
        <v/>
      </c>
      <c r="BC222" s="43" t="str">
        <f>IF($A222="","",MOD(($AG222+$AH222)*(U222*($K222-U$4)),Prime))</f>
        <v/>
      </c>
      <c r="BD222" s="24"/>
      <c r="BE222" s="43" t="str">
        <f>IF(A222="","",MOD((AG222+AH222)*(V222+W222+X222+Y222+Z222-1),Prime))</f>
        <v/>
      </c>
      <c r="BF222" s="43" t="str">
        <f>IF(A222="","",MOD((AG222+AH222)*(V222*(1-V222)),Prime))</f>
        <v/>
      </c>
      <c r="BG222" s="43" t="str">
        <f>IF(A222="","",MOD((AG222+AH222)*(W222*(1-W222)),Prime))</f>
        <v/>
      </c>
      <c r="BH222" s="43" t="str">
        <f>IF(A222="","",MOD((AG222+AH222)*(X222*(1-X222)),Prime))</f>
        <v/>
      </c>
      <c r="BI222" s="43" t="str">
        <f>IF(A222="","",MOD((AG222+AH222)*(Y222*(1-Y222)),Prime))</f>
        <v/>
      </c>
      <c r="BJ222" s="43" t="str">
        <f>IF(A222="","",MOD((AG222+AH222)*(Z222*(1-Z222)),Prime))</f>
        <v/>
      </c>
      <c r="BK222" s="43" t="str">
        <f>IF($A222="","",MOD(($AG222+$AH222)*(V222*($L222-V$4)),Prime))</f>
        <v/>
      </c>
      <c r="BL222" s="43" t="str">
        <f>IF($A222="","",MOD(($AG222+$AH222)*(W222*($L222-W$4)),Prime))</f>
        <v/>
      </c>
      <c r="BM222" s="43" t="str">
        <f>IF($A222="","",MOD(($AG222+$AH222)*(X222*($L222-X$4)),Prime))</f>
        <v/>
      </c>
      <c r="BN222" s="43" t="str">
        <f>IF($A222="","",MOD(($AG222+$AH222)*(Y222*($L222-Y$4)),Prime))</f>
        <v/>
      </c>
      <c r="BO222" s="43" t="str">
        <f>IF($A222="","",MOD(($AG222+$AH222)*(Z222*($L222-Z$4)),Prime))</f>
        <v/>
      </c>
      <c r="BP222" s="24"/>
      <c r="BQ222" s="43" t="str">
        <f>IF(A222="","",MOD((AG222+AH222)*(R222*D222+S222*E222+T222*F222+U222*G222-AA222),Prime))</f>
        <v/>
      </c>
      <c r="BR222" s="43" t="str">
        <f>IF(A222="","",MOD((AG222+AH222)*(W222*D222+X222*E222+Y222*F222+Z222*G222-AB222),Prime))</f>
        <v/>
      </c>
      <c r="BS222" s="43" t="str">
        <f>IF(A222="","",MOD((AG222+AH222)*(MOD(N222*AB222+O222*(AB222+M222)+P222*(AA222+AB222+M222),Prime)-AC222),Prime))</f>
        <v/>
      </c>
      <c r="BT222" s="43" t="str">
        <f>IF(A222="","",MOD((AG222+AH222)*MOD(H222*(AA222+R222)+(1-H222)*AC222-AD222,Prime),Prime))</f>
        <v/>
      </c>
      <c r="BU222" s="43" t="str">
        <f>IF(A222="","",MOD((AG222+AH222)*((J222*AD222+(1-J222)*AC222)-AE222),Prime))</f>
        <v/>
      </c>
      <c r="BV222" s="43" t="str">
        <f>IF(A222="","",MOD((AG222+AH222)*H222*(1-H222),Prime))</f>
        <v/>
      </c>
      <c r="BW222" s="43" t="str" cm="1">
        <f t="array" ref="BW222">IF(A222="","",MOD(AH222*MOD(MRef(AF$5,B222-Input_Output!$O$6,Input_Output!$O$22)*MRef(AC$5,B222-Input_Output!$O$6,Input_Output!$O$22)-(1-H222),Prime),Prime))</f>
        <v/>
      </c>
      <c r="BX222" s="24"/>
      <c r="BY222" s="43" t="str" cm="1">
        <f t="array" ref="BY222">IF(A222="","",MOD($AH222*((1-MRef(R$5,$B222-Input_Output!$O$6,Input_Output!$O$22))*(MOD(MRef(D$5,$B222-Input_Output!$O$6,Input_Output!$O$22)+1,Prime))+MRef(R$5,$B222-Input_Output!$O$6,Input_Output!$O$22)*MRef($AE$5,$B222-Input_Output!$O$6,Input_Output!$O$22)-D222),Prime))</f>
        <v/>
      </c>
      <c r="BZ222" s="43" t="str" cm="1">
        <f t="array" ref="BZ222">IF($A222="","",MOD($AH222*((1-MRef(S$5,$B222-Input_Output!$O$6,Input_Output!$O$22))*MRef(E$5,$B222-Input_Output!$O$6,Input_Output!$O$22)+MRef(S$5,$B222-Input_Output!$O$6,Input_Output!$O$22)*MRef($AE$5,$B222-Input_Output!$O$6,Input_Output!$O$22)-E222),Prime))</f>
        <v/>
      </c>
      <c r="CA222" s="43" t="str" cm="1">
        <f t="array" ref="CA222">IF($A222="","",MOD($AH222*((1-MRef(T$5,$B222-Input_Output!$O$6,Input_Output!$O$22))*MRef(F$5,$B222-Input_Output!$O$6,Input_Output!$O$22)+MRef(T$5,$B222-Input_Output!$O$6,Input_Output!$O$22)*MRef($AE$5,$B222-Input_Output!$O$6,Input_Output!$O$22)-F222),Prime))</f>
        <v/>
      </c>
      <c r="CB222" s="43" t="str" cm="1">
        <f t="array" ref="CB222">IF($A222="","",MOD($AH222*((1-MRef(U$5,$B222-Input_Output!$O$6,Input_Output!$O$22))*MRef(G$5,$B222-Input_Output!$O$6,Input_Output!$O$22)+MRef(U$5,$B222-Input_Output!$O$6,Input_Output!$O$22)*MRef($AE$5,$B222-Input_Output!$O$6,Input_Output!$O$22)-G222),Prime))</f>
        <v/>
      </c>
      <c r="CC222" s="43" t="str" cm="1">
        <f t="array" ref="CC222">IF(A222="","",MOD(AH222*MRef(AC$5,B222-Input_Output!$O$6,Input_Output!$O$22)*H222,Prime))</f>
        <v/>
      </c>
      <c r="CD222" s="24"/>
      <c r="CE222" s="43" t="str">
        <f>IF($A222="","",MOD(D222*$AG222,Prime))</f>
        <v/>
      </c>
      <c r="CF222" s="43" t="str">
        <f>IF($A222="","",MOD((E222-INPUT)*$AG222,Prime))</f>
        <v/>
      </c>
      <c r="CG222" s="43" t="str">
        <f>IF($A222="","",MOD(H222*$AG222,Prime))</f>
        <v/>
      </c>
      <c r="CH222" s="43" t="str">
        <f>IF($A222="","",MOD((E222-OUT)*$AI222,Prime))</f>
        <v/>
      </c>
      <c r="CI222" s="43" t="str" cm="1">
        <f t="array" ref="CI222">IF(A222="","",_xlfn.LET(_xlpm.r,B222-Input_Output!$O$6,_xlpm.l,Input_Output!$O$22,MOD(MRef(AG$5,_xlpm.r,_xlpm.l)+MRef(AH$5,_xlpm.r,_xlpm.l)-MRef(AI$5,_xlpm.r,_xlpm.l)-AH222,Prime)))</f>
        <v/>
      </c>
      <c r="CJ222" s="7"/>
    </row>
    <row r="223" spans="1:88" x14ac:dyDescent="0.25">
      <c r="A223" s="41" t="str">
        <f>IF(B223&lt;Input_Output!O$22,"disguised","")</f>
        <v/>
      </c>
      <c r="B223" s="19" t="str">
        <f>IF(B222="","",_xlfn.LET(_xlpm.next,B222+1,IF(_xlpm.next&lt;Input_Output!O$22,_xlpm.next,"")))</f>
        <v/>
      </c>
      <c r="C223" s="19"/>
      <c r="D223" s="42"/>
      <c r="E223" s="42"/>
      <c r="F223" s="42"/>
      <c r="G223" s="42"/>
      <c r="H223" s="79"/>
      <c r="I223" s="87"/>
      <c r="J223" s="42"/>
      <c r="K223" s="42"/>
      <c r="L223" s="42"/>
      <c r="M223" s="61"/>
      <c r="N223" s="80"/>
      <c r="O223" s="42"/>
      <c r="P223" s="42"/>
      <c r="Q223" s="42"/>
      <c r="R223" s="42"/>
      <c r="S223" s="42"/>
      <c r="T223" s="42"/>
      <c r="U223" s="42"/>
      <c r="V223" s="42"/>
      <c r="W223" s="42"/>
      <c r="X223" s="42"/>
      <c r="Y223" s="42"/>
      <c r="Z223" s="42"/>
      <c r="AA223" s="42"/>
      <c r="AB223" s="42"/>
      <c r="AC223" s="42"/>
      <c r="AD223" s="42"/>
      <c r="AE223" s="42"/>
      <c r="AF223" s="42"/>
      <c r="AG223" s="19"/>
      <c r="AH223" s="19"/>
      <c r="AI223" s="19"/>
      <c r="AJ223" s="7"/>
      <c r="AK223" s="43" t="str">
        <f>IF(A223="","",MOD((AG223+AH223)*(N223+O223+P223-1),Prime))</f>
        <v/>
      </c>
      <c r="AL223" s="43" t="str">
        <f>IF(A223="","",MOD((AG223+AH223)*(N223*(1-N223)),Prime))</f>
        <v/>
      </c>
      <c r="AM223" s="43" t="str">
        <f>IF(A223="","",MOD((AG223+AH223)*(O223*(1-O223)),Prime))</f>
        <v/>
      </c>
      <c r="AN223" s="43" t="str">
        <f>IF(A223="","",MOD((AG223+AH223)*(P223*(1-P223)),Prime))</f>
        <v/>
      </c>
      <c r="AO223" s="43" t="str">
        <f>IF(A223="","",MOD((AG223+AH223)*(N223*($I223-N$4)),Prime))</f>
        <v/>
      </c>
      <c r="AP223" s="43" t="str">
        <f>IF(A223="","",MOD((AG223+AH223)*(O223*($I223-O$4)),Prime))</f>
        <v/>
      </c>
      <c r="AQ223" s="43" t="str">
        <f>IF(A223="","",MOD((AG223+AH223)*(P223*($I223-P$4)),Prime))</f>
        <v/>
      </c>
      <c r="AR223" s="7"/>
      <c r="AS223" s="43" t="str">
        <f>IF(A223="","",MOD((AG223+AH223)*(Q223+R223+S223+T223+U223-1),Prime))</f>
        <v/>
      </c>
      <c r="AT223" s="43" t="str">
        <f>IF(A223="","",MOD((AG223+AH223)*(Q223*(1-Q223)),Prime))</f>
        <v/>
      </c>
      <c r="AU223" s="43" t="str">
        <f>IF(A223="","",MOD((AG223+AH223)*(R223*(1-R223)),Prime))</f>
        <v/>
      </c>
      <c r="AV223" s="43" t="str">
        <f>IF(A223="","",MOD((AG223+AH223)*(S223*(1-S223)),Prime))</f>
        <v/>
      </c>
      <c r="AW223" s="43" t="str">
        <f>IF(A223="","",MOD((AG223+AH223)*(T223*(1-T223)),Prime))</f>
        <v/>
      </c>
      <c r="AX223" s="43" t="str">
        <f>IF(A223="","",MOD((AG223+AH223)*(U223*(1-U223)),Prime))</f>
        <v/>
      </c>
      <c r="AY223" s="43" t="str">
        <f>IF($A223="","",MOD(($AG223+$AH223)*(Q223*($K223-Q$4)),Prime))</f>
        <v/>
      </c>
      <c r="AZ223" s="43" t="str">
        <f>IF($A223="","",MOD(($AG223+$AH223)*(R223*($K223-R$4)),Prime))</f>
        <v/>
      </c>
      <c r="BA223" s="43" t="str">
        <f>IF($A223="","",MOD(($AG223+$AH223)*(S223*($K223-S$4)),Prime))</f>
        <v/>
      </c>
      <c r="BB223" s="43" t="str">
        <f>IF($A223="","",MOD(($AG223+$AH223)*(T223*($K223-T$4)),Prime))</f>
        <v/>
      </c>
      <c r="BC223" s="43" t="str">
        <f>IF($A223="","",MOD(($AG223+$AH223)*(U223*($K223-U$4)),Prime))</f>
        <v/>
      </c>
      <c r="BD223" s="24"/>
      <c r="BE223" s="43" t="str">
        <f>IF(A223="","",MOD((AG223+AH223)*(V223+W223+X223+Y223+Z223-1),Prime))</f>
        <v/>
      </c>
      <c r="BF223" s="43" t="str">
        <f>IF(A223="","",MOD((AG223+AH223)*(V223*(1-V223)),Prime))</f>
        <v/>
      </c>
      <c r="BG223" s="43" t="str">
        <f>IF(A223="","",MOD((AG223+AH223)*(W223*(1-W223)),Prime))</f>
        <v/>
      </c>
      <c r="BH223" s="43" t="str">
        <f>IF(A223="","",MOD((AG223+AH223)*(X223*(1-X223)),Prime))</f>
        <v/>
      </c>
      <c r="BI223" s="43" t="str">
        <f>IF(A223="","",MOD((AG223+AH223)*(Y223*(1-Y223)),Prime))</f>
        <v/>
      </c>
      <c r="BJ223" s="43" t="str">
        <f>IF(A223="","",MOD((AG223+AH223)*(Z223*(1-Z223)),Prime))</f>
        <v/>
      </c>
      <c r="BK223" s="43" t="str">
        <f>IF($A223="","",MOD(($AG223+$AH223)*(V223*($L223-V$4)),Prime))</f>
        <v/>
      </c>
      <c r="BL223" s="43" t="str">
        <f>IF($A223="","",MOD(($AG223+$AH223)*(W223*($L223-W$4)),Prime))</f>
        <v/>
      </c>
      <c r="BM223" s="43" t="str">
        <f>IF($A223="","",MOD(($AG223+$AH223)*(X223*($L223-X$4)),Prime))</f>
        <v/>
      </c>
      <c r="BN223" s="43" t="str">
        <f>IF($A223="","",MOD(($AG223+$AH223)*(Y223*($L223-Y$4)),Prime))</f>
        <v/>
      </c>
      <c r="BO223" s="43" t="str">
        <f>IF($A223="","",MOD(($AG223+$AH223)*(Z223*($L223-Z$4)),Prime))</f>
        <v/>
      </c>
      <c r="BP223" s="24"/>
      <c r="BQ223" s="43" t="str">
        <f>IF(A223="","",MOD((AG223+AH223)*(R223*D223+S223*E223+T223*F223+U223*G223-AA223),Prime))</f>
        <v/>
      </c>
      <c r="BR223" s="43" t="str">
        <f>IF(A223="","",MOD((AG223+AH223)*(W223*D223+X223*E223+Y223*F223+Z223*G223-AB223),Prime))</f>
        <v/>
      </c>
      <c r="BS223" s="43" t="str">
        <f>IF(A223="","",MOD((AG223+AH223)*(MOD(N223*AB223+O223*(AB223+M223)+P223*(AA223+AB223+M223),Prime)-AC223),Prime))</f>
        <v/>
      </c>
      <c r="BT223" s="43" t="str">
        <f>IF(A223="","",MOD((AG223+AH223)*MOD(H223*(AA223+R223)+(1-H223)*AC223-AD223,Prime),Prime))</f>
        <v/>
      </c>
      <c r="BU223" s="43" t="str">
        <f>IF(A223="","",MOD((AG223+AH223)*((J223*AD223+(1-J223)*AC223)-AE223),Prime))</f>
        <v/>
      </c>
      <c r="BV223" s="43" t="str">
        <f>IF(A223="","",MOD((AG223+AH223)*H223*(1-H223),Prime))</f>
        <v/>
      </c>
      <c r="BW223" s="43" t="str" cm="1">
        <f t="array" ref="BW223">IF(A223="","",MOD(AH223*MOD(MRef(AF$5,B223-Input_Output!$O$6,Input_Output!$O$22)*MRef(AC$5,B223-Input_Output!$O$6,Input_Output!$O$22)-(1-H223),Prime),Prime))</f>
        <v/>
      </c>
      <c r="BX223" s="24"/>
      <c r="BY223" s="43" t="str" cm="1">
        <f t="array" ref="BY223">IF(A223="","",MOD($AH223*((1-MRef(R$5,$B223-Input_Output!$O$6,Input_Output!$O$22))*(MOD(MRef(D$5,$B223-Input_Output!$O$6,Input_Output!$O$22)+1,Prime))+MRef(R$5,$B223-Input_Output!$O$6,Input_Output!$O$22)*MRef($AE$5,$B223-Input_Output!$O$6,Input_Output!$O$22)-D223),Prime))</f>
        <v/>
      </c>
      <c r="BZ223" s="43" t="str" cm="1">
        <f t="array" ref="BZ223">IF($A223="","",MOD($AH223*((1-MRef(S$5,$B223-Input_Output!$O$6,Input_Output!$O$22))*MRef(E$5,$B223-Input_Output!$O$6,Input_Output!$O$22)+MRef(S$5,$B223-Input_Output!$O$6,Input_Output!$O$22)*MRef($AE$5,$B223-Input_Output!$O$6,Input_Output!$O$22)-E223),Prime))</f>
        <v/>
      </c>
      <c r="CA223" s="43" t="str" cm="1">
        <f t="array" ref="CA223">IF($A223="","",MOD($AH223*((1-MRef(T$5,$B223-Input_Output!$O$6,Input_Output!$O$22))*MRef(F$5,$B223-Input_Output!$O$6,Input_Output!$O$22)+MRef(T$5,$B223-Input_Output!$O$6,Input_Output!$O$22)*MRef($AE$5,$B223-Input_Output!$O$6,Input_Output!$O$22)-F223),Prime))</f>
        <v/>
      </c>
      <c r="CB223" s="43" t="str" cm="1">
        <f t="array" ref="CB223">IF($A223="","",MOD($AH223*((1-MRef(U$5,$B223-Input_Output!$O$6,Input_Output!$O$22))*MRef(G$5,$B223-Input_Output!$O$6,Input_Output!$O$22)+MRef(U$5,$B223-Input_Output!$O$6,Input_Output!$O$22)*MRef($AE$5,$B223-Input_Output!$O$6,Input_Output!$O$22)-G223),Prime))</f>
        <v/>
      </c>
      <c r="CC223" s="43" t="str" cm="1">
        <f t="array" ref="CC223">IF(A223="","",MOD(AH223*MRef(AC$5,B223-Input_Output!$O$6,Input_Output!$O$22)*H223,Prime))</f>
        <v/>
      </c>
      <c r="CD223" s="24"/>
      <c r="CE223" s="43" t="str">
        <f>IF($A223="","",MOD(D223*$AG223,Prime))</f>
        <v/>
      </c>
      <c r="CF223" s="43" t="str">
        <f>IF($A223="","",MOD((E223-INPUT)*$AG223,Prime))</f>
        <v/>
      </c>
      <c r="CG223" s="43" t="str">
        <f>IF($A223="","",MOD(H223*$AG223,Prime))</f>
        <v/>
      </c>
      <c r="CH223" s="43" t="str">
        <f>IF($A223="","",MOD((E223-OUT)*$AI223,Prime))</f>
        <v/>
      </c>
      <c r="CI223" s="43" t="str" cm="1">
        <f t="array" ref="CI223">IF(A223="","",_xlfn.LET(_xlpm.r,B223-Input_Output!$O$6,_xlpm.l,Input_Output!$O$22,MOD(MRef(AG$5,_xlpm.r,_xlpm.l)+MRef(AH$5,_xlpm.r,_xlpm.l)-MRef(AI$5,_xlpm.r,_xlpm.l)-AH223,Prime)))</f>
        <v/>
      </c>
      <c r="CJ223" s="7"/>
    </row>
    <row r="224" spans="1:88" x14ac:dyDescent="0.25">
      <c r="A224" s="41" t="str">
        <f>IF(B224&lt;Input_Output!O$22,"disguised","")</f>
        <v/>
      </c>
      <c r="B224" s="19" t="str">
        <f>IF(B223="","",_xlfn.LET(_xlpm.next,B223+1,IF(_xlpm.next&lt;Input_Output!O$22,_xlpm.next,"")))</f>
        <v/>
      </c>
      <c r="C224" s="19"/>
      <c r="D224" s="42"/>
      <c r="E224" s="42"/>
      <c r="F224" s="42"/>
      <c r="G224" s="42"/>
      <c r="H224" s="79"/>
      <c r="I224" s="87"/>
      <c r="J224" s="42"/>
      <c r="K224" s="42"/>
      <c r="L224" s="42"/>
      <c r="M224" s="61"/>
      <c r="N224" s="80"/>
      <c r="O224" s="42"/>
      <c r="P224" s="42"/>
      <c r="Q224" s="42"/>
      <c r="R224" s="42"/>
      <c r="S224" s="42"/>
      <c r="T224" s="42"/>
      <c r="U224" s="42"/>
      <c r="V224" s="42"/>
      <c r="W224" s="42"/>
      <c r="X224" s="42"/>
      <c r="Y224" s="42"/>
      <c r="Z224" s="42"/>
      <c r="AA224" s="42"/>
      <c r="AB224" s="42"/>
      <c r="AC224" s="42"/>
      <c r="AD224" s="42"/>
      <c r="AE224" s="42"/>
      <c r="AF224" s="42"/>
      <c r="AG224" s="19"/>
      <c r="AH224" s="19"/>
      <c r="AI224" s="19"/>
      <c r="AJ224" s="7"/>
      <c r="AK224" s="43" t="str">
        <f>IF(A224="","",MOD((AG224+AH224)*(N224+O224+P224-1),Prime))</f>
        <v/>
      </c>
      <c r="AL224" s="43" t="str">
        <f>IF(A224="","",MOD((AG224+AH224)*(N224*(1-N224)),Prime))</f>
        <v/>
      </c>
      <c r="AM224" s="43" t="str">
        <f>IF(A224="","",MOD((AG224+AH224)*(O224*(1-O224)),Prime))</f>
        <v/>
      </c>
      <c r="AN224" s="43" t="str">
        <f>IF(A224="","",MOD((AG224+AH224)*(P224*(1-P224)),Prime))</f>
        <v/>
      </c>
      <c r="AO224" s="43" t="str">
        <f>IF(A224="","",MOD((AG224+AH224)*(N224*($I224-N$4)),Prime))</f>
        <v/>
      </c>
      <c r="AP224" s="43" t="str">
        <f>IF(A224="","",MOD((AG224+AH224)*(O224*($I224-O$4)),Prime))</f>
        <v/>
      </c>
      <c r="AQ224" s="43" t="str">
        <f>IF(A224="","",MOD((AG224+AH224)*(P224*($I224-P$4)),Prime))</f>
        <v/>
      </c>
      <c r="AR224" s="7"/>
      <c r="AS224" s="43" t="str">
        <f>IF(A224="","",MOD((AG224+AH224)*(Q224+R224+S224+T224+U224-1),Prime))</f>
        <v/>
      </c>
      <c r="AT224" s="43" t="str">
        <f>IF(A224="","",MOD((AG224+AH224)*(Q224*(1-Q224)),Prime))</f>
        <v/>
      </c>
      <c r="AU224" s="43" t="str">
        <f>IF(A224="","",MOD((AG224+AH224)*(R224*(1-R224)),Prime))</f>
        <v/>
      </c>
      <c r="AV224" s="43" t="str">
        <f>IF(A224="","",MOD((AG224+AH224)*(S224*(1-S224)),Prime))</f>
        <v/>
      </c>
      <c r="AW224" s="43" t="str">
        <f>IF(A224="","",MOD((AG224+AH224)*(T224*(1-T224)),Prime))</f>
        <v/>
      </c>
      <c r="AX224" s="43" t="str">
        <f>IF(A224="","",MOD((AG224+AH224)*(U224*(1-U224)),Prime))</f>
        <v/>
      </c>
      <c r="AY224" s="43" t="str">
        <f>IF($A224="","",MOD(($AG224+$AH224)*(Q224*($K224-Q$4)),Prime))</f>
        <v/>
      </c>
      <c r="AZ224" s="43" t="str">
        <f>IF($A224="","",MOD(($AG224+$AH224)*(R224*($K224-R$4)),Prime))</f>
        <v/>
      </c>
      <c r="BA224" s="43" t="str">
        <f>IF($A224="","",MOD(($AG224+$AH224)*(S224*($K224-S$4)),Prime))</f>
        <v/>
      </c>
      <c r="BB224" s="43" t="str">
        <f>IF($A224="","",MOD(($AG224+$AH224)*(T224*($K224-T$4)),Prime))</f>
        <v/>
      </c>
      <c r="BC224" s="43" t="str">
        <f>IF($A224="","",MOD(($AG224+$AH224)*(U224*($K224-U$4)),Prime))</f>
        <v/>
      </c>
      <c r="BD224" s="24"/>
      <c r="BE224" s="43" t="str">
        <f>IF(A224="","",MOD((AG224+AH224)*(V224+W224+X224+Y224+Z224-1),Prime))</f>
        <v/>
      </c>
      <c r="BF224" s="43" t="str">
        <f>IF(A224="","",MOD((AG224+AH224)*(V224*(1-V224)),Prime))</f>
        <v/>
      </c>
      <c r="BG224" s="43" t="str">
        <f>IF(A224="","",MOD((AG224+AH224)*(W224*(1-W224)),Prime))</f>
        <v/>
      </c>
      <c r="BH224" s="43" t="str">
        <f>IF(A224="","",MOD((AG224+AH224)*(X224*(1-X224)),Prime))</f>
        <v/>
      </c>
      <c r="BI224" s="43" t="str">
        <f>IF(A224="","",MOD((AG224+AH224)*(Y224*(1-Y224)),Prime))</f>
        <v/>
      </c>
      <c r="BJ224" s="43" t="str">
        <f>IF(A224="","",MOD((AG224+AH224)*(Z224*(1-Z224)),Prime))</f>
        <v/>
      </c>
      <c r="BK224" s="43" t="str">
        <f>IF($A224="","",MOD(($AG224+$AH224)*(V224*($L224-V$4)),Prime))</f>
        <v/>
      </c>
      <c r="BL224" s="43" t="str">
        <f>IF($A224="","",MOD(($AG224+$AH224)*(W224*($L224-W$4)),Prime))</f>
        <v/>
      </c>
      <c r="BM224" s="43" t="str">
        <f>IF($A224="","",MOD(($AG224+$AH224)*(X224*($L224-X$4)),Prime))</f>
        <v/>
      </c>
      <c r="BN224" s="43" t="str">
        <f>IF($A224="","",MOD(($AG224+$AH224)*(Y224*($L224-Y$4)),Prime))</f>
        <v/>
      </c>
      <c r="BO224" s="43" t="str">
        <f>IF($A224="","",MOD(($AG224+$AH224)*(Z224*($L224-Z$4)),Prime))</f>
        <v/>
      </c>
      <c r="BP224" s="24"/>
      <c r="BQ224" s="43" t="str">
        <f>IF(A224="","",MOD((AG224+AH224)*(R224*D224+S224*E224+T224*F224+U224*G224-AA224),Prime))</f>
        <v/>
      </c>
      <c r="BR224" s="43" t="str">
        <f>IF(A224="","",MOD((AG224+AH224)*(W224*D224+X224*E224+Y224*F224+Z224*G224-AB224),Prime))</f>
        <v/>
      </c>
      <c r="BS224" s="43" t="str">
        <f>IF(A224="","",MOD((AG224+AH224)*(MOD(N224*AB224+O224*(AB224+M224)+P224*(AA224+AB224+M224),Prime)-AC224),Prime))</f>
        <v/>
      </c>
      <c r="BT224" s="43" t="str">
        <f>IF(A224="","",MOD((AG224+AH224)*MOD(H224*(AA224+R224)+(1-H224)*AC224-AD224,Prime),Prime))</f>
        <v/>
      </c>
      <c r="BU224" s="43" t="str">
        <f>IF(A224="","",MOD((AG224+AH224)*((J224*AD224+(1-J224)*AC224)-AE224),Prime))</f>
        <v/>
      </c>
      <c r="BV224" s="43" t="str">
        <f>IF(A224="","",MOD((AG224+AH224)*H224*(1-H224),Prime))</f>
        <v/>
      </c>
      <c r="BW224" s="43" t="str" cm="1">
        <f t="array" ref="BW224">IF(A224="","",MOD(AH224*MOD(MRef(AF$5,B224-Input_Output!$O$6,Input_Output!$O$22)*MRef(AC$5,B224-Input_Output!$O$6,Input_Output!$O$22)-(1-H224),Prime),Prime))</f>
        <v/>
      </c>
      <c r="BX224" s="24"/>
      <c r="BY224" s="43" t="str" cm="1">
        <f t="array" ref="BY224">IF(A224="","",MOD($AH224*((1-MRef(R$5,$B224-Input_Output!$O$6,Input_Output!$O$22))*(MOD(MRef(D$5,$B224-Input_Output!$O$6,Input_Output!$O$22)+1,Prime))+MRef(R$5,$B224-Input_Output!$O$6,Input_Output!$O$22)*MRef($AE$5,$B224-Input_Output!$O$6,Input_Output!$O$22)-D224),Prime))</f>
        <v/>
      </c>
      <c r="BZ224" s="43" t="str" cm="1">
        <f t="array" ref="BZ224">IF($A224="","",MOD($AH224*((1-MRef(S$5,$B224-Input_Output!$O$6,Input_Output!$O$22))*MRef(E$5,$B224-Input_Output!$O$6,Input_Output!$O$22)+MRef(S$5,$B224-Input_Output!$O$6,Input_Output!$O$22)*MRef($AE$5,$B224-Input_Output!$O$6,Input_Output!$O$22)-E224),Prime))</f>
        <v/>
      </c>
      <c r="CA224" s="43" t="str" cm="1">
        <f t="array" ref="CA224">IF($A224="","",MOD($AH224*((1-MRef(T$5,$B224-Input_Output!$O$6,Input_Output!$O$22))*MRef(F$5,$B224-Input_Output!$O$6,Input_Output!$O$22)+MRef(T$5,$B224-Input_Output!$O$6,Input_Output!$O$22)*MRef($AE$5,$B224-Input_Output!$O$6,Input_Output!$O$22)-F224),Prime))</f>
        <v/>
      </c>
      <c r="CB224" s="43" t="str" cm="1">
        <f t="array" ref="CB224">IF($A224="","",MOD($AH224*((1-MRef(U$5,$B224-Input_Output!$O$6,Input_Output!$O$22))*MRef(G$5,$B224-Input_Output!$O$6,Input_Output!$O$22)+MRef(U$5,$B224-Input_Output!$O$6,Input_Output!$O$22)*MRef($AE$5,$B224-Input_Output!$O$6,Input_Output!$O$22)-G224),Prime))</f>
        <v/>
      </c>
      <c r="CC224" s="43" t="str" cm="1">
        <f t="array" ref="CC224">IF(A224="","",MOD(AH224*MRef(AC$5,B224-Input_Output!$O$6,Input_Output!$O$22)*H224,Prime))</f>
        <v/>
      </c>
      <c r="CD224" s="24"/>
      <c r="CE224" s="43" t="str">
        <f>IF($A224="","",MOD(D224*$AG224,Prime))</f>
        <v/>
      </c>
      <c r="CF224" s="43" t="str">
        <f>IF($A224="","",MOD((E224-INPUT)*$AG224,Prime))</f>
        <v/>
      </c>
      <c r="CG224" s="43" t="str">
        <f>IF($A224="","",MOD(H224*$AG224,Prime))</f>
        <v/>
      </c>
      <c r="CH224" s="43" t="str">
        <f>IF($A224="","",MOD((E224-OUT)*$AI224,Prime))</f>
        <v/>
      </c>
      <c r="CI224" s="43" t="str" cm="1">
        <f t="array" ref="CI224">IF(A224="","",_xlfn.LET(_xlpm.r,B224-Input_Output!$O$6,_xlpm.l,Input_Output!$O$22,MOD(MRef(AG$5,_xlpm.r,_xlpm.l)+MRef(AH$5,_xlpm.r,_xlpm.l)-MRef(AI$5,_xlpm.r,_xlpm.l)-AH224,Prime)))</f>
        <v/>
      </c>
      <c r="CJ224" s="7"/>
    </row>
    <row r="225" spans="1:88" x14ac:dyDescent="0.25">
      <c r="A225" s="41" t="str">
        <f>IF(B225&lt;Input_Output!O$22,"disguised","")</f>
        <v/>
      </c>
      <c r="B225" s="19" t="str">
        <f>IF(B224="","",_xlfn.LET(_xlpm.next,B224+1,IF(_xlpm.next&lt;Input_Output!O$22,_xlpm.next,"")))</f>
        <v/>
      </c>
      <c r="C225" s="19"/>
      <c r="D225" s="42"/>
      <c r="E225" s="42"/>
      <c r="F225" s="42"/>
      <c r="G225" s="42"/>
      <c r="H225" s="79"/>
      <c r="I225" s="87"/>
      <c r="J225" s="42"/>
      <c r="K225" s="42"/>
      <c r="L225" s="42"/>
      <c r="M225" s="61"/>
      <c r="N225" s="80"/>
      <c r="O225" s="42"/>
      <c r="P225" s="42"/>
      <c r="Q225" s="42"/>
      <c r="R225" s="42"/>
      <c r="S225" s="42"/>
      <c r="T225" s="42"/>
      <c r="U225" s="42"/>
      <c r="V225" s="42"/>
      <c r="W225" s="42"/>
      <c r="X225" s="42"/>
      <c r="Y225" s="42"/>
      <c r="Z225" s="42"/>
      <c r="AA225" s="42"/>
      <c r="AB225" s="42"/>
      <c r="AC225" s="42"/>
      <c r="AD225" s="42"/>
      <c r="AE225" s="42"/>
      <c r="AF225" s="42"/>
      <c r="AG225" s="19"/>
      <c r="AH225" s="19"/>
      <c r="AI225" s="19"/>
      <c r="AJ225" s="7"/>
      <c r="AK225" s="43" t="str">
        <f>IF(A225="","",MOD((AG225+AH225)*(N225+O225+P225-1),Prime))</f>
        <v/>
      </c>
      <c r="AL225" s="43" t="str">
        <f>IF(A225="","",MOD((AG225+AH225)*(N225*(1-N225)),Prime))</f>
        <v/>
      </c>
      <c r="AM225" s="43" t="str">
        <f>IF(A225="","",MOD((AG225+AH225)*(O225*(1-O225)),Prime))</f>
        <v/>
      </c>
      <c r="AN225" s="43" t="str">
        <f>IF(A225="","",MOD((AG225+AH225)*(P225*(1-P225)),Prime))</f>
        <v/>
      </c>
      <c r="AO225" s="43" t="str">
        <f>IF(A225="","",MOD((AG225+AH225)*(N225*($I225-N$4)),Prime))</f>
        <v/>
      </c>
      <c r="AP225" s="43" t="str">
        <f>IF(A225="","",MOD((AG225+AH225)*(O225*($I225-O$4)),Prime))</f>
        <v/>
      </c>
      <c r="AQ225" s="43" t="str">
        <f>IF(A225="","",MOD((AG225+AH225)*(P225*($I225-P$4)),Prime))</f>
        <v/>
      </c>
      <c r="AR225" s="7"/>
      <c r="AS225" s="43" t="str">
        <f>IF(A225="","",MOD((AG225+AH225)*(Q225+R225+S225+T225+U225-1),Prime))</f>
        <v/>
      </c>
      <c r="AT225" s="43" t="str">
        <f>IF(A225="","",MOD((AG225+AH225)*(Q225*(1-Q225)),Prime))</f>
        <v/>
      </c>
      <c r="AU225" s="43" t="str">
        <f>IF(A225="","",MOD((AG225+AH225)*(R225*(1-R225)),Prime))</f>
        <v/>
      </c>
      <c r="AV225" s="43" t="str">
        <f>IF(A225="","",MOD((AG225+AH225)*(S225*(1-S225)),Prime))</f>
        <v/>
      </c>
      <c r="AW225" s="43" t="str">
        <f>IF(A225="","",MOD((AG225+AH225)*(T225*(1-T225)),Prime))</f>
        <v/>
      </c>
      <c r="AX225" s="43" t="str">
        <f>IF(A225="","",MOD((AG225+AH225)*(U225*(1-U225)),Prime))</f>
        <v/>
      </c>
      <c r="AY225" s="43" t="str">
        <f>IF($A225="","",MOD(($AG225+$AH225)*(Q225*($K225-Q$4)),Prime))</f>
        <v/>
      </c>
      <c r="AZ225" s="43" t="str">
        <f>IF($A225="","",MOD(($AG225+$AH225)*(R225*($K225-R$4)),Prime))</f>
        <v/>
      </c>
      <c r="BA225" s="43" t="str">
        <f>IF($A225="","",MOD(($AG225+$AH225)*(S225*($K225-S$4)),Prime))</f>
        <v/>
      </c>
      <c r="BB225" s="43" t="str">
        <f>IF($A225="","",MOD(($AG225+$AH225)*(T225*($K225-T$4)),Prime))</f>
        <v/>
      </c>
      <c r="BC225" s="43" t="str">
        <f>IF($A225="","",MOD(($AG225+$AH225)*(U225*($K225-U$4)),Prime))</f>
        <v/>
      </c>
      <c r="BD225" s="24"/>
      <c r="BE225" s="43" t="str">
        <f>IF(A225="","",MOD((AG225+AH225)*(V225+W225+X225+Y225+Z225-1),Prime))</f>
        <v/>
      </c>
      <c r="BF225" s="43" t="str">
        <f>IF(A225="","",MOD((AG225+AH225)*(V225*(1-V225)),Prime))</f>
        <v/>
      </c>
      <c r="BG225" s="43" t="str">
        <f>IF(A225="","",MOD((AG225+AH225)*(W225*(1-W225)),Prime))</f>
        <v/>
      </c>
      <c r="BH225" s="43" t="str">
        <f>IF(A225="","",MOD((AG225+AH225)*(X225*(1-X225)),Prime))</f>
        <v/>
      </c>
      <c r="BI225" s="43" t="str">
        <f>IF(A225="","",MOD((AG225+AH225)*(Y225*(1-Y225)),Prime))</f>
        <v/>
      </c>
      <c r="BJ225" s="43" t="str">
        <f>IF(A225="","",MOD((AG225+AH225)*(Z225*(1-Z225)),Prime))</f>
        <v/>
      </c>
      <c r="BK225" s="43" t="str">
        <f>IF($A225="","",MOD(($AG225+$AH225)*(V225*($L225-V$4)),Prime))</f>
        <v/>
      </c>
      <c r="BL225" s="43" t="str">
        <f>IF($A225="","",MOD(($AG225+$AH225)*(W225*($L225-W$4)),Prime))</f>
        <v/>
      </c>
      <c r="BM225" s="43" t="str">
        <f>IF($A225="","",MOD(($AG225+$AH225)*(X225*($L225-X$4)),Prime))</f>
        <v/>
      </c>
      <c r="BN225" s="43" t="str">
        <f>IF($A225="","",MOD(($AG225+$AH225)*(Y225*($L225-Y$4)),Prime))</f>
        <v/>
      </c>
      <c r="BO225" s="43" t="str">
        <f>IF($A225="","",MOD(($AG225+$AH225)*(Z225*($L225-Z$4)),Prime))</f>
        <v/>
      </c>
      <c r="BP225" s="24"/>
      <c r="BQ225" s="43" t="str">
        <f>IF(A225="","",MOD((AG225+AH225)*(R225*D225+S225*E225+T225*F225+U225*G225-AA225),Prime))</f>
        <v/>
      </c>
      <c r="BR225" s="43" t="str">
        <f>IF(A225="","",MOD((AG225+AH225)*(W225*D225+X225*E225+Y225*F225+Z225*G225-AB225),Prime))</f>
        <v/>
      </c>
      <c r="BS225" s="43" t="str">
        <f>IF(A225="","",MOD((AG225+AH225)*(MOD(N225*AB225+O225*(AB225+M225)+P225*(AA225+AB225+M225),Prime)-AC225),Prime))</f>
        <v/>
      </c>
      <c r="BT225" s="43" t="str">
        <f>IF(A225="","",MOD((AG225+AH225)*MOD(H225*(AA225+R225)+(1-H225)*AC225-AD225,Prime),Prime))</f>
        <v/>
      </c>
      <c r="BU225" s="43" t="str">
        <f>IF(A225="","",MOD((AG225+AH225)*((J225*AD225+(1-J225)*AC225)-AE225),Prime))</f>
        <v/>
      </c>
      <c r="BV225" s="43" t="str">
        <f>IF(A225="","",MOD((AG225+AH225)*H225*(1-H225),Prime))</f>
        <v/>
      </c>
      <c r="BW225" s="43" t="str" cm="1">
        <f t="array" ref="BW225">IF(A225="","",MOD(AH225*MOD(MRef(AF$5,B225-Input_Output!$O$6,Input_Output!$O$22)*MRef(AC$5,B225-Input_Output!$O$6,Input_Output!$O$22)-(1-H225),Prime),Prime))</f>
        <v/>
      </c>
      <c r="BX225" s="24"/>
      <c r="BY225" s="43" t="str" cm="1">
        <f t="array" ref="BY225">IF(A225="","",MOD($AH225*((1-MRef(R$5,$B225-Input_Output!$O$6,Input_Output!$O$22))*(MOD(MRef(D$5,$B225-Input_Output!$O$6,Input_Output!$O$22)+1,Prime))+MRef(R$5,$B225-Input_Output!$O$6,Input_Output!$O$22)*MRef($AE$5,$B225-Input_Output!$O$6,Input_Output!$O$22)-D225),Prime))</f>
        <v/>
      </c>
      <c r="BZ225" s="43" t="str" cm="1">
        <f t="array" ref="BZ225">IF($A225="","",MOD($AH225*((1-MRef(S$5,$B225-Input_Output!$O$6,Input_Output!$O$22))*MRef(E$5,$B225-Input_Output!$O$6,Input_Output!$O$22)+MRef(S$5,$B225-Input_Output!$O$6,Input_Output!$O$22)*MRef($AE$5,$B225-Input_Output!$O$6,Input_Output!$O$22)-E225),Prime))</f>
        <v/>
      </c>
      <c r="CA225" s="43" t="str" cm="1">
        <f t="array" ref="CA225">IF($A225="","",MOD($AH225*((1-MRef(T$5,$B225-Input_Output!$O$6,Input_Output!$O$22))*MRef(F$5,$B225-Input_Output!$O$6,Input_Output!$O$22)+MRef(T$5,$B225-Input_Output!$O$6,Input_Output!$O$22)*MRef($AE$5,$B225-Input_Output!$O$6,Input_Output!$O$22)-F225),Prime))</f>
        <v/>
      </c>
      <c r="CB225" s="43" t="str" cm="1">
        <f t="array" ref="CB225">IF($A225="","",MOD($AH225*((1-MRef(U$5,$B225-Input_Output!$O$6,Input_Output!$O$22))*MRef(G$5,$B225-Input_Output!$O$6,Input_Output!$O$22)+MRef(U$5,$B225-Input_Output!$O$6,Input_Output!$O$22)*MRef($AE$5,$B225-Input_Output!$O$6,Input_Output!$O$22)-G225),Prime))</f>
        <v/>
      </c>
      <c r="CC225" s="43" t="str" cm="1">
        <f t="array" ref="CC225">IF(A225="","",MOD(AH225*MRef(AC$5,B225-Input_Output!$O$6,Input_Output!$O$22)*H225,Prime))</f>
        <v/>
      </c>
      <c r="CD225" s="24"/>
      <c r="CE225" s="43" t="str">
        <f>IF($A225="","",MOD(D225*$AG225,Prime))</f>
        <v/>
      </c>
      <c r="CF225" s="43" t="str">
        <f>IF($A225="","",MOD((E225-INPUT)*$AG225,Prime))</f>
        <v/>
      </c>
      <c r="CG225" s="43" t="str">
        <f>IF($A225="","",MOD(H225*$AG225,Prime))</f>
        <v/>
      </c>
      <c r="CH225" s="43" t="str">
        <f>IF($A225="","",MOD((E225-OUT)*$AI225,Prime))</f>
        <v/>
      </c>
      <c r="CI225" s="43" t="str" cm="1">
        <f t="array" ref="CI225">IF(A225="","",_xlfn.LET(_xlpm.r,B225-Input_Output!$O$6,_xlpm.l,Input_Output!$O$22,MOD(MRef(AG$5,_xlpm.r,_xlpm.l)+MRef(AH$5,_xlpm.r,_xlpm.l)-MRef(AI$5,_xlpm.r,_xlpm.l)-AH225,Prime)))</f>
        <v/>
      </c>
      <c r="CJ225" s="7"/>
    </row>
    <row r="226" spans="1:88" x14ac:dyDescent="0.25">
      <c r="A226" s="41" t="str">
        <f>IF(B226&lt;Input_Output!O$22,"disguised","")</f>
        <v/>
      </c>
      <c r="B226" s="19" t="str">
        <f>IF(B225="","",_xlfn.LET(_xlpm.next,B225+1,IF(_xlpm.next&lt;Input_Output!O$22,_xlpm.next,"")))</f>
        <v/>
      </c>
      <c r="C226" s="19"/>
      <c r="D226" s="42"/>
      <c r="E226" s="42"/>
      <c r="F226" s="42"/>
      <c r="G226" s="42"/>
      <c r="H226" s="79"/>
      <c r="I226" s="87"/>
      <c r="J226" s="42"/>
      <c r="K226" s="42"/>
      <c r="L226" s="42"/>
      <c r="M226" s="61"/>
      <c r="N226" s="80"/>
      <c r="O226" s="42"/>
      <c r="P226" s="42"/>
      <c r="Q226" s="42"/>
      <c r="R226" s="42"/>
      <c r="S226" s="42"/>
      <c r="T226" s="42"/>
      <c r="U226" s="42"/>
      <c r="V226" s="42"/>
      <c r="W226" s="42"/>
      <c r="X226" s="42"/>
      <c r="Y226" s="42"/>
      <c r="Z226" s="42"/>
      <c r="AA226" s="42"/>
      <c r="AB226" s="42"/>
      <c r="AC226" s="42"/>
      <c r="AD226" s="42"/>
      <c r="AE226" s="42"/>
      <c r="AF226" s="42"/>
      <c r="AG226" s="19"/>
      <c r="AH226" s="19"/>
      <c r="AI226" s="19"/>
      <c r="AJ226" s="7"/>
      <c r="AK226" s="43" t="str">
        <f>IF(A226="","",MOD((AG226+AH226)*(N226+O226+P226-1),Prime))</f>
        <v/>
      </c>
      <c r="AL226" s="43" t="str">
        <f>IF(A226="","",MOD((AG226+AH226)*(N226*(1-N226)),Prime))</f>
        <v/>
      </c>
      <c r="AM226" s="43" t="str">
        <f>IF(A226="","",MOD((AG226+AH226)*(O226*(1-O226)),Prime))</f>
        <v/>
      </c>
      <c r="AN226" s="43" t="str">
        <f>IF(A226="","",MOD((AG226+AH226)*(P226*(1-P226)),Prime))</f>
        <v/>
      </c>
      <c r="AO226" s="43" t="str">
        <f>IF(A226="","",MOD((AG226+AH226)*(N226*($I226-N$4)),Prime))</f>
        <v/>
      </c>
      <c r="AP226" s="43" t="str">
        <f>IF(A226="","",MOD((AG226+AH226)*(O226*($I226-O$4)),Prime))</f>
        <v/>
      </c>
      <c r="AQ226" s="43" t="str">
        <f>IF(A226="","",MOD((AG226+AH226)*(P226*($I226-P$4)),Prime))</f>
        <v/>
      </c>
      <c r="AR226" s="7"/>
      <c r="AS226" s="43" t="str">
        <f>IF(A226="","",MOD((AG226+AH226)*(Q226+R226+S226+T226+U226-1),Prime))</f>
        <v/>
      </c>
      <c r="AT226" s="43" t="str">
        <f>IF(A226="","",MOD((AG226+AH226)*(Q226*(1-Q226)),Prime))</f>
        <v/>
      </c>
      <c r="AU226" s="43" t="str">
        <f>IF(A226="","",MOD((AG226+AH226)*(R226*(1-R226)),Prime))</f>
        <v/>
      </c>
      <c r="AV226" s="43" t="str">
        <f>IF(A226="","",MOD((AG226+AH226)*(S226*(1-S226)),Prime))</f>
        <v/>
      </c>
      <c r="AW226" s="43" t="str">
        <f>IF(A226="","",MOD((AG226+AH226)*(T226*(1-T226)),Prime))</f>
        <v/>
      </c>
      <c r="AX226" s="43" t="str">
        <f>IF(A226="","",MOD((AG226+AH226)*(U226*(1-U226)),Prime))</f>
        <v/>
      </c>
      <c r="AY226" s="43" t="str">
        <f>IF($A226="","",MOD(($AG226+$AH226)*(Q226*($K226-Q$4)),Prime))</f>
        <v/>
      </c>
      <c r="AZ226" s="43" t="str">
        <f>IF($A226="","",MOD(($AG226+$AH226)*(R226*($K226-R$4)),Prime))</f>
        <v/>
      </c>
      <c r="BA226" s="43" t="str">
        <f>IF($A226="","",MOD(($AG226+$AH226)*(S226*($K226-S$4)),Prime))</f>
        <v/>
      </c>
      <c r="BB226" s="43" t="str">
        <f>IF($A226="","",MOD(($AG226+$AH226)*(T226*($K226-T$4)),Prime))</f>
        <v/>
      </c>
      <c r="BC226" s="43" t="str">
        <f>IF($A226="","",MOD(($AG226+$AH226)*(U226*($K226-U$4)),Prime))</f>
        <v/>
      </c>
      <c r="BD226" s="24"/>
      <c r="BE226" s="43" t="str">
        <f>IF(A226="","",MOD((AG226+AH226)*(V226+W226+X226+Y226+Z226-1),Prime))</f>
        <v/>
      </c>
      <c r="BF226" s="43" t="str">
        <f>IF(A226="","",MOD((AG226+AH226)*(V226*(1-V226)),Prime))</f>
        <v/>
      </c>
      <c r="BG226" s="43" t="str">
        <f>IF(A226="","",MOD((AG226+AH226)*(W226*(1-W226)),Prime))</f>
        <v/>
      </c>
      <c r="BH226" s="43" t="str">
        <f>IF(A226="","",MOD((AG226+AH226)*(X226*(1-X226)),Prime))</f>
        <v/>
      </c>
      <c r="BI226" s="43" t="str">
        <f>IF(A226="","",MOD((AG226+AH226)*(Y226*(1-Y226)),Prime))</f>
        <v/>
      </c>
      <c r="BJ226" s="43" t="str">
        <f>IF(A226="","",MOD((AG226+AH226)*(Z226*(1-Z226)),Prime))</f>
        <v/>
      </c>
      <c r="BK226" s="43" t="str">
        <f>IF($A226="","",MOD(($AG226+$AH226)*(V226*($L226-V$4)),Prime))</f>
        <v/>
      </c>
      <c r="BL226" s="43" t="str">
        <f>IF($A226="","",MOD(($AG226+$AH226)*(W226*($L226-W$4)),Prime))</f>
        <v/>
      </c>
      <c r="BM226" s="43" t="str">
        <f>IF($A226="","",MOD(($AG226+$AH226)*(X226*($L226-X$4)),Prime))</f>
        <v/>
      </c>
      <c r="BN226" s="43" t="str">
        <f>IF($A226="","",MOD(($AG226+$AH226)*(Y226*($L226-Y$4)),Prime))</f>
        <v/>
      </c>
      <c r="BO226" s="43" t="str">
        <f>IF($A226="","",MOD(($AG226+$AH226)*(Z226*($L226-Z$4)),Prime))</f>
        <v/>
      </c>
      <c r="BP226" s="24"/>
      <c r="BQ226" s="43" t="str">
        <f>IF(A226="","",MOD((AG226+AH226)*(R226*D226+S226*E226+T226*F226+U226*G226-AA226),Prime))</f>
        <v/>
      </c>
      <c r="BR226" s="43" t="str">
        <f>IF(A226="","",MOD((AG226+AH226)*(W226*D226+X226*E226+Y226*F226+Z226*G226-AB226),Prime))</f>
        <v/>
      </c>
      <c r="BS226" s="43" t="str">
        <f>IF(A226="","",MOD((AG226+AH226)*(MOD(N226*AB226+O226*(AB226+M226)+P226*(AA226+AB226+M226),Prime)-AC226),Prime))</f>
        <v/>
      </c>
      <c r="BT226" s="43" t="str">
        <f>IF(A226="","",MOD((AG226+AH226)*MOD(H226*(AA226+R226)+(1-H226)*AC226-AD226,Prime),Prime))</f>
        <v/>
      </c>
      <c r="BU226" s="43" t="str">
        <f>IF(A226="","",MOD((AG226+AH226)*((J226*AD226+(1-J226)*AC226)-AE226),Prime))</f>
        <v/>
      </c>
      <c r="BV226" s="43" t="str">
        <f>IF(A226="","",MOD((AG226+AH226)*H226*(1-H226),Prime))</f>
        <v/>
      </c>
      <c r="BW226" s="43" t="str" cm="1">
        <f t="array" ref="BW226">IF(A226="","",MOD(AH226*MOD(MRef(AF$5,B226-Input_Output!$O$6,Input_Output!$O$22)*MRef(AC$5,B226-Input_Output!$O$6,Input_Output!$O$22)-(1-H226),Prime),Prime))</f>
        <v/>
      </c>
      <c r="BX226" s="24"/>
      <c r="BY226" s="43" t="str" cm="1">
        <f t="array" ref="BY226">IF(A226="","",MOD($AH226*((1-MRef(R$5,$B226-Input_Output!$O$6,Input_Output!$O$22))*(MOD(MRef(D$5,$B226-Input_Output!$O$6,Input_Output!$O$22)+1,Prime))+MRef(R$5,$B226-Input_Output!$O$6,Input_Output!$O$22)*MRef($AE$5,$B226-Input_Output!$O$6,Input_Output!$O$22)-D226),Prime))</f>
        <v/>
      </c>
      <c r="BZ226" s="43" t="str" cm="1">
        <f t="array" ref="BZ226">IF($A226="","",MOD($AH226*((1-MRef(S$5,$B226-Input_Output!$O$6,Input_Output!$O$22))*MRef(E$5,$B226-Input_Output!$O$6,Input_Output!$O$22)+MRef(S$5,$B226-Input_Output!$O$6,Input_Output!$O$22)*MRef($AE$5,$B226-Input_Output!$O$6,Input_Output!$O$22)-E226),Prime))</f>
        <v/>
      </c>
      <c r="CA226" s="43" t="str" cm="1">
        <f t="array" ref="CA226">IF($A226="","",MOD($AH226*((1-MRef(T$5,$B226-Input_Output!$O$6,Input_Output!$O$22))*MRef(F$5,$B226-Input_Output!$O$6,Input_Output!$O$22)+MRef(T$5,$B226-Input_Output!$O$6,Input_Output!$O$22)*MRef($AE$5,$B226-Input_Output!$O$6,Input_Output!$O$22)-F226),Prime))</f>
        <v/>
      </c>
      <c r="CB226" s="43" t="str" cm="1">
        <f t="array" ref="CB226">IF($A226="","",MOD($AH226*((1-MRef(U$5,$B226-Input_Output!$O$6,Input_Output!$O$22))*MRef(G$5,$B226-Input_Output!$O$6,Input_Output!$O$22)+MRef(U$5,$B226-Input_Output!$O$6,Input_Output!$O$22)*MRef($AE$5,$B226-Input_Output!$O$6,Input_Output!$O$22)-G226),Prime))</f>
        <v/>
      </c>
      <c r="CC226" s="43" t="str" cm="1">
        <f t="array" ref="CC226">IF(A226="","",MOD(AH226*MRef(AC$5,B226-Input_Output!$O$6,Input_Output!$O$22)*H226,Prime))</f>
        <v/>
      </c>
      <c r="CD226" s="24"/>
      <c r="CE226" s="43" t="str">
        <f>IF($A226="","",MOD(D226*$AG226,Prime))</f>
        <v/>
      </c>
      <c r="CF226" s="43" t="str">
        <f>IF($A226="","",MOD((E226-INPUT)*$AG226,Prime))</f>
        <v/>
      </c>
      <c r="CG226" s="43" t="str">
        <f>IF($A226="","",MOD(H226*$AG226,Prime))</f>
        <v/>
      </c>
      <c r="CH226" s="43" t="str">
        <f>IF($A226="","",MOD((E226-OUT)*$AI226,Prime))</f>
        <v/>
      </c>
      <c r="CI226" s="43" t="str" cm="1">
        <f t="array" ref="CI226">IF(A226="","",_xlfn.LET(_xlpm.r,B226-Input_Output!$O$6,_xlpm.l,Input_Output!$O$22,MOD(MRef(AG$5,_xlpm.r,_xlpm.l)+MRef(AH$5,_xlpm.r,_xlpm.l)-MRef(AI$5,_xlpm.r,_xlpm.l)-AH226,Prime)))</f>
        <v/>
      </c>
      <c r="CJ226" s="7"/>
    </row>
    <row r="227" spans="1:88" x14ac:dyDescent="0.25">
      <c r="A227" s="41" t="str">
        <f>IF(B227&lt;Input_Output!O$22,"disguised","")</f>
        <v/>
      </c>
      <c r="B227" s="19" t="str">
        <f>IF(B226="","",_xlfn.LET(_xlpm.next,B226+1,IF(_xlpm.next&lt;Input_Output!O$22,_xlpm.next,"")))</f>
        <v/>
      </c>
      <c r="C227" s="19"/>
      <c r="D227" s="42"/>
      <c r="E227" s="42"/>
      <c r="F227" s="42"/>
      <c r="G227" s="42"/>
      <c r="H227" s="79"/>
      <c r="I227" s="87"/>
      <c r="J227" s="42"/>
      <c r="K227" s="42"/>
      <c r="L227" s="42"/>
      <c r="M227" s="61"/>
      <c r="N227" s="80"/>
      <c r="O227" s="42"/>
      <c r="P227" s="42"/>
      <c r="Q227" s="42"/>
      <c r="R227" s="42"/>
      <c r="S227" s="42"/>
      <c r="T227" s="42"/>
      <c r="U227" s="42"/>
      <c r="V227" s="42"/>
      <c r="W227" s="42"/>
      <c r="X227" s="42"/>
      <c r="Y227" s="42"/>
      <c r="Z227" s="42"/>
      <c r="AA227" s="42"/>
      <c r="AB227" s="42"/>
      <c r="AC227" s="42"/>
      <c r="AD227" s="42"/>
      <c r="AE227" s="42"/>
      <c r="AF227" s="42"/>
      <c r="AG227" s="19"/>
      <c r="AH227" s="19"/>
      <c r="AI227" s="19"/>
      <c r="AJ227" s="7"/>
      <c r="AK227" s="43" t="str">
        <f>IF(A227="","",MOD((AG227+AH227)*(N227+O227+P227-1),Prime))</f>
        <v/>
      </c>
      <c r="AL227" s="43" t="str">
        <f>IF(A227="","",MOD((AG227+AH227)*(N227*(1-N227)),Prime))</f>
        <v/>
      </c>
      <c r="AM227" s="43" t="str">
        <f>IF(A227="","",MOD((AG227+AH227)*(O227*(1-O227)),Prime))</f>
        <v/>
      </c>
      <c r="AN227" s="43" t="str">
        <f>IF(A227="","",MOD((AG227+AH227)*(P227*(1-P227)),Prime))</f>
        <v/>
      </c>
      <c r="AO227" s="43" t="str">
        <f>IF(A227="","",MOD((AG227+AH227)*(N227*($I227-N$4)),Prime))</f>
        <v/>
      </c>
      <c r="AP227" s="43" t="str">
        <f>IF(A227="","",MOD((AG227+AH227)*(O227*($I227-O$4)),Prime))</f>
        <v/>
      </c>
      <c r="AQ227" s="43" t="str">
        <f>IF(A227="","",MOD((AG227+AH227)*(P227*($I227-P$4)),Prime))</f>
        <v/>
      </c>
      <c r="AR227" s="7"/>
      <c r="AS227" s="43" t="str">
        <f>IF(A227="","",MOD((AG227+AH227)*(Q227+R227+S227+T227+U227-1),Prime))</f>
        <v/>
      </c>
      <c r="AT227" s="43" t="str">
        <f>IF(A227="","",MOD((AG227+AH227)*(Q227*(1-Q227)),Prime))</f>
        <v/>
      </c>
      <c r="AU227" s="43" t="str">
        <f>IF(A227="","",MOD((AG227+AH227)*(R227*(1-R227)),Prime))</f>
        <v/>
      </c>
      <c r="AV227" s="43" t="str">
        <f>IF(A227="","",MOD((AG227+AH227)*(S227*(1-S227)),Prime))</f>
        <v/>
      </c>
      <c r="AW227" s="43" t="str">
        <f>IF(A227="","",MOD((AG227+AH227)*(T227*(1-T227)),Prime))</f>
        <v/>
      </c>
      <c r="AX227" s="43" t="str">
        <f>IF(A227="","",MOD((AG227+AH227)*(U227*(1-U227)),Prime))</f>
        <v/>
      </c>
      <c r="AY227" s="43" t="str">
        <f>IF($A227="","",MOD(($AG227+$AH227)*(Q227*($K227-Q$4)),Prime))</f>
        <v/>
      </c>
      <c r="AZ227" s="43" t="str">
        <f>IF($A227="","",MOD(($AG227+$AH227)*(R227*($K227-R$4)),Prime))</f>
        <v/>
      </c>
      <c r="BA227" s="43" t="str">
        <f>IF($A227="","",MOD(($AG227+$AH227)*(S227*($K227-S$4)),Prime))</f>
        <v/>
      </c>
      <c r="BB227" s="43" t="str">
        <f>IF($A227="","",MOD(($AG227+$AH227)*(T227*($K227-T$4)),Prime))</f>
        <v/>
      </c>
      <c r="BC227" s="43" t="str">
        <f>IF($A227="","",MOD(($AG227+$AH227)*(U227*($K227-U$4)),Prime))</f>
        <v/>
      </c>
      <c r="BD227" s="24"/>
      <c r="BE227" s="43" t="str">
        <f>IF(A227="","",MOD((AG227+AH227)*(V227+W227+X227+Y227+Z227-1),Prime))</f>
        <v/>
      </c>
      <c r="BF227" s="43" t="str">
        <f>IF(A227="","",MOD((AG227+AH227)*(V227*(1-V227)),Prime))</f>
        <v/>
      </c>
      <c r="BG227" s="43" t="str">
        <f>IF(A227="","",MOD((AG227+AH227)*(W227*(1-W227)),Prime))</f>
        <v/>
      </c>
      <c r="BH227" s="43" t="str">
        <f>IF(A227="","",MOD((AG227+AH227)*(X227*(1-X227)),Prime))</f>
        <v/>
      </c>
      <c r="BI227" s="43" t="str">
        <f>IF(A227="","",MOD((AG227+AH227)*(Y227*(1-Y227)),Prime))</f>
        <v/>
      </c>
      <c r="BJ227" s="43" t="str">
        <f>IF(A227="","",MOD((AG227+AH227)*(Z227*(1-Z227)),Prime))</f>
        <v/>
      </c>
      <c r="BK227" s="43" t="str">
        <f>IF($A227="","",MOD(($AG227+$AH227)*(V227*($L227-V$4)),Prime))</f>
        <v/>
      </c>
      <c r="BL227" s="43" t="str">
        <f>IF($A227="","",MOD(($AG227+$AH227)*(W227*($L227-W$4)),Prime))</f>
        <v/>
      </c>
      <c r="BM227" s="43" t="str">
        <f>IF($A227="","",MOD(($AG227+$AH227)*(X227*($L227-X$4)),Prime))</f>
        <v/>
      </c>
      <c r="BN227" s="43" t="str">
        <f>IF($A227="","",MOD(($AG227+$AH227)*(Y227*($L227-Y$4)),Prime))</f>
        <v/>
      </c>
      <c r="BO227" s="43" t="str">
        <f>IF($A227="","",MOD(($AG227+$AH227)*(Z227*($L227-Z$4)),Prime))</f>
        <v/>
      </c>
      <c r="BP227" s="24"/>
      <c r="BQ227" s="43" t="str">
        <f>IF(A227="","",MOD((AG227+AH227)*(R227*D227+S227*E227+T227*F227+U227*G227-AA227),Prime))</f>
        <v/>
      </c>
      <c r="BR227" s="43" t="str">
        <f>IF(A227="","",MOD((AG227+AH227)*(W227*D227+X227*E227+Y227*F227+Z227*G227-AB227),Prime))</f>
        <v/>
      </c>
      <c r="BS227" s="43" t="str">
        <f>IF(A227="","",MOD((AG227+AH227)*(MOD(N227*AB227+O227*(AB227+M227)+P227*(AA227+AB227+M227),Prime)-AC227),Prime))</f>
        <v/>
      </c>
      <c r="BT227" s="43" t="str">
        <f>IF(A227="","",MOD((AG227+AH227)*MOD(H227*(AA227+R227)+(1-H227)*AC227-AD227,Prime),Prime))</f>
        <v/>
      </c>
      <c r="BU227" s="43" t="str">
        <f>IF(A227="","",MOD((AG227+AH227)*((J227*AD227+(1-J227)*AC227)-AE227),Prime))</f>
        <v/>
      </c>
      <c r="BV227" s="43" t="str">
        <f>IF(A227="","",MOD((AG227+AH227)*H227*(1-H227),Prime))</f>
        <v/>
      </c>
      <c r="BW227" s="43" t="str" cm="1">
        <f t="array" ref="BW227">IF(A227="","",MOD(AH227*MOD(MRef(AF$5,B227-Input_Output!$O$6,Input_Output!$O$22)*MRef(AC$5,B227-Input_Output!$O$6,Input_Output!$O$22)-(1-H227),Prime),Prime))</f>
        <v/>
      </c>
      <c r="BX227" s="24"/>
      <c r="BY227" s="43" t="str" cm="1">
        <f t="array" ref="BY227">IF(A227="","",MOD($AH227*((1-MRef(R$5,$B227-Input_Output!$O$6,Input_Output!$O$22))*(MOD(MRef(D$5,$B227-Input_Output!$O$6,Input_Output!$O$22)+1,Prime))+MRef(R$5,$B227-Input_Output!$O$6,Input_Output!$O$22)*MRef($AE$5,$B227-Input_Output!$O$6,Input_Output!$O$22)-D227),Prime))</f>
        <v/>
      </c>
      <c r="BZ227" s="43" t="str" cm="1">
        <f t="array" ref="BZ227">IF($A227="","",MOD($AH227*((1-MRef(S$5,$B227-Input_Output!$O$6,Input_Output!$O$22))*MRef(E$5,$B227-Input_Output!$O$6,Input_Output!$O$22)+MRef(S$5,$B227-Input_Output!$O$6,Input_Output!$O$22)*MRef($AE$5,$B227-Input_Output!$O$6,Input_Output!$O$22)-E227),Prime))</f>
        <v/>
      </c>
      <c r="CA227" s="43" t="str" cm="1">
        <f t="array" ref="CA227">IF($A227="","",MOD($AH227*((1-MRef(T$5,$B227-Input_Output!$O$6,Input_Output!$O$22))*MRef(F$5,$B227-Input_Output!$O$6,Input_Output!$O$22)+MRef(T$5,$B227-Input_Output!$O$6,Input_Output!$O$22)*MRef($AE$5,$B227-Input_Output!$O$6,Input_Output!$O$22)-F227),Prime))</f>
        <v/>
      </c>
      <c r="CB227" s="43" t="str" cm="1">
        <f t="array" ref="CB227">IF($A227="","",MOD($AH227*((1-MRef(U$5,$B227-Input_Output!$O$6,Input_Output!$O$22))*MRef(G$5,$B227-Input_Output!$O$6,Input_Output!$O$22)+MRef(U$5,$B227-Input_Output!$O$6,Input_Output!$O$22)*MRef($AE$5,$B227-Input_Output!$O$6,Input_Output!$O$22)-G227),Prime))</f>
        <v/>
      </c>
      <c r="CC227" s="43" t="str" cm="1">
        <f t="array" ref="CC227">IF(A227="","",MOD(AH227*MRef(AC$5,B227-Input_Output!$O$6,Input_Output!$O$22)*H227,Prime))</f>
        <v/>
      </c>
      <c r="CD227" s="24"/>
      <c r="CE227" s="43" t="str">
        <f>IF($A227="","",MOD(D227*$AG227,Prime))</f>
        <v/>
      </c>
      <c r="CF227" s="43" t="str">
        <f>IF($A227="","",MOD((E227-INPUT)*$AG227,Prime))</f>
        <v/>
      </c>
      <c r="CG227" s="43" t="str">
        <f>IF($A227="","",MOD(H227*$AG227,Prime))</f>
        <v/>
      </c>
      <c r="CH227" s="43" t="str">
        <f>IF($A227="","",MOD((E227-OUT)*$AI227,Prime))</f>
        <v/>
      </c>
      <c r="CI227" s="43" t="str" cm="1">
        <f t="array" ref="CI227">IF(A227="","",_xlfn.LET(_xlpm.r,B227-Input_Output!$O$6,_xlpm.l,Input_Output!$O$22,MOD(MRef(AG$5,_xlpm.r,_xlpm.l)+MRef(AH$5,_xlpm.r,_xlpm.l)-MRef(AI$5,_xlpm.r,_xlpm.l)-AH227,Prime)))</f>
        <v/>
      </c>
      <c r="CJ227" s="7"/>
    </row>
    <row r="228" spans="1:88" x14ac:dyDescent="0.25">
      <c r="A228" s="41" t="str">
        <f>IF(B228&lt;Input_Output!O$22,"disguised","")</f>
        <v/>
      </c>
      <c r="B228" s="19" t="str">
        <f>IF(B227="","",_xlfn.LET(_xlpm.next,B227+1,IF(_xlpm.next&lt;Input_Output!O$22,_xlpm.next,"")))</f>
        <v/>
      </c>
      <c r="C228" s="19"/>
      <c r="D228" s="42"/>
      <c r="E228" s="42"/>
      <c r="F228" s="42"/>
      <c r="G228" s="42"/>
      <c r="H228" s="79"/>
      <c r="I228" s="87"/>
      <c r="J228" s="42"/>
      <c r="K228" s="42"/>
      <c r="L228" s="42"/>
      <c r="M228" s="61"/>
      <c r="N228" s="80"/>
      <c r="O228" s="42"/>
      <c r="P228" s="42"/>
      <c r="Q228" s="42"/>
      <c r="R228" s="42"/>
      <c r="S228" s="42"/>
      <c r="T228" s="42"/>
      <c r="U228" s="42"/>
      <c r="V228" s="42"/>
      <c r="W228" s="42"/>
      <c r="X228" s="42"/>
      <c r="Y228" s="42"/>
      <c r="Z228" s="42"/>
      <c r="AA228" s="42"/>
      <c r="AB228" s="42"/>
      <c r="AC228" s="42"/>
      <c r="AD228" s="42"/>
      <c r="AE228" s="42"/>
      <c r="AF228" s="42"/>
      <c r="AG228" s="19"/>
      <c r="AH228" s="19"/>
      <c r="AI228" s="19"/>
      <c r="AJ228" s="7"/>
      <c r="AK228" s="43" t="str">
        <f>IF(A228="","",MOD((AG228+AH228)*(N228+O228+P228-1),Prime))</f>
        <v/>
      </c>
      <c r="AL228" s="43" t="str">
        <f>IF(A228="","",MOD((AG228+AH228)*(N228*(1-N228)),Prime))</f>
        <v/>
      </c>
      <c r="AM228" s="43" t="str">
        <f>IF(A228="","",MOD((AG228+AH228)*(O228*(1-O228)),Prime))</f>
        <v/>
      </c>
      <c r="AN228" s="43" t="str">
        <f>IF(A228="","",MOD((AG228+AH228)*(P228*(1-P228)),Prime))</f>
        <v/>
      </c>
      <c r="AO228" s="43" t="str">
        <f>IF(A228="","",MOD((AG228+AH228)*(N228*($I228-N$4)),Prime))</f>
        <v/>
      </c>
      <c r="AP228" s="43" t="str">
        <f>IF(A228="","",MOD((AG228+AH228)*(O228*($I228-O$4)),Prime))</f>
        <v/>
      </c>
      <c r="AQ228" s="43" t="str">
        <f>IF(A228="","",MOD((AG228+AH228)*(P228*($I228-P$4)),Prime))</f>
        <v/>
      </c>
      <c r="AR228" s="7"/>
      <c r="AS228" s="43" t="str">
        <f>IF(A228="","",MOD((AG228+AH228)*(Q228+R228+S228+T228+U228-1),Prime))</f>
        <v/>
      </c>
      <c r="AT228" s="43" t="str">
        <f>IF(A228="","",MOD((AG228+AH228)*(Q228*(1-Q228)),Prime))</f>
        <v/>
      </c>
      <c r="AU228" s="43" t="str">
        <f>IF(A228="","",MOD((AG228+AH228)*(R228*(1-R228)),Prime))</f>
        <v/>
      </c>
      <c r="AV228" s="43" t="str">
        <f>IF(A228="","",MOD((AG228+AH228)*(S228*(1-S228)),Prime))</f>
        <v/>
      </c>
      <c r="AW228" s="43" t="str">
        <f>IF(A228="","",MOD((AG228+AH228)*(T228*(1-T228)),Prime))</f>
        <v/>
      </c>
      <c r="AX228" s="43" t="str">
        <f>IF(A228="","",MOD((AG228+AH228)*(U228*(1-U228)),Prime))</f>
        <v/>
      </c>
      <c r="AY228" s="43" t="str">
        <f>IF($A228="","",MOD(($AG228+$AH228)*(Q228*($K228-Q$4)),Prime))</f>
        <v/>
      </c>
      <c r="AZ228" s="43" t="str">
        <f>IF($A228="","",MOD(($AG228+$AH228)*(R228*($K228-R$4)),Prime))</f>
        <v/>
      </c>
      <c r="BA228" s="43" t="str">
        <f>IF($A228="","",MOD(($AG228+$AH228)*(S228*($K228-S$4)),Prime))</f>
        <v/>
      </c>
      <c r="BB228" s="43" t="str">
        <f>IF($A228="","",MOD(($AG228+$AH228)*(T228*($K228-T$4)),Prime))</f>
        <v/>
      </c>
      <c r="BC228" s="43" t="str">
        <f>IF($A228="","",MOD(($AG228+$AH228)*(U228*($K228-U$4)),Prime))</f>
        <v/>
      </c>
      <c r="BD228" s="24"/>
      <c r="BE228" s="43" t="str">
        <f>IF(A228="","",MOD((AG228+AH228)*(V228+W228+X228+Y228+Z228-1),Prime))</f>
        <v/>
      </c>
      <c r="BF228" s="43" t="str">
        <f>IF(A228="","",MOD((AG228+AH228)*(V228*(1-V228)),Prime))</f>
        <v/>
      </c>
      <c r="BG228" s="43" t="str">
        <f>IF(A228="","",MOD((AG228+AH228)*(W228*(1-W228)),Prime))</f>
        <v/>
      </c>
      <c r="BH228" s="43" t="str">
        <f>IF(A228="","",MOD((AG228+AH228)*(X228*(1-X228)),Prime))</f>
        <v/>
      </c>
      <c r="BI228" s="43" t="str">
        <f>IF(A228="","",MOD((AG228+AH228)*(Y228*(1-Y228)),Prime))</f>
        <v/>
      </c>
      <c r="BJ228" s="43" t="str">
        <f>IF(A228="","",MOD((AG228+AH228)*(Z228*(1-Z228)),Prime))</f>
        <v/>
      </c>
      <c r="BK228" s="43" t="str">
        <f>IF($A228="","",MOD(($AG228+$AH228)*(V228*($L228-V$4)),Prime))</f>
        <v/>
      </c>
      <c r="BL228" s="43" t="str">
        <f>IF($A228="","",MOD(($AG228+$AH228)*(W228*($L228-W$4)),Prime))</f>
        <v/>
      </c>
      <c r="BM228" s="43" t="str">
        <f>IF($A228="","",MOD(($AG228+$AH228)*(X228*($L228-X$4)),Prime))</f>
        <v/>
      </c>
      <c r="BN228" s="43" t="str">
        <f>IF($A228="","",MOD(($AG228+$AH228)*(Y228*($L228-Y$4)),Prime))</f>
        <v/>
      </c>
      <c r="BO228" s="43" t="str">
        <f>IF($A228="","",MOD(($AG228+$AH228)*(Z228*($L228-Z$4)),Prime))</f>
        <v/>
      </c>
      <c r="BP228" s="24"/>
      <c r="BQ228" s="43" t="str">
        <f>IF(A228="","",MOD((AG228+AH228)*(R228*D228+S228*E228+T228*F228+U228*G228-AA228),Prime))</f>
        <v/>
      </c>
      <c r="BR228" s="43" t="str">
        <f>IF(A228="","",MOD((AG228+AH228)*(W228*D228+X228*E228+Y228*F228+Z228*G228-AB228),Prime))</f>
        <v/>
      </c>
      <c r="BS228" s="43" t="str">
        <f>IF(A228="","",MOD((AG228+AH228)*(MOD(N228*AB228+O228*(AB228+M228)+P228*(AA228+AB228+M228),Prime)-AC228),Prime))</f>
        <v/>
      </c>
      <c r="BT228" s="43" t="str">
        <f>IF(A228="","",MOD((AG228+AH228)*MOD(H228*(AA228+R228)+(1-H228)*AC228-AD228,Prime),Prime))</f>
        <v/>
      </c>
      <c r="BU228" s="43" t="str">
        <f>IF(A228="","",MOD((AG228+AH228)*((J228*AD228+(1-J228)*AC228)-AE228),Prime))</f>
        <v/>
      </c>
      <c r="BV228" s="43" t="str">
        <f>IF(A228="","",MOD((AG228+AH228)*H228*(1-H228),Prime))</f>
        <v/>
      </c>
      <c r="BW228" s="43" t="str" cm="1">
        <f t="array" ref="BW228">IF(A228="","",MOD(AH228*MOD(MRef(AF$5,B228-Input_Output!$O$6,Input_Output!$O$22)*MRef(AC$5,B228-Input_Output!$O$6,Input_Output!$O$22)-(1-H228),Prime),Prime))</f>
        <v/>
      </c>
      <c r="BX228" s="24"/>
      <c r="BY228" s="43" t="str" cm="1">
        <f t="array" ref="BY228">IF(A228="","",MOD($AH228*((1-MRef(R$5,$B228-Input_Output!$O$6,Input_Output!$O$22))*(MOD(MRef(D$5,$B228-Input_Output!$O$6,Input_Output!$O$22)+1,Prime))+MRef(R$5,$B228-Input_Output!$O$6,Input_Output!$O$22)*MRef($AE$5,$B228-Input_Output!$O$6,Input_Output!$O$22)-D228),Prime))</f>
        <v/>
      </c>
      <c r="BZ228" s="43" t="str" cm="1">
        <f t="array" ref="BZ228">IF($A228="","",MOD($AH228*((1-MRef(S$5,$B228-Input_Output!$O$6,Input_Output!$O$22))*MRef(E$5,$B228-Input_Output!$O$6,Input_Output!$O$22)+MRef(S$5,$B228-Input_Output!$O$6,Input_Output!$O$22)*MRef($AE$5,$B228-Input_Output!$O$6,Input_Output!$O$22)-E228),Prime))</f>
        <v/>
      </c>
      <c r="CA228" s="43" t="str" cm="1">
        <f t="array" ref="CA228">IF($A228="","",MOD($AH228*((1-MRef(T$5,$B228-Input_Output!$O$6,Input_Output!$O$22))*MRef(F$5,$B228-Input_Output!$O$6,Input_Output!$O$22)+MRef(T$5,$B228-Input_Output!$O$6,Input_Output!$O$22)*MRef($AE$5,$B228-Input_Output!$O$6,Input_Output!$O$22)-F228),Prime))</f>
        <v/>
      </c>
      <c r="CB228" s="43" t="str" cm="1">
        <f t="array" ref="CB228">IF($A228="","",MOD($AH228*((1-MRef(U$5,$B228-Input_Output!$O$6,Input_Output!$O$22))*MRef(G$5,$B228-Input_Output!$O$6,Input_Output!$O$22)+MRef(U$5,$B228-Input_Output!$O$6,Input_Output!$O$22)*MRef($AE$5,$B228-Input_Output!$O$6,Input_Output!$O$22)-G228),Prime))</f>
        <v/>
      </c>
      <c r="CC228" s="43" t="str" cm="1">
        <f t="array" ref="CC228">IF(A228="","",MOD(AH228*MRef(AC$5,B228-Input_Output!$O$6,Input_Output!$O$22)*H228,Prime))</f>
        <v/>
      </c>
      <c r="CD228" s="24"/>
      <c r="CE228" s="43" t="str">
        <f>IF($A228="","",MOD(D228*$AG228,Prime))</f>
        <v/>
      </c>
      <c r="CF228" s="43" t="str">
        <f>IF($A228="","",MOD((E228-INPUT)*$AG228,Prime))</f>
        <v/>
      </c>
      <c r="CG228" s="43" t="str">
        <f>IF($A228="","",MOD(H228*$AG228,Prime))</f>
        <v/>
      </c>
      <c r="CH228" s="43" t="str">
        <f>IF($A228="","",MOD((E228-OUT)*$AI228,Prime))</f>
        <v/>
      </c>
      <c r="CI228" s="43" t="str" cm="1">
        <f t="array" ref="CI228">IF(A228="","",_xlfn.LET(_xlpm.r,B228-Input_Output!$O$6,_xlpm.l,Input_Output!$O$22,MOD(MRef(AG$5,_xlpm.r,_xlpm.l)+MRef(AH$5,_xlpm.r,_xlpm.l)-MRef(AI$5,_xlpm.r,_xlpm.l)-AH228,Prime)))</f>
        <v/>
      </c>
      <c r="CJ228" s="7"/>
    </row>
    <row r="229" spans="1:88" x14ac:dyDescent="0.25">
      <c r="A229" s="41" t="str">
        <f>IF(B229&lt;Input_Output!O$22,"disguised","")</f>
        <v/>
      </c>
      <c r="B229" s="19" t="str">
        <f>IF(B228="","",_xlfn.LET(_xlpm.next,B228+1,IF(_xlpm.next&lt;Input_Output!O$22,_xlpm.next,"")))</f>
        <v/>
      </c>
      <c r="C229" s="19"/>
      <c r="D229" s="42"/>
      <c r="E229" s="42"/>
      <c r="F229" s="42"/>
      <c r="G229" s="42"/>
      <c r="H229" s="79"/>
      <c r="I229" s="87"/>
      <c r="J229" s="42"/>
      <c r="K229" s="42"/>
      <c r="L229" s="42"/>
      <c r="M229" s="61"/>
      <c r="N229" s="80"/>
      <c r="O229" s="42"/>
      <c r="P229" s="42"/>
      <c r="Q229" s="42"/>
      <c r="R229" s="42"/>
      <c r="S229" s="42"/>
      <c r="T229" s="42"/>
      <c r="U229" s="42"/>
      <c r="V229" s="42"/>
      <c r="W229" s="42"/>
      <c r="X229" s="42"/>
      <c r="Y229" s="42"/>
      <c r="Z229" s="42"/>
      <c r="AA229" s="42"/>
      <c r="AB229" s="42"/>
      <c r="AC229" s="42"/>
      <c r="AD229" s="42"/>
      <c r="AE229" s="42"/>
      <c r="AF229" s="42"/>
      <c r="AG229" s="19"/>
      <c r="AH229" s="19"/>
      <c r="AI229" s="19"/>
      <c r="AJ229" s="7"/>
      <c r="AK229" s="43" t="str">
        <f>IF(A229="","",MOD((AG229+AH229)*(N229+O229+P229-1),Prime))</f>
        <v/>
      </c>
      <c r="AL229" s="43" t="str">
        <f>IF(A229="","",MOD((AG229+AH229)*(N229*(1-N229)),Prime))</f>
        <v/>
      </c>
      <c r="AM229" s="43" t="str">
        <f>IF(A229="","",MOD((AG229+AH229)*(O229*(1-O229)),Prime))</f>
        <v/>
      </c>
      <c r="AN229" s="43" t="str">
        <f>IF(A229="","",MOD((AG229+AH229)*(P229*(1-P229)),Prime))</f>
        <v/>
      </c>
      <c r="AO229" s="43" t="str">
        <f>IF(A229="","",MOD((AG229+AH229)*(N229*($I229-N$4)),Prime))</f>
        <v/>
      </c>
      <c r="AP229" s="43" t="str">
        <f>IF(A229="","",MOD((AG229+AH229)*(O229*($I229-O$4)),Prime))</f>
        <v/>
      </c>
      <c r="AQ229" s="43" t="str">
        <f>IF(A229="","",MOD((AG229+AH229)*(P229*($I229-P$4)),Prime))</f>
        <v/>
      </c>
      <c r="AR229" s="7"/>
      <c r="AS229" s="43" t="str">
        <f>IF(A229="","",MOD((AG229+AH229)*(Q229+R229+S229+T229+U229-1),Prime))</f>
        <v/>
      </c>
      <c r="AT229" s="43" t="str">
        <f>IF(A229="","",MOD((AG229+AH229)*(Q229*(1-Q229)),Prime))</f>
        <v/>
      </c>
      <c r="AU229" s="43" t="str">
        <f>IF(A229="","",MOD((AG229+AH229)*(R229*(1-R229)),Prime))</f>
        <v/>
      </c>
      <c r="AV229" s="43" t="str">
        <f>IF(A229="","",MOD((AG229+AH229)*(S229*(1-S229)),Prime))</f>
        <v/>
      </c>
      <c r="AW229" s="43" t="str">
        <f>IF(A229="","",MOD((AG229+AH229)*(T229*(1-T229)),Prime))</f>
        <v/>
      </c>
      <c r="AX229" s="43" t="str">
        <f>IF(A229="","",MOD((AG229+AH229)*(U229*(1-U229)),Prime))</f>
        <v/>
      </c>
      <c r="AY229" s="43" t="str">
        <f>IF($A229="","",MOD(($AG229+$AH229)*(Q229*($K229-Q$4)),Prime))</f>
        <v/>
      </c>
      <c r="AZ229" s="43" t="str">
        <f>IF($A229="","",MOD(($AG229+$AH229)*(R229*($K229-R$4)),Prime))</f>
        <v/>
      </c>
      <c r="BA229" s="43" t="str">
        <f>IF($A229="","",MOD(($AG229+$AH229)*(S229*($K229-S$4)),Prime))</f>
        <v/>
      </c>
      <c r="BB229" s="43" t="str">
        <f>IF($A229="","",MOD(($AG229+$AH229)*(T229*($K229-T$4)),Prime))</f>
        <v/>
      </c>
      <c r="BC229" s="43" t="str">
        <f>IF($A229="","",MOD(($AG229+$AH229)*(U229*($K229-U$4)),Prime))</f>
        <v/>
      </c>
      <c r="BD229" s="24"/>
      <c r="BE229" s="43" t="str">
        <f>IF(A229="","",MOD((AG229+AH229)*(V229+W229+X229+Y229+Z229-1),Prime))</f>
        <v/>
      </c>
      <c r="BF229" s="43" t="str">
        <f>IF(A229="","",MOD((AG229+AH229)*(V229*(1-V229)),Prime))</f>
        <v/>
      </c>
      <c r="BG229" s="43" t="str">
        <f>IF(A229="","",MOD((AG229+AH229)*(W229*(1-W229)),Prime))</f>
        <v/>
      </c>
      <c r="BH229" s="43" t="str">
        <f>IF(A229="","",MOD((AG229+AH229)*(X229*(1-X229)),Prime))</f>
        <v/>
      </c>
      <c r="BI229" s="43" t="str">
        <f>IF(A229="","",MOD((AG229+AH229)*(Y229*(1-Y229)),Prime))</f>
        <v/>
      </c>
      <c r="BJ229" s="43" t="str">
        <f>IF(A229="","",MOD((AG229+AH229)*(Z229*(1-Z229)),Prime))</f>
        <v/>
      </c>
      <c r="BK229" s="43" t="str">
        <f>IF($A229="","",MOD(($AG229+$AH229)*(V229*($L229-V$4)),Prime))</f>
        <v/>
      </c>
      <c r="BL229" s="43" t="str">
        <f>IF($A229="","",MOD(($AG229+$AH229)*(W229*($L229-W$4)),Prime))</f>
        <v/>
      </c>
      <c r="BM229" s="43" t="str">
        <f>IF($A229="","",MOD(($AG229+$AH229)*(X229*($L229-X$4)),Prime))</f>
        <v/>
      </c>
      <c r="BN229" s="43" t="str">
        <f>IF($A229="","",MOD(($AG229+$AH229)*(Y229*($L229-Y$4)),Prime))</f>
        <v/>
      </c>
      <c r="BO229" s="43" t="str">
        <f>IF($A229="","",MOD(($AG229+$AH229)*(Z229*($L229-Z$4)),Prime))</f>
        <v/>
      </c>
      <c r="BP229" s="24"/>
      <c r="BQ229" s="43" t="str">
        <f>IF(A229="","",MOD((AG229+AH229)*(R229*D229+S229*E229+T229*F229+U229*G229-AA229),Prime))</f>
        <v/>
      </c>
      <c r="BR229" s="43" t="str">
        <f>IF(A229="","",MOD((AG229+AH229)*(W229*D229+X229*E229+Y229*F229+Z229*G229-AB229),Prime))</f>
        <v/>
      </c>
      <c r="BS229" s="43" t="str">
        <f>IF(A229="","",MOD((AG229+AH229)*(MOD(N229*AB229+O229*(AB229+M229)+P229*(AA229+AB229+M229),Prime)-AC229),Prime))</f>
        <v/>
      </c>
      <c r="BT229" s="43" t="str">
        <f>IF(A229="","",MOD((AG229+AH229)*MOD(H229*(AA229+R229)+(1-H229)*AC229-AD229,Prime),Prime))</f>
        <v/>
      </c>
      <c r="BU229" s="43" t="str">
        <f>IF(A229="","",MOD((AG229+AH229)*((J229*AD229+(1-J229)*AC229)-AE229),Prime))</f>
        <v/>
      </c>
      <c r="BV229" s="43" t="str">
        <f>IF(A229="","",MOD((AG229+AH229)*H229*(1-H229),Prime))</f>
        <v/>
      </c>
      <c r="BW229" s="43" t="str" cm="1">
        <f t="array" ref="BW229">IF(A229="","",MOD(AH229*MOD(MRef(AF$5,B229-Input_Output!$O$6,Input_Output!$O$22)*MRef(AC$5,B229-Input_Output!$O$6,Input_Output!$O$22)-(1-H229),Prime),Prime))</f>
        <v/>
      </c>
      <c r="BX229" s="24"/>
      <c r="BY229" s="43" t="str" cm="1">
        <f t="array" ref="BY229">IF(A229="","",MOD($AH229*((1-MRef(R$5,$B229-Input_Output!$O$6,Input_Output!$O$22))*(MOD(MRef(D$5,$B229-Input_Output!$O$6,Input_Output!$O$22)+1,Prime))+MRef(R$5,$B229-Input_Output!$O$6,Input_Output!$O$22)*MRef($AE$5,$B229-Input_Output!$O$6,Input_Output!$O$22)-D229),Prime))</f>
        <v/>
      </c>
      <c r="BZ229" s="43" t="str" cm="1">
        <f t="array" ref="BZ229">IF($A229="","",MOD($AH229*((1-MRef(S$5,$B229-Input_Output!$O$6,Input_Output!$O$22))*MRef(E$5,$B229-Input_Output!$O$6,Input_Output!$O$22)+MRef(S$5,$B229-Input_Output!$O$6,Input_Output!$O$22)*MRef($AE$5,$B229-Input_Output!$O$6,Input_Output!$O$22)-E229),Prime))</f>
        <v/>
      </c>
      <c r="CA229" s="43" t="str" cm="1">
        <f t="array" ref="CA229">IF($A229="","",MOD($AH229*((1-MRef(T$5,$B229-Input_Output!$O$6,Input_Output!$O$22))*MRef(F$5,$B229-Input_Output!$O$6,Input_Output!$O$22)+MRef(T$5,$B229-Input_Output!$O$6,Input_Output!$O$22)*MRef($AE$5,$B229-Input_Output!$O$6,Input_Output!$O$22)-F229),Prime))</f>
        <v/>
      </c>
      <c r="CB229" s="43" t="str" cm="1">
        <f t="array" ref="CB229">IF($A229="","",MOD($AH229*((1-MRef(U$5,$B229-Input_Output!$O$6,Input_Output!$O$22))*MRef(G$5,$B229-Input_Output!$O$6,Input_Output!$O$22)+MRef(U$5,$B229-Input_Output!$O$6,Input_Output!$O$22)*MRef($AE$5,$B229-Input_Output!$O$6,Input_Output!$O$22)-G229),Prime))</f>
        <v/>
      </c>
      <c r="CC229" s="43" t="str" cm="1">
        <f t="array" ref="CC229">IF(A229="","",MOD(AH229*MRef(AC$5,B229-Input_Output!$O$6,Input_Output!$O$22)*H229,Prime))</f>
        <v/>
      </c>
      <c r="CD229" s="24"/>
      <c r="CE229" s="43" t="str">
        <f>IF($A229="","",MOD(D229*$AG229,Prime))</f>
        <v/>
      </c>
      <c r="CF229" s="43" t="str">
        <f>IF($A229="","",MOD((E229-INPUT)*$AG229,Prime))</f>
        <v/>
      </c>
      <c r="CG229" s="43" t="str">
        <f>IF($A229="","",MOD(H229*$AG229,Prime))</f>
        <v/>
      </c>
      <c r="CH229" s="43" t="str">
        <f>IF($A229="","",MOD((E229-OUT)*$AI229,Prime))</f>
        <v/>
      </c>
      <c r="CI229" s="43" t="str" cm="1">
        <f t="array" ref="CI229">IF(A229="","",_xlfn.LET(_xlpm.r,B229-Input_Output!$O$6,_xlpm.l,Input_Output!$O$22,MOD(MRef(AG$5,_xlpm.r,_xlpm.l)+MRef(AH$5,_xlpm.r,_xlpm.l)-MRef(AI$5,_xlpm.r,_xlpm.l)-AH229,Prime)))</f>
        <v/>
      </c>
      <c r="CJ229" s="7"/>
    </row>
    <row r="230" spans="1:88" x14ac:dyDescent="0.25">
      <c r="A230" s="41" t="str">
        <f>IF(B230&lt;Input_Output!O$22,"disguised","")</f>
        <v/>
      </c>
      <c r="B230" s="19" t="str">
        <f>IF(B229="","",_xlfn.LET(_xlpm.next,B229+1,IF(_xlpm.next&lt;Input_Output!O$22,_xlpm.next,"")))</f>
        <v/>
      </c>
      <c r="C230" s="19"/>
      <c r="D230" s="42"/>
      <c r="E230" s="42"/>
      <c r="F230" s="42"/>
      <c r="G230" s="42"/>
      <c r="H230" s="79"/>
      <c r="I230" s="87"/>
      <c r="J230" s="42"/>
      <c r="K230" s="42"/>
      <c r="L230" s="42"/>
      <c r="M230" s="61"/>
      <c r="N230" s="80"/>
      <c r="O230" s="42"/>
      <c r="P230" s="42"/>
      <c r="Q230" s="42"/>
      <c r="R230" s="42"/>
      <c r="S230" s="42"/>
      <c r="T230" s="42"/>
      <c r="U230" s="42"/>
      <c r="V230" s="42"/>
      <c r="W230" s="42"/>
      <c r="X230" s="42"/>
      <c r="Y230" s="42"/>
      <c r="Z230" s="42"/>
      <c r="AA230" s="42"/>
      <c r="AB230" s="42"/>
      <c r="AC230" s="42"/>
      <c r="AD230" s="42"/>
      <c r="AE230" s="42"/>
      <c r="AF230" s="42"/>
      <c r="AG230" s="19"/>
      <c r="AH230" s="19"/>
      <c r="AI230" s="19"/>
      <c r="AJ230" s="7"/>
      <c r="AK230" s="43" t="str">
        <f>IF(A230="","",MOD((AG230+AH230)*(N230+O230+P230-1),Prime))</f>
        <v/>
      </c>
      <c r="AL230" s="43" t="str">
        <f>IF(A230="","",MOD((AG230+AH230)*(N230*(1-N230)),Prime))</f>
        <v/>
      </c>
      <c r="AM230" s="43" t="str">
        <f>IF(A230="","",MOD((AG230+AH230)*(O230*(1-O230)),Prime))</f>
        <v/>
      </c>
      <c r="AN230" s="43" t="str">
        <f>IF(A230="","",MOD((AG230+AH230)*(P230*(1-P230)),Prime))</f>
        <v/>
      </c>
      <c r="AO230" s="43" t="str">
        <f>IF(A230="","",MOD((AG230+AH230)*(N230*($I230-N$4)),Prime))</f>
        <v/>
      </c>
      <c r="AP230" s="43" t="str">
        <f>IF(A230="","",MOD((AG230+AH230)*(O230*($I230-O$4)),Prime))</f>
        <v/>
      </c>
      <c r="AQ230" s="43" t="str">
        <f>IF(A230="","",MOD((AG230+AH230)*(P230*($I230-P$4)),Prime))</f>
        <v/>
      </c>
      <c r="AR230" s="7"/>
      <c r="AS230" s="43" t="str">
        <f>IF(A230="","",MOD((AG230+AH230)*(Q230+R230+S230+T230+U230-1),Prime))</f>
        <v/>
      </c>
      <c r="AT230" s="43" t="str">
        <f>IF(A230="","",MOD((AG230+AH230)*(Q230*(1-Q230)),Prime))</f>
        <v/>
      </c>
      <c r="AU230" s="43" t="str">
        <f>IF(A230="","",MOD((AG230+AH230)*(R230*(1-R230)),Prime))</f>
        <v/>
      </c>
      <c r="AV230" s="43" t="str">
        <f>IF(A230="","",MOD((AG230+AH230)*(S230*(1-S230)),Prime))</f>
        <v/>
      </c>
      <c r="AW230" s="43" t="str">
        <f>IF(A230="","",MOD((AG230+AH230)*(T230*(1-T230)),Prime))</f>
        <v/>
      </c>
      <c r="AX230" s="43" t="str">
        <f>IF(A230="","",MOD((AG230+AH230)*(U230*(1-U230)),Prime))</f>
        <v/>
      </c>
      <c r="AY230" s="43" t="str">
        <f>IF($A230="","",MOD(($AG230+$AH230)*(Q230*($K230-Q$4)),Prime))</f>
        <v/>
      </c>
      <c r="AZ230" s="43" t="str">
        <f>IF($A230="","",MOD(($AG230+$AH230)*(R230*($K230-R$4)),Prime))</f>
        <v/>
      </c>
      <c r="BA230" s="43" t="str">
        <f>IF($A230="","",MOD(($AG230+$AH230)*(S230*($K230-S$4)),Prime))</f>
        <v/>
      </c>
      <c r="BB230" s="43" t="str">
        <f>IF($A230="","",MOD(($AG230+$AH230)*(T230*($K230-T$4)),Prime))</f>
        <v/>
      </c>
      <c r="BC230" s="43" t="str">
        <f>IF($A230="","",MOD(($AG230+$AH230)*(U230*($K230-U$4)),Prime))</f>
        <v/>
      </c>
      <c r="BD230" s="24"/>
      <c r="BE230" s="43" t="str">
        <f>IF(A230="","",MOD((AG230+AH230)*(V230+W230+X230+Y230+Z230-1),Prime))</f>
        <v/>
      </c>
      <c r="BF230" s="43" t="str">
        <f>IF(A230="","",MOD((AG230+AH230)*(V230*(1-V230)),Prime))</f>
        <v/>
      </c>
      <c r="BG230" s="43" t="str">
        <f>IF(A230="","",MOD((AG230+AH230)*(W230*(1-W230)),Prime))</f>
        <v/>
      </c>
      <c r="BH230" s="43" t="str">
        <f>IF(A230="","",MOD((AG230+AH230)*(X230*(1-X230)),Prime))</f>
        <v/>
      </c>
      <c r="BI230" s="43" t="str">
        <f>IF(A230="","",MOD((AG230+AH230)*(Y230*(1-Y230)),Prime))</f>
        <v/>
      </c>
      <c r="BJ230" s="43" t="str">
        <f>IF(A230="","",MOD((AG230+AH230)*(Z230*(1-Z230)),Prime))</f>
        <v/>
      </c>
      <c r="BK230" s="43" t="str">
        <f>IF($A230="","",MOD(($AG230+$AH230)*(V230*($L230-V$4)),Prime))</f>
        <v/>
      </c>
      <c r="BL230" s="43" t="str">
        <f>IF($A230="","",MOD(($AG230+$AH230)*(W230*($L230-W$4)),Prime))</f>
        <v/>
      </c>
      <c r="BM230" s="43" t="str">
        <f>IF($A230="","",MOD(($AG230+$AH230)*(X230*($L230-X$4)),Prime))</f>
        <v/>
      </c>
      <c r="BN230" s="43" t="str">
        <f>IF($A230="","",MOD(($AG230+$AH230)*(Y230*($L230-Y$4)),Prime))</f>
        <v/>
      </c>
      <c r="BO230" s="43" t="str">
        <f>IF($A230="","",MOD(($AG230+$AH230)*(Z230*($L230-Z$4)),Prime))</f>
        <v/>
      </c>
      <c r="BP230" s="24"/>
      <c r="BQ230" s="43" t="str">
        <f>IF(A230="","",MOD((AG230+AH230)*(R230*D230+S230*E230+T230*F230+U230*G230-AA230),Prime))</f>
        <v/>
      </c>
      <c r="BR230" s="43" t="str">
        <f>IF(A230="","",MOD((AG230+AH230)*(W230*D230+X230*E230+Y230*F230+Z230*G230-AB230),Prime))</f>
        <v/>
      </c>
      <c r="BS230" s="43" t="str">
        <f>IF(A230="","",MOD((AG230+AH230)*(MOD(N230*AB230+O230*(AB230+M230)+P230*(AA230+AB230+M230),Prime)-AC230),Prime))</f>
        <v/>
      </c>
      <c r="BT230" s="43" t="str">
        <f>IF(A230="","",MOD((AG230+AH230)*MOD(H230*(AA230+R230)+(1-H230)*AC230-AD230,Prime),Prime))</f>
        <v/>
      </c>
      <c r="BU230" s="43" t="str">
        <f>IF(A230="","",MOD((AG230+AH230)*((J230*AD230+(1-J230)*AC230)-AE230),Prime))</f>
        <v/>
      </c>
      <c r="BV230" s="43" t="str">
        <f>IF(A230="","",MOD((AG230+AH230)*H230*(1-H230),Prime))</f>
        <v/>
      </c>
      <c r="BW230" s="43" t="str" cm="1">
        <f t="array" ref="BW230">IF(A230="","",MOD(AH230*MOD(MRef(AF$5,B230-Input_Output!$O$6,Input_Output!$O$22)*MRef(AC$5,B230-Input_Output!$O$6,Input_Output!$O$22)-(1-H230),Prime),Prime))</f>
        <v/>
      </c>
      <c r="BX230" s="24"/>
      <c r="BY230" s="43" t="str" cm="1">
        <f t="array" ref="BY230">IF(A230="","",MOD($AH230*((1-MRef(R$5,$B230-Input_Output!$O$6,Input_Output!$O$22))*(MOD(MRef(D$5,$B230-Input_Output!$O$6,Input_Output!$O$22)+1,Prime))+MRef(R$5,$B230-Input_Output!$O$6,Input_Output!$O$22)*MRef($AE$5,$B230-Input_Output!$O$6,Input_Output!$O$22)-D230),Prime))</f>
        <v/>
      </c>
      <c r="BZ230" s="43" t="str" cm="1">
        <f t="array" ref="BZ230">IF($A230="","",MOD($AH230*((1-MRef(S$5,$B230-Input_Output!$O$6,Input_Output!$O$22))*MRef(E$5,$B230-Input_Output!$O$6,Input_Output!$O$22)+MRef(S$5,$B230-Input_Output!$O$6,Input_Output!$O$22)*MRef($AE$5,$B230-Input_Output!$O$6,Input_Output!$O$22)-E230),Prime))</f>
        <v/>
      </c>
      <c r="CA230" s="43" t="str" cm="1">
        <f t="array" ref="CA230">IF($A230="","",MOD($AH230*((1-MRef(T$5,$B230-Input_Output!$O$6,Input_Output!$O$22))*MRef(F$5,$B230-Input_Output!$O$6,Input_Output!$O$22)+MRef(T$5,$B230-Input_Output!$O$6,Input_Output!$O$22)*MRef($AE$5,$B230-Input_Output!$O$6,Input_Output!$O$22)-F230),Prime))</f>
        <v/>
      </c>
      <c r="CB230" s="43" t="str" cm="1">
        <f t="array" ref="CB230">IF($A230="","",MOD($AH230*((1-MRef(U$5,$B230-Input_Output!$O$6,Input_Output!$O$22))*MRef(G$5,$B230-Input_Output!$O$6,Input_Output!$O$22)+MRef(U$5,$B230-Input_Output!$O$6,Input_Output!$O$22)*MRef($AE$5,$B230-Input_Output!$O$6,Input_Output!$O$22)-G230),Prime))</f>
        <v/>
      </c>
      <c r="CC230" s="43" t="str" cm="1">
        <f t="array" ref="CC230">IF(A230="","",MOD(AH230*MRef(AC$5,B230-Input_Output!$O$6,Input_Output!$O$22)*H230,Prime))</f>
        <v/>
      </c>
      <c r="CD230" s="24"/>
      <c r="CE230" s="43" t="str">
        <f>IF($A230="","",MOD(D230*$AG230,Prime))</f>
        <v/>
      </c>
      <c r="CF230" s="43" t="str">
        <f>IF($A230="","",MOD((E230-INPUT)*$AG230,Prime))</f>
        <v/>
      </c>
      <c r="CG230" s="43" t="str">
        <f>IF($A230="","",MOD(H230*$AG230,Prime))</f>
        <v/>
      </c>
      <c r="CH230" s="43" t="str">
        <f>IF($A230="","",MOD((E230-OUT)*$AI230,Prime))</f>
        <v/>
      </c>
      <c r="CI230" s="43" t="str" cm="1">
        <f t="array" ref="CI230">IF(A230="","",_xlfn.LET(_xlpm.r,B230-Input_Output!$O$6,_xlpm.l,Input_Output!$O$22,MOD(MRef(AG$5,_xlpm.r,_xlpm.l)+MRef(AH$5,_xlpm.r,_xlpm.l)-MRef(AI$5,_xlpm.r,_xlpm.l)-AH230,Prime)))</f>
        <v/>
      </c>
      <c r="CJ230" s="7"/>
    </row>
    <row r="231" spans="1:88" x14ac:dyDescent="0.25">
      <c r="A231" s="41" t="str">
        <f>IF(B231&lt;Input_Output!O$22,"disguised","")</f>
        <v/>
      </c>
      <c r="B231" s="19" t="str">
        <f>IF(B230="","",_xlfn.LET(_xlpm.next,B230+1,IF(_xlpm.next&lt;Input_Output!O$22,_xlpm.next,"")))</f>
        <v/>
      </c>
      <c r="C231" s="19"/>
      <c r="D231" s="42"/>
      <c r="E231" s="42"/>
      <c r="F231" s="42"/>
      <c r="G231" s="42"/>
      <c r="H231" s="79"/>
      <c r="I231" s="87"/>
      <c r="J231" s="42"/>
      <c r="K231" s="42"/>
      <c r="L231" s="42"/>
      <c r="M231" s="61"/>
      <c r="N231" s="80"/>
      <c r="O231" s="42"/>
      <c r="P231" s="42"/>
      <c r="Q231" s="42"/>
      <c r="R231" s="42"/>
      <c r="S231" s="42"/>
      <c r="T231" s="42"/>
      <c r="U231" s="42"/>
      <c r="V231" s="42"/>
      <c r="W231" s="42"/>
      <c r="X231" s="42"/>
      <c r="Y231" s="42"/>
      <c r="Z231" s="42"/>
      <c r="AA231" s="42"/>
      <c r="AB231" s="42"/>
      <c r="AC231" s="42"/>
      <c r="AD231" s="42"/>
      <c r="AE231" s="42"/>
      <c r="AF231" s="42"/>
      <c r="AG231" s="19"/>
      <c r="AH231" s="19"/>
      <c r="AI231" s="19"/>
      <c r="AJ231" s="7"/>
      <c r="AK231" s="43" t="str">
        <f>IF(A231="","",MOD((AG231+AH231)*(N231+O231+P231-1),Prime))</f>
        <v/>
      </c>
      <c r="AL231" s="43" t="str">
        <f>IF(A231="","",MOD((AG231+AH231)*(N231*(1-N231)),Prime))</f>
        <v/>
      </c>
      <c r="AM231" s="43" t="str">
        <f>IF(A231="","",MOD((AG231+AH231)*(O231*(1-O231)),Prime))</f>
        <v/>
      </c>
      <c r="AN231" s="43" t="str">
        <f>IF(A231="","",MOD((AG231+AH231)*(P231*(1-P231)),Prime))</f>
        <v/>
      </c>
      <c r="AO231" s="43" t="str">
        <f>IF(A231="","",MOD((AG231+AH231)*(N231*($I231-N$4)),Prime))</f>
        <v/>
      </c>
      <c r="AP231" s="43" t="str">
        <f>IF(A231="","",MOD((AG231+AH231)*(O231*($I231-O$4)),Prime))</f>
        <v/>
      </c>
      <c r="AQ231" s="43" t="str">
        <f>IF(A231="","",MOD((AG231+AH231)*(P231*($I231-P$4)),Prime))</f>
        <v/>
      </c>
      <c r="AR231" s="7"/>
      <c r="AS231" s="43" t="str">
        <f>IF(A231="","",MOD((AG231+AH231)*(Q231+R231+S231+T231+U231-1),Prime))</f>
        <v/>
      </c>
      <c r="AT231" s="43" t="str">
        <f>IF(A231="","",MOD((AG231+AH231)*(Q231*(1-Q231)),Prime))</f>
        <v/>
      </c>
      <c r="AU231" s="43" t="str">
        <f>IF(A231="","",MOD((AG231+AH231)*(R231*(1-R231)),Prime))</f>
        <v/>
      </c>
      <c r="AV231" s="43" t="str">
        <f>IF(A231="","",MOD((AG231+AH231)*(S231*(1-S231)),Prime))</f>
        <v/>
      </c>
      <c r="AW231" s="43" t="str">
        <f>IF(A231="","",MOD((AG231+AH231)*(T231*(1-T231)),Prime))</f>
        <v/>
      </c>
      <c r="AX231" s="43" t="str">
        <f>IF(A231="","",MOD((AG231+AH231)*(U231*(1-U231)),Prime))</f>
        <v/>
      </c>
      <c r="AY231" s="43" t="str">
        <f>IF($A231="","",MOD(($AG231+$AH231)*(Q231*($K231-Q$4)),Prime))</f>
        <v/>
      </c>
      <c r="AZ231" s="43" t="str">
        <f>IF($A231="","",MOD(($AG231+$AH231)*(R231*($K231-R$4)),Prime))</f>
        <v/>
      </c>
      <c r="BA231" s="43" t="str">
        <f>IF($A231="","",MOD(($AG231+$AH231)*(S231*($K231-S$4)),Prime))</f>
        <v/>
      </c>
      <c r="BB231" s="43" t="str">
        <f>IF($A231="","",MOD(($AG231+$AH231)*(T231*($K231-T$4)),Prime))</f>
        <v/>
      </c>
      <c r="BC231" s="43" t="str">
        <f>IF($A231="","",MOD(($AG231+$AH231)*(U231*($K231-U$4)),Prime))</f>
        <v/>
      </c>
      <c r="BD231" s="24"/>
      <c r="BE231" s="43" t="str">
        <f>IF(A231="","",MOD((AG231+AH231)*(V231+W231+X231+Y231+Z231-1),Prime))</f>
        <v/>
      </c>
      <c r="BF231" s="43" t="str">
        <f>IF(A231="","",MOD((AG231+AH231)*(V231*(1-V231)),Prime))</f>
        <v/>
      </c>
      <c r="BG231" s="43" t="str">
        <f>IF(A231="","",MOD((AG231+AH231)*(W231*(1-W231)),Prime))</f>
        <v/>
      </c>
      <c r="BH231" s="43" t="str">
        <f>IF(A231="","",MOD((AG231+AH231)*(X231*(1-X231)),Prime))</f>
        <v/>
      </c>
      <c r="BI231" s="43" t="str">
        <f>IF(A231="","",MOD((AG231+AH231)*(Y231*(1-Y231)),Prime))</f>
        <v/>
      </c>
      <c r="BJ231" s="43" t="str">
        <f>IF(A231="","",MOD((AG231+AH231)*(Z231*(1-Z231)),Prime))</f>
        <v/>
      </c>
      <c r="BK231" s="43" t="str">
        <f>IF($A231="","",MOD(($AG231+$AH231)*(V231*($L231-V$4)),Prime))</f>
        <v/>
      </c>
      <c r="BL231" s="43" t="str">
        <f>IF($A231="","",MOD(($AG231+$AH231)*(W231*($L231-W$4)),Prime))</f>
        <v/>
      </c>
      <c r="BM231" s="43" t="str">
        <f>IF($A231="","",MOD(($AG231+$AH231)*(X231*($L231-X$4)),Prime))</f>
        <v/>
      </c>
      <c r="BN231" s="43" t="str">
        <f>IF($A231="","",MOD(($AG231+$AH231)*(Y231*($L231-Y$4)),Prime))</f>
        <v/>
      </c>
      <c r="BO231" s="43" t="str">
        <f>IF($A231="","",MOD(($AG231+$AH231)*(Z231*($L231-Z$4)),Prime))</f>
        <v/>
      </c>
      <c r="BP231" s="24"/>
      <c r="BQ231" s="43" t="str">
        <f>IF(A231="","",MOD((AG231+AH231)*(R231*D231+S231*E231+T231*F231+U231*G231-AA231),Prime))</f>
        <v/>
      </c>
      <c r="BR231" s="43" t="str">
        <f>IF(A231="","",MOD((AG231+AH231)*(W231*D231+X231*E231+Y231*F231+Z231*G231-AB231),Prime))</f>
        <v/>
      </c>
      <c r="BS231" s="43" t="str">
        <f>IF(A231="","",MOD((AG231+AH231)*(MOD(N231*AB231+O231*(AB231+M231)+P231*(AA231+AB231+M231),Prime)-AC231),Prime))</f>
        <v/>
      </c>
      <c r="BT231" s="43" t="str">
        <f>IF(A231="","",MOD((AG231+AH231)*MOD(H231*(AA231+R231)+(1-H231)*AC231-AD231,Prime),Prime))</f>
        <v/>
      </c>
      <c r="BU231" s="43" t="str">
        <f>IF(A231="","",MOD((AG231+AH231)*((J231*AD231+(1-J231)*AC231)-AE231),Prime))</f>
        <v/>
      </c>
      <c r="BV231" s="43" t="str">
        <f>IF(A231="","",MOD((AG231+AH231)*H231*(1-H231),Prime))</f>
        <v/>
      </c>
      <c r="BW231" s="43" t="str" cm="1">
        <f t="array" ref="BW231">IF(A231="","",MOD(AH231*MOD(MRef(AF$5,B231-Input_Output!$O$6,Input_Output!$O$22)*MRef(AC$5,B231-Input_Output!$O$6,Input_Output!$O$22)-(1-H231),Prime),Prime))</f>
        <v/>
      </c>
      <c r="BX231" s="24"/>
      <c r="BY231" s="43" t="str" cm="1">
        <f t="array" ref="BY231">IF(A231="","",MOD($AH231*((1-MRef(R$5,$B231-Input_Output!$O$6,Input_Output!$O$22))*(MOD(MRef(D$5,$B231-Input_Output!$O$6,Input_Output!$O$22)+1,Prime))+MRef(R$5,$B231-Input_Output!$O$6,Input_Output!$O$22)*MRef($AE$5,$B231-Input_Output!$O$6,Input_Output!$O$22)-D231),Prime))</f>
        <v/>
      </c>
      <c r="BZ231" s="43" t="str" cm="1">
        <f t="array" ref="BZ231">IF($A231="","",MOD($AH231*((1-MRef(S$5,$B231-Input_Output!$O$6,Input_Output!$O$22))*MRef(E$5,$B231-Input_Output!$O$6,Input_Output!$O$22)+MRef(S$5,$B231-Input_Output!$O$6,Input_Output!$O$22)*MRef($AE$5,$B231-Input_Output!$O$6,Input_Output!$O$22)-E231),Prime))</f>
        <v/>
      </c>
      <c r="CA231" s="43" t="str" cm="1">
        <f t="array" ref="CA231">IF($A231="","",MOD($AH231*((1-MRef(T$5,$B231-Input_Output!$O$6,Input_Output!$O$22))*MRef(F$5,$B231-Input_Output!$O$6,Input_Output!$O$22)+MRef(T$5,$B231-Input_Output!$O$6,Input_Output!$O$22)*MRef($AE$5,$B231-Input_Output!$O$6,Input_Output!$O$22)-F231),Prime))</f>
        <v/>
      </c>
      <c r="CB231" s="43" t="str" cm="1">
        <f t="array" ref="CB231">IF($A231="","",MOD($AH231*((1-MRef(U$5,$B231-Input_Output!$O$6,Input_Output!$O$22))*MRef(G$5,$B231-Input_Output!$O$6,Input_Output!$O$22)+MRef(U$5,$B231-Input_Output!$O$6,Input_Output!$O$22)*MRef($AE$5,$B231-Input_Output!$O$6,Input_Output!$O$22)-G231),Prime))</f>
        <v/>
      </c>
      <c r="CC231" s="43" t="str" cm="1">
        <f t="array" ref="CC231">IF(A231="","",MOD(AH231*MRef(AC$5,B231-Input_Output!$O$6,Input_Output!$O$22)*H231,Prime))</f>
        <v/>
      </c>
      <c r="CD231" s="24"/>
      <c r="CE231" s="43" t="str">
        <f>IF($A231="","",MOD(D231*$AG231,Prime))</f>
        <v/>
      </c>
      <c r="CF231" s="43" t="str">
        <f>IF($A231="","",MOD((E231-INPUT)*$AG231,Prime))</f>
        <v/>
      </c>
      <c r="CG231" s="43" t="str">
        <f>IF($A231="","",MOD(H231*$AG231,Prime))</f>
        <v/>
      </c>
      <c r="CH231" s="43" t="str">
        <f>IF($A231="","",MOD((E231-OUT)*$AI231,Prime))</f>
        <v/>
      </c>
      <c r="CI231" s="43" t="str" cm="1">
        <f t="array" ref="CI231">IF(A231="","",_xlfn.LET(_xlpm.r,B231-Input_Output!$O$6,_xlpm.l,Input_Output!$O$22,MOD(MRef(AG$5,_xlpm.r,_xlpm.l)+MRef(AH$5,_xlpm.r,_xlpm.l)-MRef(AI$5,_xlpm.r,_xlpm.l)-AH231,Prime)))</f>
        <v/>
      </c>
      <c r="CJ231" s="7"/>
    </row>
    <row r="232" spans="1:88" x14ac:dyDescent="0.25">
      <c r="A232" s="41" t="str">
        <f>IF(B232&lt;Input_Output!O$22,"disguised","")</f>
        <v/>
      </c>
      <c r="B232" s="19" t="str">
        <f>IF(B231="","",_xlfn.LET(_xlpm.next,B231+1,IF(_xlpm.next&lt;Input_Output!O$22,_xlpm.next,"")))</f>
        <v/>
      </c>
      <c r="C232" s="19"/>
      <c r="D232" s="42"/>
      <c r="E232" s="42"/>
      <c r="F232" s="42"/>
      <c r="G232" s="42"/>
      <c r="H232" s="79"/>
      <c r="I232" s="87"/>
      <c r="J232" s="42"/>
      <c r="K232" s="42"/>
      <c r="L232" s="42"/>
      <c r="M232" s="61"/>
      <c r="N232" s="80"/>
      <c r="O232" s="42"/>
      <c r="P232" s="42"/>
      <c r="Q232" s="42"/>
      <c r="R232" s="42"/>
      <c r="S232" s="42"/>
      <c r="T232" s="42"/>
      <c r="U232" s="42"/>
      <c r="V232" s="42"/>
      <c r="W232" s="42"/>
      <c r="X232" s="42"/>
      <c r="Y232" s="42"/>
      <c r="Z232" s="42"/>
      <c r="AA232" s="42"/>
      <c r="AB232" s="42"/>
      <c r="AC232" s="42"/>
      <c r="AD232" s="42"/>
      <c r="AE232" s="42"/>
      <c r="AF232" s="42"/>
      <c r="AG232" s="19"/>
      <c r="AH232" s="19"/>
      <c r="AI232" s="19"/>
      <c r="AJ232" s="7"/>
      <c r="AK232" s="43" t="str">
        <f>IF(A232="","",MOD((AG232+AH232)*(N232+O232+P232-1),Prime))</f>
        <v/>
      </c>
      <c r="AL232" s="43" t="str">
        <f>IF(A232="","",MOD((AG232+AH232)*(N232*(1-N232)),Prime))</f>
        <v/>
      </c>
      <c r="AM232" s="43" t="str">
        <f>IF(A232="","",MOD((AG232+AH232)*(O232*(1-O232)),Prime))</f>
        <v/>
      </c>
      <c r="AN232" s="43" t="str">
        <f>IF(A232="","",MOD((AG232+AH232)*(P232*(1-P232)),Prime))</f>
        <v/>
      </c>
      <c r="AO232" s="43" t="str">
        <f>IF(A232="","",MOD((AG232+AH232)*(N232*($I232-N$4)),Prime))</f>
        <v/>
      </c>
      <c r="AP232" s="43" t="str">
        <f>IF(A232="","",MOD((AG232+AH232)*(O232*($I232-O$4)),Prime))</f>
        <v/>
      </c>
      <c r="AQ232" s="43" t="str">
        <f>IF(A232="","",MOD((AG232+AH232)*(P232*($I232-P$4)),Prime))</f>
        <v/>
      </c>
      <c r="AR232" s="7"/>
      <c r="AS232" s="43" t="str">
        <f>IF(A232="","",MOD((AG232+AH232)*(Q232+R232+S232+T232+U232-1),Prime))</f>
        <v/>
      </c>
      <c r="AT232" s="43" t="str">
        <f>IF(A232="","",MOD((AG232+AH232)*(Q232*(1-Q232)),Prime))</f>
        <v/>
      </c>
      <c r="AU232" s="43" t="str">
        <f>IF(A232="","",MOD((AG232+AH232)*(R232*(1-R232)),Prime))</f>
        <v/>
      </c>
      <c r="AV232" s="43" t="str">
        <f>IF(A232="","",MOD((AG232+AH232)*(S232*(1-S232)),Prime))</f>
        <v/>
      </c>
      <c r="AW232" s="43" t="str">
        <f>IF(A232="","",MOD((AG232+AH232)*(T232*(1-T232)),Prime))</f>
        <v/>
      </c>
      <c r="AX232" s="43" t="str">
        <f>IF(A232="","",MOD((AG232+AH232)*(U232*(1-U232)),Prime))</f>
        <v/>
      </c>
      <c r="AY232" s="43" t="str">
        <f>IF($A232="","",MOD(($AG232+$AH232)*(Q232*($K232-Q$4)),Prime))</f>
        <v/>
      </c>
      <c r="AZ232" s="43" t="str">
        <f>IF($A232="","",MOD(($AG232+$AH232)*(R232*($K232-R$4)),Prime))</f>
        <v/>
      </c>
      <c r="BA232" s="43" t="str">
        <f>IF($A232="","",MOD(($AG232+$AH232)*(S232*($K232-S$4)),Prime))</f>
        <v/>
      </c>
      <c r="BB232" s="43" t="str">
        <f>IF($A232="","",MOD(($AG232+$AH232)*(T232*($K232-T$4)),Prime))</f>
        <v/>
      </c>
      <c r="BC232" s="43" t="str">
        <f>IF($A232="","",MOD(($AG232+$AH232)*(U232*($K232-U$4)),Prime))</f>
        <v/>
      </c>
      <c r="BD232" s="24"/>
      <c r="BE232" s="43" t="str">
        <f>IF(A232="","",MOD((AG232+AH232)*(V232+W232+X232+Y232+Z232-1),Prime))</f>
        <v/>
      </c>
      <c r="BF232" s="43" t="str">
        <f>IF(A232="","",MOD((AG232+AH232)*(V232*(1-V232)),Prime))</f>
        <v/>
      </c>
      <c r="BG232" s="43" t="str">
        <f>IF(A232="","",MOD((AG232+AH232)*(W232*(1-W232)),Prime))</f>
        <v/>
      </c>
      <c r="BH232" s="43" t="str">
        <f>IF(A232="","",MOD((AG232+AH232)*(X232*(1-X232)),Prime))</f>
        <v/>
      </c>
      <c r="BI232" s="43" t="str">
        <f>IF(A232="","",MOD((AG232+AH232)*(Y232*(1-Y232)),Prime))</f>
        <v/>
      </c>
      <c r="BJ232" s="43" t="str">
        <f>IF(A232="","",MOD((AG232+AH232)*(Z232*(1-Z232)),Prime))</f>
        <v/>
      </c>
      <c r="BK232" s="43" t="str">
        <f>IF($A232="","",MOD(($AG232+$AH232)*(V232*($L232-V$4)),Prime))</f>
        <v/>
      </c>
      <c r="BL232" s="43" t="str">
        <f>IF($A232="","",MOD(($AG232+$AH232)*(W232*($L232-W$4)),Prime))</f>
        <v/>
      </c>
      <c r="BM232" s="43" t="str">
        <f>IF($A232="","",MOD(($AG232+$AH232)*(X232*($L232-X$4)),Prime))</f>
        <v/>
      </c>
      <c r="BN232" s="43" t="str">
        <f>IF($A232="","",MOD(($AG232+$AH232)*(Y232*($L232-Y$4)),Prime))</f>
        <v/>
      </c>
      <c r="BO232" s="43" t="str">
        <f>IF($A232="","",MOD(($AG232+$AH232)*(Z232*($L232-Z$4)),Prime))</f>
        <v/>
      </c>
      <c r="BP232" s="24"/>
      <c r="BQ232" s="43" t="str">
        <f>IF(A232="","",MOD((AG232+AH232)*(R232*D232+S232*E232+T232*F232+U232*G232-AA232),Prime))</f>
        <v/>
      </c>
      <c r="BR232" s="43" t="str">
        <f>IF(A232="","",MOD((AG232+AH232)*(W232*D232+X232*E232+Y232*F232+Z232*G232-AB232),Prime))</f>
        <v/>
      </c>
      <c r="BS232" s="43" t="str">
        <f>IF(A232="","",MOD((AG232+AH232)*(MOD(N232*AB232+O232*(AB232+M232)+P232*(AA232+AB232+M232),Prime)-AC232),Prime))</f>
        <v/>
      </c>
      <c r="BT232" s="43" t="str">
        <f>IF(A232="","",MOD((AG232+AH232)*MOD(H232*(AA232+R232)+(1-H232)*AC232-AD232,Prime),Prime))</f>
        <v/>
      </c>
      <c r="BU232" s="43" t="str">
        <f>IF(A232="","",MOD((AG232+AH232)*((J232*AD232+(1-J232)*AC232)-AE232),Prime))</f>
        <v/>
      </c>
      <c r="BV232" s="43" t="str">
        <f>IF(A232="","",MOD((AG232+AH232)*H232*(1-H232),Prime))</f>
        <v/>
      </c>
      <c r="BW232" s="43" t="str" cm="1">
        <f t="array" ref="BW232">IF(A232="","",MOD(AH232*MOD(MRef(AF$5,B232-Input_Output!$O$6,Input_Output!$O$22)*MRef(AC$5,B232-Input_Output!$O$6,Input_Output!$O$22)-(1-H232),Prime),Prime))</f>
        <v/>
      </c>
      <c r="BX232" s="24"/>
      <c r="BY232" s="43" t="str" cm="1">
        <f t="array" ref="BY232">IF(A232="","",MOD($AH232*((1-MRef(R$5,$B232-Input_Output!$O$6,Input_Output!$O$22))*(MOD(MRef(D$5,$B232-Input_Output!$O$6,Input_Output!$O$22)+1,Prime))+MRef(R$5,$B232-Input_Output!$O$6,Input_Output!$O$22)*MRef($AE$5,$B232-Input_Output!$O$6,Input_Output!$O$22)-D232),Prime))</f>
        <v/>
      </c>
      <c r="BZ232" s="43" t="str" cm="1">
        <f t="array" ref="BZ232">IF($A232="","",MOD($AH232*((1-MRef(S$5,$B232-Input_Output!$O$6,Input_Output!$O$22))*MRef(E$5,$B232-Input_Output!$O$6,Input_Output!$O$22)+MRef(S$5,$B232-Input_Output!$O$6,Input_Output!$O$22)*MRef($AE$5,$B232-Input_Output!$O$6,Input_Output!$O$22)-E232),Prime))</f>
        <v/>
      </c>
      <c r="CA232" s="43" t="str" cm="1">
        <f t="array" ref="CA232">IF($A232="","",MOD($AH232*((1-MRef(T$5,$B232-Input_Output!$O$6,Input_Output!$O$22))*MRef(F$5,$B232-Input_Output!$O$6,Input_Output!$O$22)+MRef(T$5,$B232-Input_Output!$O$6,Input_Output!$O$22)*MRef($AE$5,$B232-Input_Output!$O$6,Input_Output!$O$22)-F232),Prime))</f>
        <v/>
      </c>
      <c r="CB232" s="43" t="str" cm="1">
        <f t="array" ref="CB232">IF($A232="","",MOD($AH232*((1-MRef(U$5,$B232-Input_Output!$O$6,Input_Output!$O$22))*MRef(G$5,$B232-Input_Output!$O$6,Input_Output!$O$22)+MRef(U$5,$B232-Input_Output!$O$6,Input_Output!$O$22)*MRef($AE$5,$B232-Input_Output!$O$6,Input_Output!$O$22)-G232),Prime))</f>
        <v/>
      </c>
      <c r="CC232" s="43" t="str" cm="1">
        <f t="array" ref="CC232">IF(A232="","",MOD(AH232*MRef(AC$5,B232-Input_Output!$O$6,Input_Output!$O$22)*H232,Prime))</f>
        <v/>
      </c>
      <c r="CD232" s="24"/>
      <c r="CE232" s="43" t="str">
        <f>IF($A232="","",MOD(D232*$AG232,Prime))</f>
        <v/>
      </c>
      <c r="CF232" s="43" t="str">
        <f>IF($A232="","",MOD((E232-INPUT)*$AG232,Prime))</f>
        <v/>
      </c>
      <c r="CG232" s="43" t="str">
        <f>IF($A232="","",MOD(H232*$AG232,Prime))</f>
        <v/>
      </c>
      <c r="CH232" s="43" t="str">
        <f>IF($A232="","",MOD((E232-OUT)*$AI232,Prime))</f>
        <v/>
      </c>
      <c r="CI232" s="43" t="str" cm="1">
        <f t="array" ref="CI232">IF(A232="","",_xlfn.LET(_xlpm.r,B232-Input_Output!$O$6,_xlpm.l,Input_Output!$O$22,MOD(MRef(AG$5,_xlpm.r,_xlpm.l)+MRef(AH$5,_xlpm.r,_xlpm.l)-MRef(AI$5,_xlpm.r,_xlpm.l)-AH232,Prime)))</f>
        <v/>
      </c>
      <c r="CJ232" s="7"/>
    </row>
    <row r="233" spans="1:88" x14ac:dyDescent="0.25">
      <c r="A233" s="41" t="str">
        <f>IF(B233&lt;Input_Output!O$22,"disguised","")</f>
        <v/>
      </c>
      <c r="B233" s="19" t="str">
        <f>IF(B232="","",_xlfn.LET(_xlpm.next,B232+1,IF(_xlpm.next&lt;Input_Output!O$22,_xlpm.next,"")))</f>
        <v/>
      </c>
      <c r="C233" s="19"/>
      <c r="D233" s="42"/>
      <c r="E233" s="42"/>
      <c r="F233" s="42"/>
      <c r="G233" s="42"/>
      <c r="H233" s="79"/>
      <c r="I233" s="87"/>
      <c r="J233" s="42"/>
      <c r="K233" s="42"/>
      <c r="L233" s="42"/>
      <c r="M233" s="61"/>
      <c r="N233" s="80"/>
      <c r="O233" s="42"/>
      <c r="P233" s="42"/>
      <c r="Q233" s="42"/>
      <c r="R233" s="42"/>
      <c r="S233" s="42"/>
      <c r="T233" s="42"/>
      <c r="U233" s="42"/>
      <c r="V233" s="42"/>
      <c r="W233" s="42"/>
      <c r="X233" s="42"/>
      <c r="Y233" s="42"/>
      <c r="Z233" s="42"/>
      <c r="AA233" s="42"/>
      <c r="AB233" s="42"/>
      <c r="AC233" s="42"/>
      <c r="AD233" s="42"/>
      <c r="AE233" s="42"/>
      <c r="AF233" s="42"/>
      <c r="AG233" s="19"/>
      <c r="AH233" s="19"/>
      <c r="AI233" s="19"/>
      <c r="AJ233" s="7"/>
      <c r="AK233" s="43" t="str">
        <f>IF(A233="","",MOD((AG233+AH233)*(N233+O233+P233-1),Prime))</f>
        <v/>
      </c>
      <c r="AL233" s="43" t="str">
        <f>IF(A233="","",MOD((AG233+AH233)*(N233*(1-N233)),Prime))</f>
        <v/>
      </c>
      <c r="AM233" s="43" t="str">
        <f>IF(A233="","",MOD((AG233+AH233)*(O233*(1-O233)),Prime))</f>
        <v/>
      </c>
      <c r="AN233" s="43" t="str">
        <f>IF(A233="","",MOD((AG233+AH233)*(P233*(1-P233)),Prime))</f>
        <v/>
      </c>
      <c r="AO233" s="43" t="str">
        <f>IF(A233="","",MOD((AG233+AH233)*(N233*($I233-N$4)),Prime))</f>
        <v/>
      </c>
      <c r="AP233" s="43" t="str">
        <f>IF(A233="","",MOD((AG233+AH233)*(O233*($I233-O$4)),Prime))</f>
        <v/>
      </c>
      <c r="AQ233" s="43" t="str">
        <f>IF(A233="","",MOD((AG233+AH233)*(P233*($I233-P$4)),Prime))</f>
        <v/>
      </c>
      <c r="AR233" s="7"/>
      <c r="AS233" s="43" t="str">
        <f>IF(A233="","",MOD((AG233+AH233)*(Q233+R233+S233+T233+U233-1),Prime))</f>
        <v/>
      </c>
      <c r="AT233" s="43" t="str">
        <f>IF(A233="","",MOD((AG233+AH233)*(Q233*(1-Q233)),Prime))</f>
        <v/>
      </c>
      <c r="AU233" s="43" t="str">
        <f>IF(A233="","",MOD((AG233+AH233)*(R233*(1-R233)),Prime))</f>
        <v/>
      </c>
      <c r="AV233" s="43" t="str">
        <f>IF(A233="","",MOD((AG233+AH233)*(S233*(1-S233)),Prime))</f>
        <v/>
      </c>
      <c r="AW233" s="43" t="str">
        <f>IF(A233="","",MOD((AG233+AH233)*(T233*(1-T233)),Prime))</f>
        <v/>
      </c>
      <c r="AX233" s="43" t="str">
        <f>IF(A233="","",MOD((AG233+AH233)*(U233*(1-U233)),Prime))</f>
        <v/>
      </c>
      <c r="AY233" s="43" t="str">
        <f>IF($A233="","",MOD(($AG233+$AH233)*(Q233*($K233-Q$4)),Prime))</f>
        <v/>
      </c>
      <c r="AZ233" s="43" t="str">
        <f>IF($A233="","",MOD(($AG233+$AH233)*(R233*($K233-R$4)),Prime))</f>
        <v/>
      </c>
      <c r="BA233" s="43" t="str">
        <f>IF($A233="","",MOD(($AG233+$AH233)*(S233*($K233-S$4)),Prime))</f>
        <v/>
      </c>
      <c r="BB233" s="43" t="str">
        <f>IF($A233="","",MOD(($AG233+$AH233)*(T233*($K233-T$4)),Prime))</f>
        <v/>
      </c>
      <c r="BC233" s="43" t="str">
        <f>IF($A233="","",MOD(($AG233+$AH233)*(U233*($K233-U$4)),Prime))</f>
        <v/>
      </c>
      <c r="BD233" s="24"/>
      <c r="BE233" s="43" t="str">
        <f>IF(A233="","",MOD((AG233+AH233)*(V233+W233+X233+Y233+Z233-1),Prime))</f>
        <v/>
      </c>
      <c r="BF233" s="43" t="str">
        <f>IF(A233="","",MOD((AG233+AH233)*(V233*(1-V233)),Prime))</f>
        <v/>
      </c>
      <c r="BG233" s="43" t="str">
        <f>IF(A233="","",MOD((AG233+AH233)*(W233*(1-W233)),Prime))</f>
        <v/>
      </c>
      <c r="BH233" s="43" t="str">
        <f>IF(A233="","",MOD((AG233+AH233)*(X233*(1-X233)),Prime))</f>
        <v/>
      </c>
      <c r="BI233" s="43" t="str">
        <f>IF(A233="","",MOD((AG233+AH233)*(Y233*(1-Y233)),Prime))</f>
        <v/>
      </c>
      <c r="BJ233" s="43" t="str">
        <f>IF(A233="","",MOD((AG233+AH233)*(Z233*(1-Z233)),Prime))</f>
        <v/>
      </c>
      <c r="BK233" s="43" t="str">
        <f>IF($A233="","",MOD(($AG233+$AH233)*(V233*($L233-V$4)),Prime))</f>
        <v/>
      </c>
      <c r="BL233" s="43" t="str">
        <f>IF($A233="","",MOD(($AG233+$AH233)*(W233*($L233-W$4)),Prime))</f>
        <v/>
      </c>
      <c r="BM233" s="43" t="str">
        <f>IF($A233="","",MOD(($AG233+$AH233)*(X233*($L233-X$4)),Prime))</f>
        <v/>
      </c>
      <c r="BN233" s="43" t="str">
        <f>IF($A233="","",MOD(($AG233+$AH233)*(Y233*($L233-Y$4)),Prime))</f>
        <v/>
      </c>
      <c r="BO233" s="43" t="str">
        <f>IF($A233="","",MOD(($AG233+$AH233)*(Z233*($L233-Z$4)),Prime))</f>
        <v/>
      </c>
      <c r="BP233" s="24"/>
      <c r="BQ233" s="43" t="str">
        <f>IF(A233="","",MOD((AG233+AH233)*(R233*D233+S233*E233+T233*F233+U233*G233-AA233),Prime))</f>
        <v/>
      </c>
      <c r="BR233" s="43" t="str">
        <f>IF(A233="","",MOD((AG233+AH233)*(W233*D233+X233*E233+Y233*F233+Z233*G233-AB233),Prime))</f>
        <v/>
      </c>
      <c r="BS233" s="43" t="str">
        <f>IF(A233="","",MOD((AG233+AH233)*(MOD(N233*AB233+O233*(AB233+M233)+P233*(AA233+AB233+M233),Prime)-AC233),Prime))</f>
        <v/>
      </c>
      <c r="BT233" s="43" t="str">
        <f>IF(A233="","",MOD((AG233+AH233)*MOD(H233*(AA233+R233)+(1-H233)*AC233-AD233,Prime),Prime))</f>
        <v/>
      </c>
      <c r="BU233" s="43" t="str">
        <f>IF(A233="","",MOD((AG233+AH233)*((J233*AD233+(1-J233)*AC233)-AE233),Prime))</f>
        <v/>
      </c>
      <c r="BV233" s="43" t="str">
        <f>IF(A233="","",MOD((AG233+AH233)*H233*(1-H233),Prime))</f>
        <v/>
      </c>
      <c r="BW233" s="43" t="str" cm="1">
        <f t="array" ref="BW233">IF(A233="","",MOD(AH233*MOD(MRef(AF$5,B233-Input_Output!$O$6,Input_Output!$O$22)*MRef(AC$5,B233-Input_Output!$O$6,Input_Output!$O$22)-(1-H233),Prime),Prime))</f>
        <v/>
      </c>
      <c r="BX233" s="24"/>
      <c r="BY233" s="43" t="str" cm="1">
        <f t="array" ref="BY233">IF(A233="","",MOD($AH233*((1-MRef(R$5,$B233-Input_Output!$O$6,Input_Output!$O$22))*(MOD(MRef(D$5,$B233-Input_Output!$O$6,Input_Output!$O$22)+1,Prime))+MRef(R$5,$B233-Input_Output!$O$6,Input_Output!$O$22)*MRef($AE$5,$B233-Input_Output!$O$6,Input_Output!$O$22)-D233),Prime))</f>
        <v/>
      </c>
      <c r="BZ233" s="43" t="str" cm="1">
        <f t="array" ref="BZ233">IF($A233="","",MOD($AH233*((1-MRef(S$5,$B233-Input_Output!$O$6,Input_Output!$O$22))*MRef(E$5,$B233-Input_Output!$O$6,Input_Output!$O$22)+MRef(S$5,$B233-Input_Output!$O$6,Input_Output!$O$22)*MRef($AE$5,$B233-Input_Output!$O$6,Input_Output!$O$22)-E233),Prime))</f>
        <v/>
      </c>
      <c r="CA233" s="43" t="str" cm="1">
        <f t="array" ref="CA233">IF($A233="","",MOD($AH233*((1-MRef(T$5,$B233-Input_Output!$O$6,Input_Output!$O$22))*MRef(F$5,$B233-Input_Output!$O$6,Input_Output!$O$22)+MRef(T$5,$B233-Input_Output!$O$6,Input_Output!$O$22)*MRef($AE$5,$B233-Input_Output!$O$6,Input_Output!$O$22)-F233),Prime))</f>
        <v/>
      </c>
      <c r="CB233" s="43" t="str" cm="1">
        <f t="array" ref="CB233">IF($A233="","",MOD($AH233*((1-MRef(U$5,$B233-Input_Output!$O$6,Input_Output!$O$22))*MRef(G$5,$B233-Input_Output!$O$6,Input_Output!$O$22)+MRef(U$5,$B233-Input_Output!$O$6,Input_Output!$O$22)*MRef($AE$5,$B233-Input_Output!$O$6,Input_Output!$O$22)-G233),Prime))</f>
        <v/>
      </c>
      <c r="CC233" s="43" t="str" cm="1">
        <f t="array" ref="CC233">IF(A233="","",MOD(AH233*MRef(AC$5,B233-Input_Output!$O$6,Input_Output!$O$22)*H233,Prime))</f>
        <v/>
      </c>
      <c r="CD233" s="24"/>
      <c r="CE233" s="43" t="str">
        <f>IF($A233="","",MOD(D233*$AG233,Prime))</f>
        <v/>
      </c>
      <c r="CF233" s="43" t="str">
        <f>IF($A233="","",MOD((E233-INPUT)*$AG233,Prime))</f>
        <v/>
      </c>
      <c r="CG233" s="43" t="str">
        <f>IF($A233="","",MOD(H233*$AG233,Prime))</f>
        <v/>
      </c>
      <c r="CH233" s="43" t="str">
        <f>IF($A233="","",MOD((E233-OUT)*$AI233,Prime))</f>
        <v/>
      </c>
      <c r="CI233" s="43" t="str" cm="1">
        <f t="array" ref="CI233">IF(A233="","",_xlfn.LET(_xlpm.r,B233-Input_Output!$O$6,_xlpm.l,Input_Output!$O$22,MOD(MRef(AG$5,_xlpm.r,_xlpm.l)+MRef(AH$5,_xlpm.r,_xlpm.l)-MRef(AI$5,_xlpm.r,_xlpm.l)-AH233,Prime)))</f>
        <v/>
      </c>
      <c r="CJ233" s="7"/>
    </row>
    <row r="234" spans="1:88" x14ac:dyDescent="0.25">
      <c r="A234" s="41" t="str">
        <f>IF(B234&lt;Input_Output!O$22,"disguised","")</f>
        <v/>
      </c>
      <c r="B234" s="19" t="str">
        <f>IF(B233="","",_xlfn.LET(_xlpm.next,B233+1,IF(_xlpm.next&lt;Input_Output!O$22,_xlpm.next,"")))</f>
        <v/>
      </c>
      <c r="C234" s="19"/>
      <c r="D234" s="42"/>
      <c r="E234" s="42"/>
      <c r="F234" s="42"/>
      <c r="G234" s="42"/>
      <c r="H234" s="79"/>
      <c r="I234" s="87"/>
      <c r="J234" s="42"/>
      <c r="K234" s="42"/>
      <c r="L234" s="42"/>
      <c r="M234" s="61"/>
      <c r="N234" s="80"/>
      <c r="O234" s="42"/>
      <c r="P234" s="42"/>
      <c r="Q234" s="42"/>
      <c r="R234" s="42"/>
      <c r="S234" s="42"/>
      <c r="T234" s="42"/>
      <c r="U234" s="42"/>
      <c r="V234" s="42"/>
      <c r="W234" s="42"/>
      <c r="X234" s="42"/>
      <c r="Y234" s="42"/>
      <c r="Z234" s="42"/>
      <c r="AA234" s="42"/>
      <c r="AB234" s="42"/>
      <c r="AC234" s="42"/>
      <c r="AD234" s="42"/>
      <c r="AE234" s="42"/>
      <c r="AF234" s="42"/>
      <c r="AG234" s="19"/>
      <c r="AH234" s="19"/>
      <c r="AI234" s="19"/>
      <c r="AJ234" s="7"/>
      <c r="AK234" s="43" t="str">
        <f>IF(A234="","",MOD((AG234+AH234)*(N234+O234+P234-1),Prime))</f>
        <v/>
      </c>
      <c r="AL234" s="43" t="str">
        <f>IF(A234="","",MOD((AG234+AH234)*(N234*(1-N234)),Prime))</f>
        <v/>
      </c>
      <c r="AM234" s="43" t="str">
        <f>IF(A234="","",MOD((AG234+AH234)*(O234*(1-O234)),Prime))</f>
        <v/>
      </c>
      <c r="AN234" s="43" t="str">
        <f>IF(A234="","",MOD((AG234+AH234)*(P234*(1-P234)),Prime))</f>
        <v/>
      </c>
      <c r="AO234" s="43" t="str">
        <f>IF(A234="","",MOD((AG234+AH234)*(N234*($I234-N$4)),Prime))</f>
        <v/>
      </c>
      <c r="AP234" s="43" t="str">
        <f>IF(A234="","",MOD((AG234+AH234)*(O234*($I234-O$4)),Prime))</f>
        <v/>
      </c>
      <c r="AQ234" s="43" t="str">
        <f>IF(A234="","",MOD((AG234+AH234)*(P234*($I234-P$4)),Prime))</f>
        <v/>
      </c>
      <c r="AR234" s="7"/>
      <c r="AS234" s="43" t="str">
        <f>IF(A234="","",MOD((AG234+AH234)*(Q234+R234+S234+T234+U234-1),Prime))</f>
        <v/>
      </c>
      <c r="AT234" s="43" t="str">
        <f>IF(A234="","",MOD((AG234+AH234)*(Q234*(1-Q234)),Prime))</f>
        <v/>
      </c>
      <c r="AU234" s="43" t="str">
        <f>IF(A234="","",MOD((AG234+AH234)*(R234*(1-R234)),Prime))</f>
        <v/>
      </c>
      <c r="AV234" s="43" t="str">
        <f>IF(A234="","",MOD((AG234+AH234)*(S234*(1-S234)),Prime))</f>
        <v/>
      </c>
      <c r="AW234" s="43" t="str">
        <f>IF(A234="","",MOD((AG234+AH234)*(T234*(1-T234)),Prime))</f>
        <v/>
      </c>
      <c r="AX234" s="43" t="str">
        <f>IF(A234="","",MOD((AG234+AH234)*(U234*(1-U234)),Prime))</f>
        <v/>
      </c>
      <c r="AY234" s="43" t="str">
        <f>IF($A234="","",MOD(($AG234+$AH234)*(Q234*($K234-Q$4)),Prime))</f>
        <v/>
      </c>
      <c r="AZ234" s="43" t="str">
        <f>IF($A234="","",MOD(($AG234+$AH234)*(R234*($K234-R$4)),Prime))</f>
        <v/>
      </c>
      <c r="BA234" s="43" t="str">
        <f>IF($A234="","",MOD(($AG234+$AH234)*(S234*($K234-S$4)),Prime))</f>
        <v/>
      </c>
      <c r="BB234" s="43" t="str">
        <f>IF($A234="","",MOD(($AG234+$AH234)*(T234*($K234-T$4)),Prime))</f>
        <v/>
      </c>
      <c r="BC234" s="43" t="str">
        <f>IF($A234="","",MOD(($AG234+$AH234)*(U234*($K234-U$4)),Prime))</f>
        <v/>
      </c>
      <c r="BD234" s="24"/>
      <c r="BE234" s="43" t="str">
        <f>IF(A234="","",MOD((AG234+AH234)*(V234+W234+X234+Y234+Z234-1),Prime))</f>
        <v/>
      </c>
      <c r="BF234" s="43" t="str">
        <f>IF(A234="","",MOD((AG234+AH234)*(V234*(1-V234)),Prime))</f>
        <v/>
      </c>
      <c r="BG234" s="43" t="str">
        <f>IF(A234="","",MOD((AG234+AH234)*(W234*(1-W234)),Prime))</f>
        <v/>
      </c>
      <c r="BH234" s="43" t="str">
        <f>IF(A234="","",MOD((AG234+AH234)*(X234*(1-X234)),Prime))</f>
        <v/>
      </c>
      <c r="BI234" s="43" t="str">
        <f>IF(A234="","",MOD((AG234+AH234)*(Y234*(1-Y234)),Prime))</f>
        <v/>
      </c>
      <c r="BJ234" s="43" t="str">
        <f>IF(A234="","",MOD((AG234+AH234)*(Z234*(1-Z234)),Prime))</f>
        <v/>
      </c>
      <c r="BK234" s="43" t="str">
        <f>IF($A234="","",MOD(($AG234+$AH234)*(V234*($L234-V$4)),Prime))</f>
        <v/>
      </c>
      <c r="BL234" s="43" t="str">
        <f>IF($A234="","",MOD(($AG234+$AH234)*(W234*($L234-W$4)),Prime))</f>
        <v/>
      </c>
      <c r="BM234" s="43" t="str">
        <f>IF($A234="","",MOD(($AG234+$AH234)*(X234*($L234-X$4)),Prime))</f>
        <v/>
      </c>
      <c r="BN234" s="43" t="str">
        <f>IF($A234="","",MOD(($AG234+$AH234)*(Y234*($L234-Y$4)),Prime))</f>
        <v/>
      </c>
      <c r="BO234" s="43" t="str">
        <f>IF($A234="","",MOD(($AG234+$AH234)*(Z234*($L234-Z$4)),Prime))</f>
        <v/>
      </c>
      <c r="BP234" s="24"/>
      <c r="BQ234" s="43" t="str">
        <f>IF(A234="","",MOD((AG234+AH234)*(R234*D234+S234*E234+T234*F234+U234*G234-AA234),Prime))</f>
        <v/>
      </c>
      <c r="BR234" s="43" t="str">
        <f>IF(A234="","",MOD((AG234+AH234)*(W234*D234+X234*E234+Y234*F234+Z234*G234-AB234),Prime))</f>
        <v/>
      </c>
      <c r="BS234" s="43" t="str">
        <f>IF(A234="","",MOD((AG234+AH234)*(MOD(N234*AB234+O234*(AB234+M234)+P234*(AA234+AB234+M234),Prime)-AC234),Prime))</f>
        <v/>
      </c>
      <c r="BT234" s="43" t="str">
        <f>IF(A234="","",MOD((AG234+AH234)*MOD(H234*(AA234+R234)+(1-H234)*AC234-AD234,Prime),Prime))</f>
        <v/>
      </c>
      <c r="BU234" s="43" t="str">
        <f>IF(A234="","",MOD((AG234+AH234)*((J234*AD234+(1-J234)*AC234)-AE234),Prime))</f>
        <v/>
      </c>
      <c r="BV234" s="43" t="str">
        <f>IF(A234="","",MOD((AG234+AH234)*H234*(1-H234),Prime))</f>
        <v/>
      </c>
      <c r="BW234" s="43" t="str" cm="1">
        <f t="array" ref="BW234">IF(A234="","",MOD(AH234*MOD(MRef(AF$5,B234-Input_Output!$O$6,Input_Output!$O$22)*MRef(AC$5,B234-Input_Output!$O$6,Input_Output!$O$22)-(1-H234),Prime),Prime))</f>
        <v/>
      </c>
      <c r="BX234" s="24"/>
      <c r="BY234" s="43" t="str" cm="1">
        <f t="array" ref="BY234">IF(A234="","",MOD($AH234*((1-MRef(R$5,$B234-Input_Output!$O$6,Input_Output!$O$22))*(MOD(MRef(D$5,$B234-Input_Output!$O$6,Input_Output!$O$22)+1,Prime))+MRef(R$5,$B234-Input_Output!$O$6,Input_Output!$O$22)*MRef($AE$5,$B234-Input_Output!$O$6,Input_Output!$O$22)-D234),Prime))</f>
        <v/>
      </c>
      <c r="BZ234" s="43" t="str" cm="1">
        <f t="array" ref="BZ234">IF($A234="","",MOD($AH234*((1-MRef(S$5,$B234-Input_Output!$O$6,Input_Output!$O$22))*MRef(E$5,$B234-Input_Output!$O$6,Input_Output!$O$22)+MRef(S$5,$B234-Input_Output!$O$6,Input_Output!$O$22)*MRef($AE$5,$B234-Input_Output!$O$6,Input_Output!$O$22)-E234),Prime))</f>
        <v/>
      </c>
      <c r="CA234" s="43" t="str" cm="1">
        <f t="array" ref="CA234">IF($A234="","",MOD($AH234*((1-MRef(T$5,$B234-Input_Output!$O$6,Input_Output!$O$22))*MRef(F$5,$B234-Input_Output!$O$6,Input_Output!$O$22)+MRef(T$5,$B234-Input_Output!$O$6,Input_Output!$O$22)*MRef($AE$5,$B234-Input_Output!$O$6,Input_Output!$O$22)-F234),Prime))</f>
        <v/>
      </c>
      <c r="CB234" s="43" t="str" cm="1">
        <f t="array" ref="CB234">IF($A234="","",MOD($AH234*((1-MRef(U$5,$B234-Input_Output!$O$6,Input_Output!$O$22))*MRef(G$5,$B234-Input_Output!$O$6,Input_Output!$O$22)+MRef(U$5,$B234-Input_Output!$O$6,Input_Output!$O$22)*MRef($AE$5,$B234-Input_Output!$O$6,Input_Output!$O$22)-G234),Prime))</f>
        <v/>
      </c>
      <c r="CC234" s="43" t="str" cm="1">
        <f t="array" ref="CC234">IF(A234="","",MOD(AH234*MRef(AC$5,B234-Input_Output!$O$6,Input_Output!$O$22)*H234,Prime))</f>
        <v/>
      </c>
      <c r="CD234" s="24"/>
      <c r="CE234" s="43" t="str">
        <f>IF($A234="","",MOD(D234*$AG234,Prime))</f>
        <v/>
      </c>
      <c r="CF234" s="43" t="str">
        <f>IF($A234="","",MOD((E234-INPUT)*$AG234,Prime))</f>
        <v/>
      </c>
      <c r="CG234" s="43" t="str">
        <f>IF($A234="","",MOD(H234*$AG234,Prime))</f>
        <v/>
      </c>
      <c r="CH234" s="43" t="str">
        <f>IF($A234="","",MOD((E234-OUT)*$AI234,Prime))</f>
        <v/>
      </c>
      <c r="CI234" s="43" t="str" cm="1">
        <f t="array" ref="CI234">IF(A234="","",_xlfn.LET(_xlpm.r,B234-Input_Output!$O$6,_xlpm.l,Input_Output!$O$22,MOD(MRef(AG$5,_xlpm.r,_xlpm.l)+MRef(AH$5,_xlpm.r,_xlpm.l)-MRef(AI$5,_xlpm.r,_xlpm.l)-AH234,Prime)))</f>
        <v/>
      </c>
      <c r="CJ234" s="7"/>
    </row>
    <row r="235" spans="1:88" x14ac:dyDescent="0.25">
      <c r="A235" s="41" t="str">
        <f>IF(B235&lt;Input_Output!O$22,"disguised","")</f>
        <v/>
      </c>
      <c r="B235" s="19" t="str">
        <f>IF(B234="","",_xlfn.LET(_xlpm.next,B234+1,IF(_xlpm.next&lt;Input_Output!O$22,_xlpm.next,"")))</f>
        <v/>
      </c>
      <c r="C235" s="19"/>
      <c r="D235" s="42"/>
      <c r="E235" s="42"/>
      <c r="F235" s="42"/>
      <c r="G235" s="42"/>
      <c r="H235" s="79"/>
      <c r="I235" s="87"/>
      <c r="J235" s="42"/>
      <c r="K235" s="42"/>
      <c r="L235" s="42"/>
      <c r="M235" s="61"/>
      <c r="N235" s="80"/>
      <c r="O235" s="42"/>
      <c r="P235" s="42"/>
      <c r="Q235" s="42"/>
      <c r="R235" s="42"/>
      <c r="S235" s="42"/>
      <c r="T235" s="42"/>
      <c r="U235" s="42"/>
      <c r="V235" s="42"/>
      <c r="W235" s="42"/>
      <c r="X235" s="42"/>
      <c r="Y235" s="42"/>
      <c r="Z235" s="42"/>
      <c r="AA235" s="42"/>
      <c r="AB235" s="42"/>
      <c r="AC235" s="42"/>
      <c r="AD235" s="42"/>
      <c r="AE235" s="42"/>
      <c r="AF235" s="42"/>
      <c r="AG235" s="19"/>
      <c r="AH235" s="19"/>
      <c r="AI235" s="19"/>
      <c r="AJ235" s="7"/>
      <c r="AK235" s="43" t="str">
        <f>IF(A235="","",MOD((AG235+AH235)*(N235+O235+P235-1),Prime))</f>
        <v/>
      </c>
      <c r="AL235" s="43" t="str">
        <f>IF(A235="","",MOD((AG235+AH235)*(N235*(1-N235)),Prime))</f>
        <v/>
      </c>
      <c r="AM235" s="43" t="str">
        <f>IF(A235="","",MOD((AG235+AH235)*(O235*(1-O235)),Prime))</f>
        <v/>
      </c>
      <c r="AN235" s="43" t="str">
        <f>IF(A235="","",MOD((AG235+AH235)*(P235*(1-P235)),Prime))</f>
        <v/>
      </c>
      <c r="AO235" s="43" t="str">
        <f>IF(A235="","",MOD((AG235+AH235)*(N235*($I235-N$4)),Prime))</f>
        <v/>
      </c>
      <c r="AP235" s="43" t="str">
        <f>IF(A235="","",MOD((AG235+AH235)*(O235*($I235-O$4)),Prime))</f>
        <v/>
      </c>
      <c r="AQ235" s="43" t="str">
        <f>IF(A235="","",MOD((AG235+AH235)*(P235*($I235-P$4)),Prime))</f>
        <v/>
      </c>
      <c r="AR235" s="7"/>
      <c r="AS235" s="43" t="str">
        <f>IF(A235="","",MOD((AG235+AH235)*(Q235+R235+S235+T235+U235-1),Prime))</f>
        <v/>
      </c>
      <c r="AT235" s="43" t="str">
        <f>IF(A235="","",MOD((AG235+AH235)*(Q235*(1-Q235)),Prime))</f>
        <v/>
      </c>
      <c r="AU235" s="43" t="str">
        <f>IF(A235="","",MOD((AG235+AH235)*(R235*(1-R235)),Prime))</f>
        <v/>
      </c>
      <c r="AV235" s="43" t="str">
        <f>IF(A235="","",MOD((AG235+AH235)*(S235*(1-S235)),Prime))</f>
        <v/>
      </c>
      <c r="AW235" s="43" t="str">
        <f>IF(A235="","",MOD((AG235+AH235)*(T235*(1-T235)),Prime))</f>
        <v/>
      </c>
      <c r="AX235" s="43" t="str">
        <f>IF(A235="","",MOD((AG235+AH235)*(U235*(1-U235)),Prime))</f>
        <v/>
      </c>
      <c r="AY235" s="43" t="str">
        <f>IF($A235="","",MOD(($AG235+$AH235)*(Q235*($K235-Q$4)),Prime))</f>
        <v/>
      </c>
      <c r="AZ235" s="43" t="str">
        <f>IF($A235="","",MOD(($AG235+$AH235)*(R235*($K235-R$4)),Prime))</f>
        <v/>
      </c>
      <c r="BA235" s="43" t="str">
        <f>IF($A235="","",MOD(($AG235+$AH235)*(S235*($K235-S$4)),Prime))</f>
        <v/>
      </c>
      <c r="BB235" s="43" t="str">
        <f>IF($A235="","",MOD(($AG235+$AH235)*(T235*($K235-T$4)),Prime))</f>
        <v/>
      </c>
      <c r="BC235" s="43" t="str">
        <f>IF($A235="","",MOD(($AG235+$AH235)*(U235*($K235-U$4)),Prime))</f>
        <v/>
      </c>
      <c r="BD235" s="24"/>
      <c r="BE235" s="43" t="str">
        <f>IF(A235="","",MOD((AG235+AH235)*(V235+W235+X235+Y235+Z235-1),Prime))</f>
        <v/>
      </c>
      <c r="BF235" s="43" t="str">
        <f>IF(A235="","",MOD((AG235+AH235)*(V235*(1-V235)),Prime))</f>
        <v/>
      </c>
      <c r="BG235" s="43" t="str">
        <f>IF(A235="","",MOD((AG235+AH235)*(W235*(1-W235)),Prime))</f>
        <v/>
      </c>
      <c r="BH235" s="43" t="str">
        <f>IF(A235="","",MOD((AG235+AH235)*(X235*(1-X235)),Prime))</f>
        <v/>
      </c>
      <c r="BI235" s="43" t="str">
        <f>IF(A235="","",MOD((AG235+AH235)*(Y235*(1-Y235)),Prime))</f>
        <v/>
      </c>
      <c r="BJ235" s="43" t="str">
        <f>IF(A235="","",MOD((AG235+AH235)*(Z235*(1-Z235)),Prime))</f>
        <v/>
      </c>
      <c r="BK235" s="43" t="str">
        <f>IF($A235="","",MOD(($AG235+$AH235)*(V235*($L235-V$4)),Prime))</f>
        <v/>
      </c>
      <c r="BL235" s="43" t="str">
        <f>IF($A235="","",MOD(($AG235+$AH235)*(W235*($L235-W$4)),Prime))</f>
        <v/>
      </c>
      <c r="BM235" s="43" t="str">
        <f>IF($A235="","",MOD(($AG235+$AH235)*(X235*($L235-X$4)),Prime))</f>
        <v/>
      </c>
      <c r="BN235" s="43" t="str">
        <f>IF($A235="","",MOD(($AG235+$AH235)*(Y235*($L235-Y$4)),Prime))</f>
        <v/>
      </c>
      <c r="BO235" s="43" t="str">
        <f>IF($A235="","",MOD(($AG235+$AH235)*(Z235*($L235-Z$4)),Prime))</f>
        <v/>
      </c>
      <c r="BP235" s="24"/>
      <c r="BQ235" s="43" t="str">
        <f>IF(A235="","",MOD((AG235+AH235)*(R235*D235+S235*E235+T235*F235+U235*G235-AA235),Prime))</f>
        <v/>
      </c>
      <c r="BR235" s="43" t="str">
        <f>IF(A235="","",MOD((AG235+AH235)*(W235*D235+X235*E235+Y235*F235+Z235*G235-AB235),Prime))</f>
        <v/>
      </c>
      <c r="BS235" s="43" t="str">
        <f>IF(A235="","",MOD((AG235+AH235)*(MOD(N235*AB235+O235*(AB235+M235)+P235*(AA235+AB235+M235),Prime)-AC235),Prime))</f>
        <v/>
      </c>
      <c r="BT235" s="43" t="str">
        <f>IF(A235="","",MOD((AG235+AH235)*MOD(H235*(AA235+R235)+(1-H235)*AC235-AD235,Prime),Prime))</f>
        <v/>
      </c>
      <c r="BU235" s="43" t="str">
        <f>IF(A235="","",MOD((AG235+AH235)*((J235*AD235+(1-J235)*AC235)-AE235),Prime))</f>
        <v/>
      </c>
      <c r="BV235" s="43" t="str">
        <f>IF(A235="","",MOD((AG235+AH235)*H235*(1-H235),Prime))</f>
        <v/>
      </c>
      <c r="BW235" s="43" t="str" cm="1">
        <f t="array" ref="BW235">IF(A235="","",MOD(AH235*MOD(MRef(AF$5,B235-Input_Output!$O$6,Input_Output!$O$22)*MRef(AC$5,B235-Input_Output!$O$6,Input_Output!$O$22)-(1-H235),Prime),Prime))</f>
        <v/>
      </c>
      <c r="BX235" s="24"/>
      <c r="BY235" s="43" t="str" cm="1">
        <f t="array" ref="BY235">IF(A235="","",MOD($AH235*((1-MRef(R$5,$B235-Input_Output!$O$6,Input_Output!$O$22))*(MOD(MRef(D$5,$B235-Input_Output!$O$6,Input_Output!$O$22)+1,Prime))+MRef(R$5,$B235-Input_Output!$O$6,Input_Output!$O$22)*MRef($AE$5,$B235-Input_Output!$O$6,Input_Output!$O$22)-D235),Prime))</f>
        <v/>
      </c>
      <c r="BZ235" s="43" t="str" cm="1">
        <f t="array" ref="BZ235">IF($A235="","",MOD($AH235*((1-MRef(S$5,$B235-Input_Output!$O$6,Input_Output!$O$22))*MRef(E$5,$B235-Input_Output!$O$6,Input_Output!$O$22)+MRef(S$5,$B235-Input_Output!$O$6,Input_Output!$O$22)*MRef($AE$5,$B235-Input_Output!$O$6,Input_Output!$O$22)-E235),Prime))</f>
        <v/>
      </c>
      <c r="CA235" s="43" t="str" cm="1">
        <f t="array" ref="CA235">IF($A235="","",MOD($AH235*((1-MRef(T$5,$B235-Input_Output!$O$6,Input_Output!$O$22))*MRef(F$5,$B235-Input_Output!$O$6,Input_Output!$O$22)+MRef(T$5,$B235-Input_Output!$O$6,Input_Output!$O$22)*MRef($AE$5,$B235-Input_Output!$O$6,Input_Output!$O$22)-F235),Prime))</f>
        <v/>
      </c>
      <c r="CB235" s="43" t="str" cm="1">
        <f t="array" ref="CB235">IF($A235="","",MOD($AH235*((1-MRef(U$5,$B235-Input_Output!$O$6,Input_Output!$O$22))*MRef(G$5,$B235-Input_Output!$O$6,Input_Output!$O$22)+MRef(U$5,$B235-Input_Output!$O$6,Input_Output!$O$22)*MRef($AE$5,$B235-Input_Output!$O$6,Input_Output!$O$22)-G235),Prime))</f>
        <v/>
      </c>
      <c r="CC235" s="43" t="str" cm="1">
        <f t="array" ref="CC235">IF(A235="","",MOD(AH235*MRef(AC$5,B235-Input_Output!$O$6,Input_Output!$O$22)*H235,Prime))</f>
        <v/>
      </c>
      <c r="CD235" s="24"/>
      <c r="CE235" s="43" t="str">
        <f>IF($A235="","",MOD(D235*$AG235,Prime))</f>
        <v/>
      </c>
      <c r="CF235" s="43" t="str">
        <f>IF($A235="","",MOD((E235-INPUT)*$AG235,Prime))</f>
        <v/>
      </c>
      <c r="CG235" s="43" t="str">
        <f>IF($A235="","",MOD(H235*$AG235,Prime))</f>
        <v/>
      </c>
      <c r="CH235" s="43" t="str">
        <f>IF($A235="","",MOD((E235-OUT)*$AI235,Prime))</f>
        <v/>
      </c>
      <c r="CI235" s="43" t="str" cm="1">
        <f t="array" ref="CI235">IF(A235="","",_xlfn.LET(_xlpm.r,B235-Input_Output!$O$6,_xlpm.l,Input_Output!$O$22,MOD(MRef(AG$5,_xlpm.r,_xlpm.l)+MRef(AH$5,_xlpm.r,_xlpm.l)-MRef(AI$5,_xlpm.r,_xlpm.l)-AH235,Prime)))</f>
        <v/>
      </c>
      <c r="CJ235" s="7"/>
    </row>
    <row r="236" spans="1:88" x14ac:dyDescent="0.25">
      <c r="A236" s="41" t="str">
        <f>IF(B236&lt;Input_Output!O$22,"disguised","")</f>
        <v/>
      </c>
      <c r="B236" s="19" t="str">
        <f>IF(B235="","",_xlfn.LET(_xlpm.next,B235+1,IF(_xlpm.next&lt;Input_Output!O$22,_xlpm.next,"")))</f>
        <v/>
      </c>
      <c r="C236" s="19"/>
      <c r="D236" s="42"/>
      <c r="E236" s="42"/>
      <c r="F236" s="42"/>
      <c r="G236" s="42"/>
      <c r="H236" s="79"/>
      <c r="I236" s="87"/>
      <c r="J236" s="42"/>
      <c r="K236" s="42"/>
      <c r="L236" s="42"/>
      <c r="M236" s="61"/>
      <c r="N236" s="80"/>
      <c r="O236" s="42"/>
      <c r="P236" s="42"/>
      <c r="Q236" s="42"/>
      <c r="R236" s="42"/>
      <c r="S236" s="42"/>
      <c r="T236" s="42"/>
      <c r="U236" s="42"/>
      <c r="V236" s="42"/>
      <c r="W236" s="42"/>
      <c r="X236" s="42"/>
      <c r="Y236" s="42"/>
      <c r="Z236" s="42"/>
      <c r="AA236" s="42"/>
      <c r="AB236" s="42"/>
      <c r="AC236" s="42"/>
      <c r="AD236" s="42"/>
      <c r="AE236" s="42"/>
      <c r="AF236" s="42"/>
      <c r="AG236" s="19"/>
      <c r="AH236" s="19"/>
      <c r="AI236" s="19"/>
      <c r="AJ236" s="7"/>
      <c r="AK236" s="43" t="str">
        <f>IF(A236="","",MOD((AG236+AH236)*(N236+O236+P236-1),Prime))</f>
        <v/>
      </c>
      <c r="AL236" s="43" t="str">
        <f>IF(A236="","",MOD((AG236+AH236)*(N236*(1-N236)),Prime))</f>
        <v/>
      </c>
      <c r="AM236" s="43" t="str">
        <f>IF(A236="","",MOD((AG236+AH236)*(O236*(1-O236)),Prime))</f>
        <v/>
      </c>
      <c r="AN236" s="43" t="str">
        <f>IF(A236="","",MOD((AG236+AH236)*(P236*(1-P236)),Prime))</f>
        <v/>
      </c>
      <c r="AO236" s="43" t="str">
        <f>IF(A236="","",MOD((AG236+AH236)*(N236*($I236-N$4)),Prime))</f>
        <v/>
      </c>
      <c r="AP236" s="43" t="str">
        <f>IF(A236="","",MOD((AG236+AH236)*(O236*($I236-O$4)),Prime))</f>
        <v/>
      </c>
      <c r="AQ236" s="43" t="str">
        <f>IF(A236="","",MOD((AG236+AH236)*(P236*($I236-P$4)),Prime))</f>
        <v/>
      </c>
      <c r="AR236" s="7"/>
      <c r="AS236" s="43" t="str">
        <f>IF(A236="","",MOD((AG236+AH236)*(Q236+R236+S236+T236+U236-1),Prime))</f>
        <v/>
      </c>
      <c r="AT236" s="43" t="str">
        <f>IF(A236="","",MOD((AG236+AH236)*(Q236*(1-Q236)),Prime))</f>
        <v/>
      </c>
      <c r="AU236" s="43" t="str">
        <f>IF(A236="","",MOD((AG236+AH236)*(R236*(1-R236)),Prime))</f>
        <v/>
      </c>
      <c r="AV236" s="43" t="str">
        <f>IF(A236="","",MOD((AG236+AH236)*(S236*(1-S236)),Prime))</f>
        <v/>
      </c>
      <c r="AW236" s="43" t="str">
        <f>IF(A236="","",MOD((AG236+AH236)*(T236*(1-T236)),Prime))</f>
        <v/>
      </c>
      <c r="AX236" s="43" t="str">
        <f>IF(A236="","",MOD((AG236+AH236)*(U236*(1-U236)),Prime))</f>
        <v/>
      </c>
      <c r="AY236" s="43" t="str">
        <f>IF($A236="","",MOD(($AG236+$AH236)*(Q236*($K236-Q$4)),Prime))</f>
        <v/>
      </c>
      <c r="AZ236" s="43" t="str">
        <f>IF($A236="","",MOD(($AG236+$AH236)*(R236*($K236-R$4)),Prime))</f>
        <v/>
      </c>
      <c r="BA236" s="43" t="str">
        <f>IF($A236="","",MOD(($AG236+$AH236)*(S236*($K236-S$4)),Prime))</f>
        <v/>
      </c>
      <c r="BB236" s="43" t="str">
        <f>IF($A236="","",MOD(($AG236+$AH236)*(T236*($K236-T$4)),Prime))</f>
        <v/>
      </c>
      <c r="BC236" s="43" t="str">
        <f>IF($A236="","",MOD(($AG236+$AH236)*(U236*($K236-U$4)),Prime))</f>
        <v/>
      </c>
      <c r="BD236" s="24"/>
      <c r="BE236" s="43" t="str">
        <f>IF(A236="","",MOD((AG236+AH236)*(V236+W236+X236+Y236+Z236-1),Prime))</f>
        <v/>
      </c>
      <c r="BF236" s="43" t="str">
        <f>IF(A236="","",MOD((AG236+AH236)*(V236*(1-V236)),Prime))</f>
        <v/>
      </c>
      <c r="BG236" s="43" t="str">
        <f>IF(A236="","",MOD((AG236+AH236)*(W236*(1-W236)),Prime))</f>
        <v/>
      </c>
      <c r="BH236" s="43" t="str">
        <f>IF(A236="","",MOD((AG236+AH236)*(X236*(1-X236)),Prime))</f>
        <v/>
      </c>
      <c r="BI236" s="43" t="str">
        <f>IF(A236="","",MOD((AG236+AH236)*(Y236*(1-Y236)),Prime))</f>
        <v/>
      </c>
      <c r="BJ236" s="43" t="str">
        <f>IF(A236="","",MOD((AG236+AH236)*(Z236*(1-Z236)),Prime))</f>
        <v/>
      </c>
      <c r="BK236" s="43" t="str">
        <f>IF($A236="","",MOD(($AG236+$AH236)*(V236*($L236-V$4)),Prime))</f>
        <v/>
      </c>
      <c r="BL236" s="43" t="str">
        <f>IF($A236="","",MOD(($AG236+$AH236)*(W236*($L236-W$4)),Prime))</f>
        <v/>
      </c>
      <c r="BM236" s="43" t="str">
        <f>IF($A236="","",MOD(($AG236+$AH236)*(X236*($L236-X$4)),Prime))</f>
        <v/>
      </c>
      <c r="BN236" s="43" t="str">
        <f>IF($A236="","",MOD(($AG236+$AH236)*(Y236*($L236-Y$4)),Prime))</f>
        <v/>
      </c>
      <c r="BO236" s="43" t="str">
        <f>IF($A236="","",MOD(($AG236+$AH236)*(Z236*($L236-Z$4)),Prime))</f>
        <v/>
      </c>
      <c r="BP236" s="24"/>
      <c r="BQ236" s="43" t="str">
        <f>IF(A236="","",MOD((AG236+AH236)*(R236*D236+S236*E236+T236*F236+U236*G236-AA236),Prime))</f>
        <v/>
      </c>
      <c r="BR236" s="43" t="str">
        <f>IF(A236="","",MOD((AG236+AH236)*(W236*D236+X236*E236+Y236*F236+Z236*G236-AB236),Prime))</f>
        <v/>
      </c>
      <c r="BS236" s="43" t="str">
        <f>IF(A236="","",MOD((AG236+AH236)*(MOD(N236*AB236+O236*(AB236+M236)+P236*(AA236+AB236+M236),Prime)-AC236),Prime))</f>
        <v/>
      </c>
      <c r="BT236" s="43" t="str">
        <f>IF(A236="","",MOD((AG236+AH236)*MOD(H236*(AA236+R236)+(1-H236)*AC236-AD236,Prime),Prime))</f>
        <v/>
      </c>
      <c r="BU236" s="43" t="str">
        <f>IF(A236="","",MOD((AG236+AH236)*((J236*AD236+(1-J236)*AC236)-AE236),Prime))</f>
        <v/>
      </c>
      <c r="BV236" s="43" t="str">
        <f>IF(A236="","",MOD((AG236+AH236)*H236*(1-H236),Prime))</f>
        <v/>
      </c>
      <c r="BW236" s="43" t="str" cm="1">
        <f t="array" ref="BW236">IF(A236="","",MOD(AH236*MOD(MRef(AF$5,B236-Input_Output!$O$6,Input_Output!$O$22)*MRef(AC$5,B236-Input_Output!$O$6,Input_Output!$O$22)-(1-H236),Prime),Prime))</f>
        <v/>
      </c>
      <c r="BX236" s="24"/>
      <c r="BY236" s="43" t="str" cm="1">
        <f t="array" ref="BY236">IF(A236="","",MOD($AH236*((1-MRef(R$5,$B236-Input_Output!$O$6,Input_Output!$O$22))*(MOD(MRef(D$5,$B236-Input_Output!$O$6,Input_Output!$O$22)+1,Prime))+MRef(R$5,$B236-Input_Output!$O$6,Input_Output!$O$22)*MRef($AE$5,$B236-Input_Output!$O$6,Input_Output!$O$22)-D236),Prime))</f>
        <v/>
      </c>
      <c r="BZ236" s="43" t="str" cm="1">
        <f t="array" ref="BZ236">IF($A236="","",MOD($AH236*((1-MRef(S$5,$B236-Input_Output!$O$6,Input_Output!$O$22))*MRef(E$5,$B236-Input_Output!$O$6,Input_Output!$O$22)+MRef(S$5,$B236-Input_Output!$O$6,Input_Output!$O$22)*MRef($AE$5,$B236-Input_Output!$O$6,Input_Output!$O$22)-E236),Prime))</f>
        <v/>
      </c>
      <c r="CA236" s="43" t="str" cm="1">
        <f t="array" ref="CA236">IF($A236="","",MOD($AH236*((1-MRef(T$5,$B236-Input_Output!$O$6,Input_Output!$O$22))*MRef(F$5,$B236-Input_Output!$O$6,Input_Output!$O$22)+MRef(T$5,$B236-Input_Output!$O$6,Input_Output!$O$22)*MRef($AE$5,$B236-Input_Output!$O$6,Input_Output!$O$22)-F236),Prime))</f>
        <v/>
      </c>
      <c r="CB236" s="43" t="str" cm="1">
        <f t="array" ref="CB236">IF($A236="","",MOD($AH236*((1-MRef(U$5,$B236-Input_Output!$O$6,Input_Output!$O$22))*MRef(G$5,$B236-Input_Output!$O$6,Input_Output!$O$22)+MRef(U$5,$B236-Input_Output!$O$6,Input_Output!$O$22)*MRef($AE$5,$B236-Input_Output!$O$6,Input_Output!$O$22)-G236),Prime))</f>
        <v/>
      </c>
      <c r="CC236" s="43" t="str" cm="1">
        <f t="array" ref="CC236">IF(A236="","",MOD(AH236*MRef(AC$5,B236-Input_Output!$O$6,Input_Output!$O$22)*H236,Prime))</f>
        <v/>
      </c>
      <c r="CD236" s="24"/>
      <c r="CE236" s="43" t="str">
        <f>IF($A236="","",MOD(D236*$AG236,Prime))</f>
        <v/>
      </c>
      <c r="CF236" s="43" t="str">
        <f>IF($A236="","",MOD((E236-INPUT)*$AG236,Prime))</f>
        <v/>
      </c>
      <c r="CG236" s="43" t="str">
        <f>IF($A236="","",MOD(H236*$AG236,Prime))</f>
        <v/>
      </c>
      <c r="CH236" s="43" t="str">
        <f>IF($A236="","",MOD((E236-OUT)*$AI236,Prime))</f>
        <v/>
      </c>
      <c r="CI236" s="43" t="str" cm="1">
        <f t="array" ref="CI236">IF(A236="","",_xlfn.LET(_xlpm.r,B236-Input_Output!$O$6,_xlpm.l,Input_Output!$O$22,MOD(MRef(AG$5,_xlpm.r,_xlpm.l)+MRef(AH$5,_xlpm.r,_xlpm.l)-MRef(AI$5,_xlpm.r,_xlpm.l)-AH236,Prime)))</f>
        <v/>
      </c>
      <c r="CJ236" s="7"/>
    </row>
    <row r="237" spans="1:88" x14ac:dyDescent="0.25">
      <c r="A237" s="41" t="str">
        <f>IF(B237&lt;Input_Output!O$22,"disguised","")</f>
        <v/>
      </c>
      <c r="B237" s="19" t="str">
        <f>IF(B236="","",_xlfn.LET(_xlpm.next,B236+1,IF(_xlpm.next&lt;Input_Output!O$22,_xlpm.next,"")))</f>
        <v/>
      </c>
      <c r="C237" s="19"/>
      <c r="D237" s="42"/>
      <c r="E237" s="42"/>
      <c r="F237" s="42"/>
      <c r="G237" s="42"/>
      <c r="H237" s="79"/>
      <c r="I237" s="87"/>
      <c r="J237" s="42"/>
      <c r="K237" s="42"/>
      <c r="L237" s="42"/>
      <c r="M237" s="61"/>
      <c r="N237" s="80"/>
      <c r="O237" s="42"/>
      <c r="P237" s="42"/>
      <c r="Q237" s="42"/>
      <c r="R237" s="42"/>
      <c r="S237" s="42"/>
      <c r="T237" s="42"/>
      <c r="U237" s="42"/>
      <c r="V237" s="42"/>
      <c r="W237" s="42"/>
      <c r="X237" s="42"/>
      <c r="Y237" s="42"/>
      <c r="Z237" s="42"/>
      <c r="AA237" s="42"/>
      <c r="AB237" s="42"/>
      <c r="AC237" s="42"/>
      <c r="AD237" s="42"/>
      <c r="AE237" s="42"/>
      <c r="AF237" s="42"/>
      <c r="AG237" s="19"/>
      <c r="AH237" s="19"/>
      <c r="AI237" s="19"/>
      <c r="AJ237" s="7"/>
      <c r="AK237" s="43" t="str">
        <f>IF(A237="","",MOD((AG237+AH237)*(N237+O237+P237-1),Prime))</f>
        <v/>
      </c>
      <c r="AL237" s="43" t="str">
        <f>IF(A237="","",MOD((AG237+AH237)*(N237*(1-N237)),Prime))</f>
        <v/>
      </c>
      <c r="AM237" s="43" t="str">
        <f>IF(A237="","",MOD((AG237+AH237)*(O237*(1-O237)),Prime))</f>
        <v/>
      </c>
      <c r="AN237" s="43" t="str">
        <f>IF(A237="","",MOD((AG237+AH237)*(P237*(1-P237)),Prime))</f>
        <v/>
      </c>
      <c r="AO237" s="43" t="str">
        <f>IF(A237="","",MOD((AG237+AH237)*(N237*($I237-N$4)),Prime))</f>
        <v/>
      </c>
      <c r="AP237" s="43" t="str">
        <f>IF(A237="","",MOD((AG237+AH237)*(O237*($I237-O$4)),Prime))</f>
        <v/>
      </c>
      <c r="AQ237" s="43" t="str">
        <f>IF(A237="","",MOD((AG237+AH237)*(P237*($I237-P$4)),Prime))</f>
        <v/>
      </c>
      <c r="AR237" s="7"/>
      <c r="AS237" s="43" t="str">
        <f>IF(A237="","",MOD((AG237+AH237)*(Q237+R237+S237+T237+U237-1),Prime))</f>
        <v/>
      </c>
      <c r="AT237" s="43" t="str">
        <f>IF(A237="","",MOD((AG237+AH237)*(Q237*(1-Q237)),Prime))</f>
        <v/>
      </c>
      <c r="AU237" s="43" t="str">
        <f>IF(A237="","",MOD((AG237+AH237)*(R237*(1-R237)),Prime))</f>
        <v/>
      </c>
      <c r="AV237" s="43" t="str">
        <f>IF(A237="","",MOD((AG237+AH237)*(S237*(1-S237)),Prime))</f>
        <v/>
      </c>
      <c r="AW237" s="43" t="str">
        <f>IF(A237="","",MOD((AG237+AH237)*(T237*(1-T237)),Prime))</f>
        <v/>
      </c>
      <c r="AX237" s="43" t="str">
        <f>IF(A237="","",MOD((AG237+AH237)*(U237*(1-U237)),Prime))</f>
        <v/>
      </c>
      <c r="AY237" s="43" t="str">
        <f>IF($A237="","",MOD(($AG237+$AH237)*(Q237*($K237-Q$4)),Prime))</f>
        <v/>
      </c>
      <c r="AZ237" s="43" t="str">
        <f>IF($A237="","",MOD(($AG237+$AH237)*(R237*($K237-R$4)),Prime))</f>
        <v/>
      </c>
      <c r="BA237" s="43" t="str">
        <f>IF($A237="","",MOD(($AG237+$AH237)*(S237*($K237-S$4)),Prime))</f>
        <v/>
      </c>
      <c r="BB237" s="43" t="str">
        <f>IF($A237="","",MOD(($AG237+$AH237)*(T237*($K237-T$4)),Prime))</f>
        <v/>
      </c>
      <c r="BC237" s="43" t="str">
        <f>IF($A237="","",MOD(($AG237+$AH237)*(U237*($K237-U$4)),Prime))</f>
        <v/>
      </c>
      <c r="BD237" s="24"/>
      <c r="BE237" s="43" t="str">
        <f>IF(A237="","",MOD((AG237+AH237)*(V237+W237+X237+Y237+Z237-1),Prime))</f>
        <v/>
      </c>
      <c r="BF237" s="43" t="str">
        <f>IF(A237="","",MOD((AG237+AH237)*(V237*(1-V237)),Prime))</f>
        <v/>
      </c>
      <c r="BG237" s="43" t="str">
        <f>IF(A237="","",MOD((AG237+AH237)*(W237*(1-W237)),Prime))</f>
        <v/>
      </c>
      <c r="BH237" s="43" t="str">
        <f>IF(A237="","",MOD((AG237+AH237)*(X237*(1-X237)),Prime))</f>
        <v/>
      </c>
      <c r="BI237" s="43" t="str">
        <f>IF(A237="","",MOD((AG237+AH237)*(Y237*(1-Y237)),Prime))</f>
        <v/>
      </c>
      <c r="BJ237" s="43" t="str">
        <f>IF(A237="","",MOD((AG237+AH237)*(Z237*(1-Z237)),Prime))</f>
        <v/>
      </c>
      <c r="BK237" s="43" t="str">
        <f>IF($A237="","",MOD(($AG237+$AH237)*(V237*($L237-V$4)),Prime))</f>
        <v/>
      </c>
      <c r="BL237" s="43" t="str">
        <f>IF($A237="","",MOD(($AG237+$AH237)*(W237*($L237-W$4)),Prime))</f>
        <v/>
      </c>
      <c r="BM237" s="43" t="str">
        <f>IF($A237="","",MOD(($AG237+$AH237)*(X237*($L237-X$4)),Prime))</f>
        <v/>
      </c>
      <c r="BN237" s="43" t="str">
        <f>IF($A237="","",MOD(($AG237+$AH237)*(Y237*($L237-Y$4)),Prime))</f>
        <v/>
      </c>
      <c r="BO237" s="43" t="str">
        <f>IF($A237="","",MOD(($AG237+$AH237)*(Z237*($L237-Z$4)),Prime))</f>
        <v/>
      </c>
      <c r="BP237" s="24"/>
      <c r="BQ237" s="43" t="str">
        <f>IF(A237="","",MOD((AG237+AH237)*(R237*D237+S237*E237+T237*F237+U237*G237-AA237),Prime))</f>
        <v/>
      </c>
      <c r="BR237" s="43" t="str">
        <f>IF(A237="","",MOD((AG237+AH237)*(W237*D237+X237*E237+Y237*F237+Z237*G237-AB237),Prime))</f>
        <v/>
      </c>
      <c r="BS237" s="43" t="str">
        <f>IF(A237="","",MOD((AG237+AH237)*(MOD(N237*AB237+O237*(AB237+M237)+P237*(AA237+AB237+M237),Prime)-AC237),Prime))</f>
        <v/>
      </c>
      <c r="BT237" s="43" t="str">
        <f>IF(A237="","",MOD((AG237+AH237)*MOD(H237*(AA237+R237)+(1-H237)*AC237-AD237,Prime),Prime))</f>
        <v/>
      </c>
      <c r="BU237" s="43" t="str">
        <f>IF(A237="","",MOD((AG237+AH237)*((J237*AD237+(1-J237)*AC237)-AE237),Prime))</f>
        <v/>
      </c>
      <c r="BV237" s="43" t="str">
        <f>IF(A237="","",MOD((AG237+AH237)*H237*(1-H237),Prime))</f>
        <v/>
      </c>
      <c r="BW237" s="43" t="str" cm="1">
        <f t="array" ref="BW237">IF(A237="","",MOD(AH237*MOD(MRef(AF$5,B237-Input_Output!$O$6,Input_Output!$O$22)*MRef(AC$5,B237-Input_Output!$O$6,Input_Output!$O$22)-(1-H237),Prime),Prime))</f>
        <v/>
      </c>
      <c r="BX237" s="24"/>
      <c r="BY237" s="43" t="str" cm="1">
        <f t="array" ref="BY237">IF(A237="","",MOD($AH237*((1-MRef(R$5,$B237-Input_Output!$O$6,Input_Output!$O$22))*(MOD(MRef(D$5,$B237-Input_Output!$O$6,Input_Output!$O$22)+1,Prime))+MRef(R$5,$B237-Input_Output!$O$6,Input_Output!$O$22)*MRef($AE$5,$B237-Input_Output!$O$6,Input_Output!$O$22)-D237),Prime))</f>
        <v/>
      </c>
      <c r="BZ237" s="43" t="str" cm="1">
        <f t="array" ref="BZ237">IF($A237="","",MOD($AH237*((1-MRef(S$5,$B237-Input_Output!$O$6,Input_Output!$O$22))*MRef(E$5,$B237-Input_Output!$O$6,Input_Output!$O$22)+MRef(S$5,$B237-Input_Output!$O$6,Input_Output!$O$22)*MRef($AE$5,$B237-Input_Output!$O$6,Input_Output!$O$22)-E237),Prime))</f>
        <v/>
      </c>
      <c r="CA237" s="43" t="str" cm="1">
        <f t="array" ref="CA237">IF($A237="","",MOD($AH237*((1-MRef(T$5,$B237-Input_Output!$O$6,Input_Output!$O$22))*MRef(F$5,$B237-Input_Output!$O$6,Input_Output!$O$22)+MRef(T$5,$B237-Input_Output!$O$6,Input_Output!$O$22)*MRef($AE$5,$B237-Input_Output!$O$6,Input_Output!$O$22)-F237),Prime))</f>
        <v/>
      </c>
      <c r="CB237" s="43" t="str" cm="1">
        <f t="array" ref="CB237">IF($A237="","",MOD($AH237*((1-MRef(U$5,$B237-Input_Output!$O$6,Input_Output!$O$22))*MRef(G$5,$B237-Input_Output!$O$6,Input_Output!$O$22)+MRef(U$5,$B237-Input_Output!$O$6,Input_Output!$O$22)*MRef($AE$5,$B237-Input_Output!$O$6,Input_Output!$O$22)-G237),Prime))</f>
        <v/>
      </c>
      <c r="CC237" s="43" t="str" cm="1">
        <f t="array" ref="CC237">IF(A237="","",MOD(AH237*MRef(AC$5,B237-Input_Output!$O$6,Input_Output!$O$22)*H237,Prime))</f>
        <v/>
      </c>
      <c r="CD237" s="24"/>
      <c r="CE237" s="43" t="str">
        <f>IF($A237="","",MOD(D237*$AG237,Prime))</f>
        <v/>
      </c>
      <c r="CF237" s="43" t="str">
        <f>IF($A237="","",MOD((E237-INPUT)*$AG237,Prime))</f>
        <v/>
      </c>
      <c r="CG237" s="43" t="str">
        <f>IF($A237="","",MOD(H237*$AG237,Prime))</f>
        <v/>
      </c>
      <c r="CH237" s="43" t="str">
        <f>IF($A237="","",MOD((E237-OUT)*$AI237,Prime))</f>
        <v/>
      </c>
      <c r="CI237" s="43" t="str" cm="1">
        <f t="array" ref="CI237">IF(A237="","",_xlfn.LET(_xlpm.r,B237-Input_Output!$O$6,_xlpm.l,Input_Output!$O$22,MOD(MRef(AG$5,_xlpm.r,_xlpm.l)+MRef(AH$5,_xlpm.r,_xlpm.l)-MRef(AI$5,_xlpm.r,_xlpm.l)-AH237,Prime)))</f>
        <v/>
      </c>
      <c r="CJ237" s="7"/>
    </row>
    <row r="238" spans="1:88" x14ac:dyDescent="0.25">
      <c r="A238" s="41" t="str">
        <f>IF(B238&lt;Input_Output!O$22,"disguised","")</f>
        <v/>
      </c>
      <c r="B238" s="19" t="str">
        <f>IF(B237="","",_xlfn.LET(_xlpm.next,B237+1,IF(_xlpm.next&lt;Input_Output!O$22,_xlpm.next,"")))</f>
        <v/>
      </c>
      <c r="C238" s="19"/>
      <c r="D238" s="42"/>
      <c r="E238" s="42"/>
      <c r="F238" s="42"/>
      <c r="G238" s="42"/>
      <c r="H238" s="79"/>
      <c r="I238" s="87"/>
      <c r="J238" s="42"/>
      <c r="K238" s="42"/>
      <c r="L238" s="42"/>
      <c r="M238" s="61"/>
      <c r="N238" s="80"/>
      <c r="O238" s="42"/>
      <c r="P238" s="42"/>
      <c r="Q238" s="42"/>
      <c r="R238" s="42"/>
      <c r="S238" s="42"/>
      <c r="T238" s="42"/>
      <c r="U238" s="42"/>
      <c r="V238" s="42"/>
      <c r="W238" s="42"/>
      <c r="X238" s="42"/>
      <c r="Y238" s="42"/>
      <c r="Z238" s="42"/>
      <c r="AA238" s="42"/>
      <c r="AB238" s="42"/>
      <c r="AC238" s="42"/>
      <c r="AD238" s="42"/>
      <c r="AE238" s="42"/>
      <c r="AF238" s="42"/>
      <c r="AG238" s="19"/>
      <c r="AH238" s="19"/>
      <c r="AI238" s="19"/>
      <c r="AJ238" s="7"/>
      <c r="AK238" s="43" t="str">
        <f>IF(A238="","",MOD((AG238+AH238)*(N238+O238+P238-1),Prime))</f>
        <v/>
      </c>
      <c r="AL238" s="43" t="str">
        <f>IF(A238="","",MOD((AG238+AH238)*(N238*(1-N238)),Prime))</f>
        <v/>
      </c>
      <c r="AM238" s="43" t="str">
        <f>IF(A238="","",MOD((AG238+AH238)*(O238*(1-O238)),Prime))</f>
        <v/>
      </c>
      <c r="AN238" s="43" t="str">
        <f>IF(A238="","",MOD((AG238+AH238)*(P238*(1-P238)),Prime))</f>
        <v/>
      </c>
      <c r="AO238" s="43" t="str">
        <f>IF(A238="","",MOD((AG238+AH238)*(N238*($I238-N$4)),Prime))</f>
        <v/>
      </c>
      <c r="AP238" s="43" t="str">
        <f>IF(A238="","",MOD((AG238+AH238)*(O238*($I238-O$4)),Prime))</f>
        <v/>
      </c>
      <c r="AQ238" s="43" t="str">
        <f>IF(A238="","",MOD((AG238+AH238)*(P238*($I238-P$4)),Prime))</f>
        <v/>
      </c>
      <c r="AR238" s="7"/>
      <c r="AS238" s="43" t="str">
        <f>IF(A238="","",MOD((AG238+AH238)*(Q238+R238+S238+T238+U238-1),Prime))</f>
        <v/>
      </c>
      <c r="AT238" s="43" t="str">
        <f>IF(A238="","",MOD((AG238+AH238)*(Q238*(1-Q238)),Prime))</f>
        <v/>
      </c>
      <c r="AU238" s="43" t="str">
        <f>IF(A238="","",MOD((AG238+AH238)*(R238*(1-R238)),Prime))</f>
        <v/>
      </c>
      <c r="AV238" s="43" t="str">
        <f>IF(A238="","",MOD((AG238+AH238)*(S238*(1-S238)),Prime))</f>
        <v/>
      </c>
      <c r="AW238" s="43" t="str">
        <f>IF(A238="","",MOD((AG238+AH238)*(T238*(1-T238)),Prime))</f>
        <v/>
      </c>
      <c r="AX238" s="43" t="str">
        <f>IF(A238="","",MOD((AG238+AH238)*(U238*(1-U238)),Prime))</f>
        <v/>
      </c>
      <c r="AY238" s="43" t="str">
        <f>IF($A238="","",MOD(($AG238+$AH238)*(Q238*($K238-Q$4)),Prime))</f>
        <v/>
      </c>
      <c r="AZ238" s="43" t="str">
        <f>IF($A238="","",MOD(($AG238+$AH238)*(R238*($K238-R$4)),Prime))</f>
        <v/>
      </c>
      <c r="BA238" s="43" t="str">
        <f>IF($A238="","",MOD(($AG238+$AH238)*(S238*($K238-S$4)),Prime))</f>
        <v/>
      </c>
      <c r="BB238" s="43" t="str">
        <f>IF($A238="","",MOD(($AG238+$AH238)*(T238*($K238-T$4)),Prime))</f>
        <v/>
      </c>
      <c r="BC238" s="43" t="str">
        <f>IF($A238="","",MOD(($AG238+$AH238)*(U238*($K238-U$4)),Prime))</f>
        <v/>
      </c>
      <c r="BD238" s="24"/>
      <c r="BE238" s="43" t="str">
        <f>IF(A238="","",MOD((AG238+AH238)*(V238+W238+X238+Y238+Z238-1),Prime))</f>
        <v/>
      </c>
      <c r="BF238" s="43" t="str">
        <f>IF(A238="","",MOD((AG238+AH238)*(V238*(1-V238)),Prime))</f>
        <v/>
      </c>
      <c r="BG238" s="43" t="str">
        <f>IF(A238="","",MOD((AG238+AH238)*(W238*(1-W238)),Prime))</f>
        <v/>
      </c>
      <c r="BH238" s="43" t="str">
        <f>IF(A238="","",MOD((AG238+AH238)*(X238*(1-X238)),Prime))</f>
        <v/>
      </c>
      <c r="BI238" s="43" t="str">
        <f>IF(A238="","",MOD((AG238+AH238)*(Y238*(1-Y238)),Prime))</f>
        <v/>
      </c>
      <c r="BJ238" s="43" t="str">
        <f>IF(A238="","",MOD((AG238+AH238)*(Z238*(1-Z238)),Prime))</f>
        <v/>
      </c>
      <c r="BK238" s="43" t="str">
        <f>IF($A238="","",MOD(($AG238+$AH238)*(V238*($L238-V$4)),Prime))</f>
        <v/>
      </c>
      <c r="BL238" s="43" t="str">
        <f>IF($A238="","",MOD(($AG238+$AH238)*(W238*($L238-W$4)),Prime))</f>
        <v/>
      </c>
      <c r="BM238" s="43" t="str">
        <f>IF($A238="","",MOD(($AG238+$AH238)*(X238*($L238-X$4)),Prime))</f>
        <v/>
      </c>
      <c r="BN238" s="43" t="str">
        <f>IF($A238="","",MOD(($AG238+$AH238)*(Y238*($L238-Y$4)),Prime))</f>
        <v/>
      </c>
      <c r="BO238" s="43" t="str">
        <f>IF($A238="","",MOD(($AG238+$AH238)*(Z238*($L238-Z$4)),Prime))</f>
        <v/>
      </c>
      <c r="BP238" s="24"/>
      <c r="BQ238" s="43" t="str">
        <f>IF(A238="","",MOD((AG238+AH238)*(R238*D238+S238*E238+T238*F238+U238*G238-AA238),Prime))</f>
        <v/>
      </c>
      <c r="BR238" s="43" t="str">
        <f>IF(A238="","",MOD((AG238+AH238)*(W238*D238+X238*E238+Y238*F238+Z238*G238-AB238),Prime))</f>
        <v/>
      </c>
      <c r="BS238" s="43" t="str">
        <f>IF(A238="","",MOD((AG238+AH238)*(MOD(N238*AB238+O238*(AB238+M238)+P238*(AA238+AB238+M238),Prime)-AC238),Prime))</f>
        <v/>
      </c>
      <c r="BT238" s="43" t="str">
        <f>IF(A238="","",MOD((AG238+AH238)*MOD(H238*(AA238+R238)+(1-H238)*AC238-AD238,Prime),Prime))</f>
        <v/>
      </c>
      <c r="BU238" s="43" t="str">
        <f>IF(A238="","",MOD((AG238+AH238)*((J238*AD238+(1-J238)*AC238)-AE238),Prime))</f>
        <v/>
      </c>
      <c r="BV238" s="43" t="str">
        <f>IF(A238="","",MOD((AG238+AH238)*H238*(1-H238),Prime))</f>
        <v/>
      </c>
      <c r="BW238" s="43" t="str" cm="1">
        <f t="array" ref="BW238">IF(A238="","",MOD(AH238*MOD(MRef(AF$5,B238-Input_Output!$O$6,Input_Output!$O$22)*MRef(AC$5,B238-Input_Output!$O$6,Input_Output!$O$22)-(1-H238),Prime),Prime))</f>
        <v/>
      </c>
      <c r="BX238" s="24"/>
      <c r="BY238" s="43" t="str" cm="1">
        <f t="array" ref="BY238">IF(A238="","",MOD($AH238*((1-MRef(R$5,$B238-Input_Output!$O$6,Input_Output!$O$22))*(MOD(MRef(D$5,$B238-Input_Output!$O$6,Input_Output!$O$22)+1,Prime))+MRef(R$5,$B238-Input_Output!$O$6,Input_Output!$O$22)*MRef($AE$5,$B238-Input_Output!$O$6,Input_Output!$O$22)-D238),Prime))</f>
        <v/>
      </c>
      <c r="BZ238" s="43" t="str" cm="1">
        <f t="array" ref="BZ238">IF($A238="","",MOD($AH238*((1-MRef(S$5,$B238-Input_Output!$O$6,Input_Output!$O$22))*MRef(E$5,$B238-Input_Output!$O$6,Input_Output!$O$22)+MRef(S$5,$B238-Input_Output!$O$6,Input_Output!$O$22)*MRef($AE$5,$B238-Input_Output!$O$6,Input_Output!$O$22)-E238),Prime))</f>
        <v/>
      </c>
      <c r="CA238" s="43" t="str" cm="1">
        <f t="array" ref="CA238">IF($A238="","",MOD($AH238*((1-MRef(T$5,$B238-Input_Output!$O$6,Input_Output!$O$22))*MRef(F$5,$B238-Input_Output!$O$6,Input_Output!$O$22)+MRef(T$5,$B238-Input_Output!$O$6,Input_Output!$O$22)*MRef($AE$5,$B238-Input_Output!$O$6,Input_Output!$O$22)-F238),Prime))</f>
        <v/>
      </c>
      <c r="CB238" s="43" t="str" cm="1">
        <f t="array" ref="CB238">IF($A238="","",MOD($AH238*((1-MRef(U$5,$B238-Input_Output!$O$6,Input_Output!$O$22))*MRef(G$5,$B238-Input_Output!$O$6,Input_Output!$O$22)+MRef(U$5,$B238-Input_Output!$O$6,Input_Output!$O$22)*MRef($AE$5,$B238-Input_Output!$O$6,Input_Output!$O$22)-G238),Prime))</f>
        <v/>
      </c>
      <c r="CC238" s="43" t="str" cm="1">
        <f t="array" ref="CC238">IF(A238="","",MOD(AH238*MRef(AC$5,B238-Input_Output!$O$6,Input_Output!$O$22)*H238,Prime))</f>
        <v/>
      </c>
      <c r="CD238" s="24"/>
      <c r="CE238" s="43" t="str">
        <f>IF($A238="","",MOD(D238*$AG238,Prime))</f>
        <v/>
      </c>
      <c r="CF238" s="43" t="str">
        <f>IF($A238="","",MOD((E238-INPUT)*$AG238,Prime))</f>
        <v/>
      </c>
      <c r="CG238" s="43" t="str">
        <f>IF($A238="","",MOD(H238*$AG238,Prime))</f>
        <v/>
      </c>
      <c r="CH238" s="43" t="str">
        <f>IF($A238="","",MOD((E238-OUT)*$AI238,Prime))</f>
        <v/>
      </c>
      <c r="CI238" s="43" t="str" cm="1">
        <f t="array" ref="CI238">IF(A238="","",_xlfn.LET(_xlpm.r,B238-Input_Output!$O$6,_xlpm.l,Input_Output!$O$22,MOD(MRef(AG$5,_xlpm.r,_xlpm.l)+MRef(AH$5,_xlpm.r,_xlpm.l)-MRef(AI$5,_xlpm.r,_xlpm.l)-AH238,Prime)))</f>
        <v/>
      </c>
      <c r="CJ238" s="7"/>
    </row>
    <row r="239" spans="1:88" x14ac:dyDescent="0.25">
      <c r="A239" s="41" t="str">
        <f>IF(B239&lt;Input_Output!O$22,"disguised","")</f>
        <v/>
      </c>
      <c r="B239" s="19" t="str">
        <f>IF(B238="","",_xlfn.LET(_xlpm.next,B238+1,IF(_xlpm.next&lt;Input_Output!O$22,_xlpm.next,"")))</f>
        <v/>
      </c>
      <c r="C239" s="19"/>
      <c r="D239" s="42"/>
      <c r="E239" s="42"/>
      <c r="F239" s="42"/>
      <c r="G239" s="42"/>
      <c r="H239" s="79"/>
      <c r="I239" s="87"/>
      <c r="J239" s="42"/>
      <c r="K239" s="42"/>
      <c r="L239" s="42"/>
      <c r="M239" s="61"/>
      <c r="N239" s="80"/>
      <c r="O239" s="42"/>
      <c r="P239" s="42"/>
      <c r="Q239" s="42"/>
      <c r="R239" s="42"/>
      <c r="S239" s="42"/>
      <c r="T239" s="42"/>
      <c r="U239" s="42"/>
      <c r="V239" s="42"/>
      <c r="W239" s="42"/>
      <c r="X239" s="42"/>
      <c r="Y239" s="42"/>
      <c r="Z239" s="42"/>
      <c r="AA239" s="42"/>
      <c r="AB239" s="42"/>
      <c r="AC239" s="42"/>
      <c r="AD239" s="42"/>
      <c r="AE239" s="42"/>
      <c r="AF239" s="42"/>
      <c r="AG239" s="19"/>
      <c r="AH239" s="19"/>
      <c r="AI239" s="19"/>
      <c r="AJ239" s="7"/>
      <c r="AK239" s="43" t="str">
        <f>IF(A239="","",MOD((AG239+AH239)*(N239+O239+P239-1),Prime))</f>
        <v/>
      </c>
      <c r="AL239" s="43" t="str">
        <f>IF(A239="","",MOD((AG239+AH239)*(N239*(1-N239)),Prime))</f>
        <v/>
      </c>
      <c r="AM239" s="43" t="str">
        <f>IF(A239="","",MOD((AG239+AH239)*(O239*(1-O239)),Prime))</f>
        <v/>
      </c>
      <c r="AN239" s="43" t="str">
        <f>IF(A239="","",MOD((AG239+AH239)*(P239*(1-P239)),Prime))</f>
        <v/>
      </c>
      <c r="AO239" s="43" t="str">
        <f>IF(A239="","",MOD((AG239+AH239)*(N239*($I239-N$4)),Prime))</f>
        <v/>
      </c>
      <c r="AP239" s="43" t="str">
        <f>IF(A239="","",MOD((AG239+AH239)*(O239*($I239-O$4)),Prime))</f>
        <v/>
      </c>
      <c r="AQ239" s="43" t="str">
        <f>IF(A239="","",MOD((AG239+AH239)*(P239*($I239-P$4)),Prime))</f>
        <v/>
      </c>
      <c r="AR239" s="7"/>
      <c r="AS239" s="43" t="str">
        <f>IF(A239="","",MOD((AG239+AH239)*(Q239+R239+S239+T239+U239-1),Prime))</f>
        <v/>
      </c>
      <c r="AT239" s="43" t="str">
        <f>IF(A239="","",MOD((AG239+AH239)*(Q239*(1-Q239)),Prime))</f>
        <v/>
      </c>
      <c r="AU239" s="43" t="str">
        <f>IF(A239="","",MOD((AG239+AH239)*(R239*(1-R239)),Prime))</f>
        <v/>
      </c>
      <c r="AV239" s="43" t="str">
        <f>IF(A239="","",MOD((AG239+AH239)*(S239*(1-S239)),Prime))</f>
        <v/>
      </c>
      <c r="AW239" s="43" t="str">
        <f>IF(A239="","",MOD((AG239+AH239)*(T239*(1-T239)),Prime))</f>
        <v/>
      </c>
      <c r="AX239" s="43" t="str">
        <f>IF(A239="","",MOD((AG239+AH239)*(U239*(1-U239)),Prime))</f>
        <v/>
      </c>
      <c r="AY239" s="43" t="str">
        <f>IF($A239="","",MOD(($AG239+$AH239)*(Q239*($K239-Q$4)),Prime))</f>
        <v/>
      </c>
      <c r="AZ239" s="43" t="str">
        <f>IF($A239="","",MOD(($AG239+$AH239)*(R239*($K239-R$4)),Prime))</f>
        <v/>
      </c>
      <c r="BA239" s="43" t="str">
        <f>IF($A239="","",MOD(($AG239+$AH239)*(S239*($K239-S$4)),Prime))</f>
        <v/>
      </c>
      <c r="BB239" s="43" t="str">
        <f>IF($A239="","",MOD(($AG239+$AH239)*(T239*($K239-T$4)),Prime))</f>
        <v/>
      </c>
      <c r="BC239" s="43" t="str">
        <f>IF($A239="","",MOD(($AG239+$AH239)*(U239*($K239-U$4)),Prime))</f>
        <v/>
      </c>
      <c r="BD239" s="24"/>
      <c r="BE239" s="43" t="str">
        <f>IF(A239="","",MOD((AG239+AH239)*(V239+W239+X239+Y239+Z239-1),Prime))</f>
        <v/>
      </c>
      <c r="BF239" s="43" t="str">
        <f>IF(A239="","",MOD((AG239+AH239)*(V239*(1-V239)),Prime))</f>
        <v/>
      </c>
      <c r="BG239" s="43" t="str">
        <f>IF(A239="","",MOD((AG239+AH239)*(W239*(1-W239)),Prime))</f>
        <v/>
      </c>
      <c r="BH239" s="43" t="str">
        <f>IF(A239="","",MOD((AG239+AH239)*(X239*(1-X239)),Prime))</f>
        <v/>
      </c>
      <c r="BI239" s="43" t="str">
        <f>IF(A239="","",MOD((AG239+AH239)*(Y239*(1-Y239)),Prime))</f>
        <v/>
      </c>
      <c r="BJ239" s="43" t="str">
        <f>IF(A239="","",MOD((AG239+AH239)*(Z239*(1-Z239)),Prime))</f>
        <v/>
      </c>
      <c r="BK239" s="43" t="str">
        <f>IF($A239="","",MOD(($AG239+$AH239)*(V239*($L239-V$4)),Prime))</f>
        <v/>
      </c>
      <c r="BL239" s="43" t="str">
        <f>IF($A239="","",MOD(($AG239+$AH239)*(W239*($L239-W$4)),Prime))</f>
        <v/>
      </c>
      <c r="BM239" s="43" t="str">
        <f>IF($A239="","",MOD(($AG239+$AH239)*(X239*($L239-X$4)),Prime))</f>
        <v/>
      </c>
      <c r="BN239" s="43" t="str">
        <f>IF($A239="","",MOD(($AG239+$AH239)*(Y239*($L239-Y$4)),Prime))</f>
        <v/>
      </c>
      <c r="BO239" s="43" t="str">
        <f>IF($A239="","",MOD(($AG239+$AH239)*(Z239*($L239-Z$4)),Prime))</f>
        <v/>
      </c>
      <c r="BP239" s="24"/>
      <c r="BQ239" s="43" t="str">
        <f>IF(A239="","",MOD((AG239+AH239)*(R239*D239+S239*E239+T239*F239+U239*G239-AA239),Prime))</f>
        <v/>
      </c>
      <c r="BR239" s="43" t="str">
        <f>IF(A239="","",MOD((AG239+AH239)*(W239*D239+X239*E239+Y239*F239+Z239*G239-AB239),Prime))</f>
        <v/>
      </c>
      <c r="BS239" s="43" t="str">
        <f>IF(A239="","",MOD((AG239+AH239)*(MOD(N239*AB239+O239*(AB239+M239)+P239*(AA239+AB239+M239),Prime)-AC239),Prime))</f>
        <v/>
      </c>
      <c r="BT239" s="43" t="str">
        <f>IF(A239="","",MOD((AG239+AH239)*MOD(H239*(AA239+R239)+(1-H239)*AC239-AD239,Prime),Prime))</f>
        <v/>
      </c>
      <c r="BU239" s="43" t="str">
        <f>IF(A239="","",MOD((AG239+AH239)*((J239*AD239+(1-J239)*AC239)-AE239),Prime))</f>
        <v/>
      </c>
      <c r="BV239" s="43" t="str">
        <f>IF(A239="","",MOD((AG239+AH239)*H239*(1-H239),Prime))</f>
        <v/>
      </c>
      <c r="BW239" s="43" t="str" cm="1">
        <f t="array" ref="BW239">IF(A239="","",MOD(AH239*MOD(MRef(AF$5,B239-Input_Output!$O$6,Input_Output!$O$22)*MRef(AC$5,B239-Input_Output!$O$6,Input_Output!$O$22)-(1-H239),Prime),Prime))</f>
        <v/>
      </c>
      <c r="BX239" s="24"/>
      <c r="BY239" s="43" t="str" cm="1">
        <f t="array" ref="BY239">IF(A239="","",MOD($AH239*((1-MRef(R$5,$B239-Input_Output!$O$6,Input_Output!$O$22))*(MOD(MRef(D$5,$B239-Input_Output!$O$6,Input_Output!$O$22)+1,Prime))+MRef(R$5,$B239-Input_Output!$O$6,Input_Output!$O$22)*MRef($AE$5,$B239-Input_Output!$O$6,Input_Output!$O$22)-D239),Prime))</f>
        <v/>
      </c>
      <c r="BZ239" s="43" t="str" cm="1">
        <f t="array" ref="BZ239">IF($A239="","",MOD($AH239*((1-MRef(S$5,$B239-Input_Output!$O$6,Input_Output!$O$22))*MRef(E$5,$B239-Input_Output!$O$6,Input_Output!$O$22)+MRef(S$5,$B239-Input_Output!$O$6,Input_Output!$O$22)*MRef($AE$5,$B239-Input_Output!$O$6,Input_Output!$O$22)-E239),Prime))</f>
        <v/>
      </c>
      <c r="CA239" s="43" t="str" cm="1">
        <f t="array" ref="CA239">IF($A239="","",MOD($AH239*((1-MRef(T$5,$B239-Input_Output!$O$6,Input_Output!$O$22))*MRef(F$5,$B239-Input_Output!$O$6,Input_Output!$O$22)+MRef(T$5,$B239-Input_Output!$O$6,Input_Output!$O$22)*MRef($AE$5,$B239-Input_Output!$O$6,Input_Output!$O$22)-F239),Prime))</f>
        <v/>
      </c>
      <c r="CB239" s="43" t="str" cm="1">
        <f t="array" ref="CB239">IF($A239="","",MOD($AH239*((1-MRef(U$5,$B239-Input_Output!$O$6,Input_Output!$O$22))*MRef(G$5,$B239-Input_Output!$O$6,Input_Output!$O$22)+MRef(U$5,$B239-Input_Output!$O$6,Input_Output!$O$22)*MRef($AE$5,$B239-Input_Output!$O$6,Input_Output!$O$22)-G239),Prime))</f>
        <v/>
      </c>
      <c r="CC239" s="43" t="str" cm="1">
        <f t="array" ref="CC239">IF(A239="","",MOD(AH239*MRef(AC$5,B239-Input_Output!$O$6,Input_Output!$O$22)*H239,Prime))</f>
        <v/>
      </c>
      <c r="CD239" s="24"/>
      <c r="CE239" s="43" t="str">
        <f>IF($A239="","",MOD(D239*$AG239,Prime))</f>
        <v/>
      </c>
      <c r="CF239" s="43" t="str">
        <f>IF($A239="","",MOD((E239-INPUT)*$AG239,Prime))</f>
        <v/>
      </c>
      <c r="CG239" s="43" t="str">
        <f>IF($A239="","",MOD(H239*$AG239,Prime))</f>
        <v/>
      </c>
      <c r="CH239" s="43" t="str">
        <f>IF($A239="","",MOD((E239-OUT)*$AI239,Prime))</f>
        <v/>
      </c>
      <c r="CI239" s="43" t="str" cm="1">
        <f t="array" ref="CI239">IF(A239="","",_xlfn.LET(_xlpm.r,B239-Input_Output!$O$6,_xlpm.l,Input_Output!$O$22,MOD(MRef(AG$5,_xlpm.r,_xlpm.l)+MRef(AH$5,_xlpm.r,_xlpm.l)-MRef(AI$5,_xlpm.r,_xlpm.l)-AH239,Prime)))</f>
        <v/>
      </c>
      <c r="CJ239" s="7"/>
    </row>
    <row r="240" spans="1:88" x14ac:dyDescent="0.25">
      <c r="A240" s="41" t="str">
        <f>IF(B240&lt;Input_Output!O$22,"disguised","")</f>
        <v/>
      </c>
      <c r="B240" s="19" t="str">
        <f>IF(B239="","",_xlfn.LET(_xlpm.next,B239+1,IF(_xlpm.next&lt;Input_Output!O$22,_xlpm.next,"")))</f>
        <v/>
      </c>
      <c r="C240" s="19"/>
      <c r="D240" s="42"/>
      <c r="E240" s="42"/>
      <c r="F240" s="42"/>
      <c r="G240" s="42"/>
      <c r="H240" s="79"/>
      <c r="I240" s="87"/>
      <c r="J240" s="42"/>
      <c r="K240" s="42"/>
      <c r="L240" s="42"/>
      <c r="M240" s="61"/>
      <c r="N240" s="80"/>
      <c r="O240" s="42"/>
      <c r="P240" s="42"/>
      <c r="Q240" s="42"/>
      <c r="R240" s="42"/>
      <c r="S240" s="42"/>
      <c r="T240" s="42"/>
      <c r="U240" s="42"/>
      <c r="V240" s="42"/>
      <c r="W240" s="42"/>
      <c r="X240" s="42"/>
      <c r="Y240" s="42"/>
      <c r="Z240" s="42"/>
      <c r="AA240" s="42"/>
      <c r="AB240" s="42"/>
      <c r="AC240" s="42"/>
      <c r="AD240" s="42"/>
      <c r="AE240" s="42"/>
      <c r="AF240" s="42"/>
      <c r="AG240" s="19"/>
      <c r="AH240" s="19"/>
      <c r="AI240" s="19"/>
      <c r="AJ240" s="7"/>
      <c r="AK240" s="43" t="str">
        <f>IF(A240="","",MOD((AG240+AH240)*(N240+O240+P240-1),Prime))</f>
        <v/>
      </c>
      <c r="AL240" s="43" t="str">
        <f>IF(A240="","",MOD((AG240+AH240)*(N240*(1-N240)),Prime))</f>
        <v/>
      </c>
      <c r="AM240" s="43" t="str">
        <f>IF(A240="","",MOD((AG240+AH240)*(O240*(1-O240)),Prime))</f>
        <v/>
      </c>
      <c r="AN240" s="43" t="str">
        <f>IF(A240="","",MOD((AG240+AH240)*(P240*(1-P240)),Prime))</f>
        <v/>
      </c>
      <c r="AO240" s="43" t="str">
        <f>IF(A240="","",MOD((AG240+AH240)*(N240*($I240-N$4)),Prime))</f>
        <v/>
      </c>
      <c r="AP240" s="43" t="str">
        <f>IF(A240="","",MOD((AG240+AH240)*(O240*($I240-O$4)),Prime))</f>
        <v/>
      </c>
      <c r="AQ240" s="43" t="str">
        <f>IF(A240="","",MOD((AG240+AH240)*(P240*($I240-P$4)),Prime))</f>
        <v/>
      </c>
      <c r="AR240" s="7"/>
      <c r="AS240" s="43" t="str">
        <f>IF(A240="","",MOD((AG240+AH240)*(Q240+R240+S240+T240+U240-1),Prime))</f>
        <v/>
      </c>
      <c r="AT240" s="43" t="str">
        <f>IF(A240="","",MOD((AG240+AH240)*(Q240*(1-Q240)),Prime))</f>
        <v/>
      </c>
      <c r="AU240" s="43" t="str">
        <f>IF(A240="","",MOD((AG240+AH240)*(R240*(1-R240)),Prime))</f>
        <v/>
      </c>
      <c r="AV240" s="43" t="str">
        <f>IF(A240="","",MOD((AG240+AH240)*(S240*(1-S240)),Prime))</f>
        <v/>
      </c>
      <c r="AW240" s="43" t="str">
        <f>IF(A240="","",MOD((AG240+AH240)*(T240*(1-T240)),Prime))</f>
        <v/>
      </c>
      <c r="AX240" s="43" t="str">
        <f>IF(A240="","",MOD((AG240+AH240)*(U240*(1-U240)),Prime))</f>
        <v/>
      </c>
      <c r="AY240" s="43" t="str">
        <f>IF($A240="","",MOD(($AG240+$AH240)*(Q240*($K240-Q$4)),Prime))</f>
        <v/>
      </c>
      <c r="AZ240" s="43" t="str">
        <f>IF($A240="","",MOD(($AG240+$AH240)*(R240*($K240-R$4)),Prime))</f>
        <v/>
      </c>
      <c r="BA240" s="43" t="str">
        <f>IF($A240="","",MOD(($AG240+$AH240)*(S240*($K240-S$4)),Prime))</f>
        <v/>
      </c>
      <c r="BB240" s="43" t="str">
        <f>IF($A240="","",MOD(($AG240+$AH240)*(T240*($K240-T$4)),Prime))</f>
        <v/>
      </c>
      <c r="BC240" s="43" t="str">
        <f>IF($A240="","",MOD(($AG240+$AH240)*(U240*($K240-U$4)),Prime))</f>
        <v/>
      </c>
      <c r="BD240" s="24"/>
      <c r="BE240" s="43" t="str">
        <f>IF(A240="","",MOD((AG240+AH240)*(V240+W240+X240+Y240+Z240-1),Prime))</f>
        <v/>
      </c>
      <c r="BF240" s="43" t="str">
        <f>IF(A240="","",MOD((AG240+AH240)*(V240*(1-V240)),Prime))</f>
        <v/>
      </c>
      <c r="BG240" s="43" t="str">
        <f>IF(A240="","",MOD((AG240+AH240)*(W240*(1-W240)),Prime))</f>
        <v/>
      </c>
      <c r="BH240" s="43" t="str">
        <f>IF(A240="","",MOD((AG240+AH240)*(X240*(1-X240)),Prime))</f>
        <v/>
      </c>
      <c r="BI240" s="43" t="str">
        <f>IF(A240="","",MOD((AG240+AH240)*(Y240*(1-Y240)),Prime))</f>
        <v/>
      </c>
      <c r="BJ240" s="43" t="str">
        <f>IF(A240="","",MOD((AG240+AH240)*(Z240*(1-Z240)),Prime))</f>
        <v/>
      </c>
      <c r="BK240" s="43" t="str">
        <f>IF($A240="","",MOD(($AG240+$AH240)*(V240*($L240-V$4)),Prime))</f>
        <v/>
      </c>
      <c r="BL240" s="43" t="str">
        <f>IF($A240="","",MOD(($AG240+$AH240)*(W240*($L240-W$4)),Prime))</f>
        <v/>
      </c>
      <c r="BM240" s="43" t="str">
        <f>IF($A240="","",MOD(($AG240+$AH240)*(X240*($L240-X$4)),Prime))</f>
        <v/>
      </c>
      <c r="BN240" s="43" t="str">
        <f>IF($A240="","",MOD(($AG240+$AH240)*(Y240*($L240-Y$4)),Prime))</f>
        <v/>
      </c>
      <c r="BO240" s="43" t="str">
        <f>IF($A240="","",MOD(($AG240+$AH240)*(Z240*($L240-Z$4)),Prime))</f>
        <v/>
      </c>
      <c r="BP240" s="24"/>
      <c r="BQ240" s="43" t="str">
        <f>IF(A240="","",MOD((AG240+AH240)*(R240*D240+S240*E240+T240*F240+U240*G240-AA240),Prime))</f>
        <v/>
      </c>
      <c r="BR240" s="43" t="str">
        <f>IF(A240="","",MOD((AG240+AH240)*(W240*D240+X240*E240+Y240*F240+Z240*G240-AB240),Prime))</f>
        <v/>
      </c>
      <c r="BS240" s="43" t="str">
        <f>IF(A240="","",MOD((AG240+AH240)*(MOD(N240*AB240+O240*(AB240+M240)+P240*(AA240+AB240+M240),Prime)-AC240),Prime))</f>
        <v/>
      </c>
      <c r="BT240" s="43" t="str">
        <f>IF(A240="","",MOD((AG240+AH240)*MOD(H240*(AA240+R240)+(1-H240)*AC240-AD240,Prime),Prime))</f>
        <v/>
      </c>
      <c r="BU240" s="43" t="str">
        <f>IF(A240="","",MOD((AG240+AH240)*((J240*AD240+(1-J240)*AC240)-AE240),Prime))</f>
        <v/>
      </c>
      <c r="BV240" s="43" t="str">
        <f>IF(A240="","",MOD((AG240+AH240)*H240*(1-H240),Prime))</f>
        <v/>
      </c>
      <c r="BW240" s="43" t="str" cm="1">
        <f t="array" ref="BW240">IF(A240="","",MOD(AH240*MOD(MRef(AF$5,B240-Input_Output!$O$6,Input_Output!$O$22)*MRef(AC$5,B240-Input_Output!$O$6,Input_Output!$O$22)-(1-H240),Prime),Prime))</f>
        <v/>
      </c>
      <c r="BX240" s="24"/>
      <c r="BY240" s="43" t="str" cm="1">
        <f t="array" ref="BY240">IF(A240="","",MOD($AH240*((1-MRef(R$5,$B240-Input_Output!$O$6,Input_Output!$O$22))*(MOD(MRef(D$5,$B240-Input_Output!$O$6,Input_Output!$O$22)+1,Prime))+MRef(R$5,$B240-Input_Output!$O$6,Input_Output!$O$22)*MRef($AE$5,$B240-Input_Output!$O$6,Input_Output!$O$22)-D240),Prime))</f>
        <v/>
      </c>
      <c r="BZ240" s="43" t="str" cm="1">
        <f t="array" ref="BZ240">IF($A240="","",MOD($AH240*((1-MRef(S$5,$B240-Input_Output!$O$6,Input_Output!$O$22))*MRef(E$5,$B240-Input_Output!$O$6,Input_Output!$O$22)+MRef(S$5,$B240-Input_Output!$O$6,Input_Output!$O$22)*MRef($AE$5,$B240-Input_Output!$O$6,Input_Output!$O$22)-E240),Prime))</f>
        <v/>
      </c>
      <c r="CA240" s="43" t="str" cm="1">
        <f t="array" ref="CA240">IF($A240="","",MOD($AH240*((1-MRef(T$5,$B240-Input_Output!$O$6,Input_Output!$O$22))*MRef(F$5,$B240-Input_Output!$O$6,Input_Output!$O$22)+MRef(T$5,$B240-Input_Output!$O$6,Input_Output!$O$22)*MRef($AE$5,$B240-Input_Output!$O$6,Input_Output!$O$22)-F240),Prime))</f>
        <v/>
      </c>
      <c r="CB240" s="43" t="str" cm="1">
        <f t="array" ref="CB240">IF($A240="","",MOD($AH240*((1-MRef(U$5,$B240-Input_Output!$O$6,Input_Output!$O$22))*MRef(G$5,$B240-Input_Output!$O$6,Input_Output!$O$22)+MRef(U$5,$B240-Input_Output!$O$6,Input_Output!$O$22)*MRef($AE$5,$B240-Input_Output!$O$6,Input_Output!$O$22)-G240),Prime))</f>
        <v/>
      </c>
      <c r="CC240" s="43" t="str" cm="1">
        <f t="array" ref="CC240">IF(A240="","",MOD(AH240*MRef(AC$5,B240-Input_Output!$O$6,Input_Output!$O$22)*H240,Prime))</f>
        <v/>
      </c>
      <c r="CD240" s="24"/>
      <c r="CE240" s="43" t="str">
        <f>IF($A240="","",MOD(D240*$AG240,Prime))</f>
        <v/>
      </c>
      <c r="CF240" s="43" t="str">
        <f>IF($A240="","",MOD((E240-INPUT)*$AG240,Prime))</f>
        <v/>
      </c>
      <c r="CG240" s="43" t="str">
        <f>IF($A240="","",MOD(H240*$AG240,Prime))</f>
        <v/>
      </c>
      <c r="CH240" s="43" t="str">
        <f>IF($A240="","",MOD((E240-OUT)*$AI240,Prime))</f>
        <v/>
      </c>
      <c r="CI240" s="43" t="str" cm="1">
        <f t="array" ref="CI240">IF(A240="","",_xlfn.LET(_xlpm.r,B240-Input_Output!$O$6,_xlpm.l,Input_Output!$O$22,MOD(MRef(AG$5,_xlpm.r,_xlpm.l)+MRef(AH$5,_xlpm.r,_xlpm.l)-MRef(AI$5,_xlpm.r,_xlpm.l)-AH240,Prime)))</f>
        <v/>
      </c>
      <c r="CJ240" s="7"/>
    </row>
    <row r="241" spans="1:88" x14ac:dyDescent="0.25">
      <c r="A241" s="41" t="str">
        <f>IF(B241&lt;Input_Output!O$22,"disguised","")</f>
        <v/>
      </c>
      <c r="B241" s="19" t="str">
        <f>IF(B240="","",_xlfn.LET(_xlpm.next,B240+1,IF(_xlpm.next&lt;Input_Output!O$22,_xlpm.next,"")))</f>
        <v/>
      </c>
      <c r="C241" s="19"/>
      <c r="D241" s="42"/>
      <c r="E241" s="42"/>
      <c r="F241" s="42"/>
      <c r="G241" s="42"/>
      <c r="H241" s="79"/>
      <c r="I241" s="87"/>
      <c r="J241" s="42"/>
      <c r="K241" s="42"/>
      <c r="L241" s="42"/>
      <c r="M241" s="61"/>
      <c r="N241" s="80"/>
      <c r="O241" s="42"/>
      <c r="P241" s="42"/>
      <c r="Q241" s="42"/>
      <c r="R241" s="42"/>
      <c r="S241" s="42"/>
      <c r="T241" s="42"/>
      <c r="U241" s="42"/>
      <c r="V241" s="42"/>
      <c r="W241" s="42"/>
      <c r="X241" s="42"/>
      <c r="Y241" s="42"/>
      <c r="Z241" s="42"/>
      <c r="AA241" s="42"/>
      <c r="AB241" s="42"/>
      <c r="AC241" s="42"/>
      <c r="AD241" s="42"/>
      <c r="AE241" s="42"/>
      <c r="AF241" s="42"/>
      <c r="AG241" s="19"/>
      <c r="AH241" s="19"/>
      <c r="AI241" s="19"/>
      <c r="AJ241" s="7"/>
      <c r="AK241" s="43" t="str">
        <f>IF(A241="","",MOD((AG241+AH241)*(N241+O241+P241-1),Prime))</f>
        <v/>
      </c>
      <c r="AL241" s="43" t="str">
        <f>IF(A241="","",MOD((AG241+AH241)*(N241*(1-N241)),Prime))</f>
        <v/>
      </c>
      <c r="AM241" s="43" t="str">
        <f>IF(A241="","",MOD((AG241+AH241)*(O241*(1-O241)),Prime))</f>
        <v/>
      </c>
      <c r="AN241" s="43" t="str">
        <f>IF(A241="","",MOD((AG241+AH241)*(P241*(1-P241)),Prime))</f>
        <v/>
      </c>
      <c r="AO241" s="43" t="str">
        <f>IF(A241="","",MOD((AG241+AH241)*(N241*($I241-N$4)),Prime))</f>
        <v/>
      </c>
      <c r="AP241" s="43" t="str">
        <f>IF(A241="","",MOD((AG241+AH241)*(O241*($I241-O$4)),Prime))</f>
        <v/>
      </c>
      <c r="AQ241" s="43" t="str">
        <f>IF(A241="","",MOD((AG241+AH241)*(P241*($I241-P$4)),Prime))</f>
        <v/>
      </c>
      <c r="AR241" s="7"/>
      <c r="AS241" s="43" t="str">
        <f>IF(A241="","",MOD((AG241+AH241)*(Q241+R241+S241+T241+U241-1),Prime))</f>
        <v/>
      </c>
      <c r="AT241" s="43" t="str">
        <f>IF(A241="","",MOD((AG241+AH241)*(Q241*(1-Q241)),Prime))</f>
        <v/>
      </c>
      <c r="AU241" s="43" t="str">
        <f>IF(A241="","",MOD((AG241+AH241)*(R241*(1-R241)),Prime))</f>
        <v/>
      </c>
      <c r="AV241" s="43" t="str">
        <f>IF(A241="","",MOD((AG241+AH241)*(S241*(1-S241)),Prime))</f>
        <v/>
      </c>
      <c r="AW241" s="43" t="str">
        <f>IF(A241="","",MOD((AG241+AH241)*(T241*(1-T241)),Prime))</f>
        <v/>
      </c>
      <c r="AX241" s="43" t="str">
        <f>IF(A241="","",MOD((AG241+AH241)*(U241*(1-U241)),Prime))</f>
        <v/>
      </c>
      <c r="AY241" s="43" t="str">
        <f>IF($A241="","",MOD(($AG241+$AH241)*(Q241*($K241-Q$4)),Prime))</f>
        <v/>
      </c>
      <c r="AZ241" s="43" t="str">
        <f>IF($A241="","",MOD(($AG241+$AH241)*(R241*($K241-R$4)),Prime))</f>
        <v/>
      </c>
      <c r="BA241" s="43" t="str">
        <f>IF($A241="","",MOD(($AG241+$AH241)*(S241*($K241-S$4)),Prime))</f>
        <v/>
      </c>
      <c r="BB241" s="43" t="str">
        <f>IF($A241="","",MOD(($AG241+$AH241)*(T241*($K241-T$4)),Prime))</f>
        <v/>
      </c>
      <c r="BC241" s="43" t="str">
        <f>IF($A241="","",MOD(($AG241+$AH241)*(U241*($K241-U$4)),Prime))</f>
        <v/>
      </c>
      <c r="BD241" s="24"/>
      <c r="BE241" s="43" t="str">
        <f>IF(A241="","",MOD((AG241+AH241)*(V241+W241+X241+Y241+Z241-1),Prime))</f>
        <v/>
      </c>
      <c r="BF241" s="43" t="str">
        <f>IF(A241="","",MOD((AG241+AH241)*(V241*(1-V241)),Prime))</f>
        <v/>
      </c>
      <c r="BG241" s="43" t="str">
        <f>IF(A241="","",MOD((AG241+AH241)*(W241*(1-W241)),Prime))</f>
        <v/>
      </c>
      <c r="BH241" s="43" t="str">
        <f>IF(A241="","",MOD((AG241+AH241)*(X241*(1-X241)),Prime))</f>
        <v/>
      </c>
      <c r="BI241" s="43" t="str">
        <f>IF(A241="","",MOD((AG241+AH241)*(Y241*(1-Y241)),Prime))</f>
        <v/>
      </c>
      <c r="BJ241" s="43" t="str">
        <f>IF(A241="","",MOD((AG241+AH241)*(Z241*(1-Z241)),Prime))</f>
        <v/>
      </c>
      <c r="BK241" s="43" t="str">
        <f>IF($A241="","",MOD(($AG241+$AH241)*(V241*($L241-V$4)),Prime))</f>
        <v/>
      </c>
      <c r="BL241" s="43" t="str">
        <f>IF($A241="","",MOD(($AG241+$AH241)*(W241*($L241-W$4)),Prime))</f>
        <v/>
      </c>
      <c r="BM241" s="43" t="str">
        <f>IF($A241="","",MOD(($AG241+$AH241)*(X241*($L241-X$4)),Prime))</f>
        <v/>
      </c>
      <c r="BN241" s="43" t="str">
        <f>IF($A241="","",MOD(($AG241+$AH241)*(Y241*($L241-Y$4)),Prime))</f>
        <v/>
      </c>
      <c r="BO241" s="43" t="str">
        <f>IF($A241="","",MOD(($AG241+$AH241)*(Z241*($L241-Z$4)),Prime))</f>
        <v/>
      </c>
      <c r="BP241" s="24"/>
      <c r="BQ241" s="43" t="str">
        <f>IF(A241="","",MOD((AG241+AH241)*(R241*D241+S241*E241+T241*F241+U241*G241-AA241),Prime))</f>
        <v/>
      </c>
      <c r="BR241" s="43" t="str">
        <f>IF(A241="","",MOD((AG241+AH241)*(W241*D241+X241*E241+Y241*F241+Z241*G241-AB241),Prime))</f>
        <v/>
      </c>
      <c r="BS241" s="43" t="str">
        <f>IF(A241="","",MOD((AG241+AH241)*(MOD(N241*AB241+O241*(AB241+M241)+P241*(AA241+AB241+M241),Prime)-AC241),Prime))</f>
        <v/>
      </c>
      <c r="BT241" s="43" t="str">
        <f>IF(A241="","",MOD((AG241+AH241)*MOD(H241*(AA241+R241)+(1-H241)*AC241-AD241,Prime),Prime))</f>
        <v/>
      </c>
      <c r="BU241" s="43" t="str">
        <f>IF(A241="","",MOD((AG241+AH241)*((J241*AD241+(1-J241)*AC241)-AE241),Prime))</f>
        <v/>
      </c>
      <c r="BV241" s="43" t="str">
        <f>IF(A241="","",MOD((AG241+AH241)*H241*(1-H241),Prime))</f>
        <v/>
      </c>
      <c r="BW241" s="43" t="str" cm="1">
        <f t="array" ref="BW241">IF(A241="","",MOD(AH241*MOD(MRef(AF$5,B241-Input_Output!$O$6,Input_Output!$O$22)*MRef(AC$5,B241-Input_Output!$O$6,Input_Output!$O$22)-(1-H241),Prime),Prime))</f>
        <v/>
      </c>
      <c r="BX241" s="24"/>
      <c r="BY241" s="43" t="str" cm="1">
        <f t="array" ref="BY241">IF(A241="","",MOD($AH241*((1-MRef(R$5,$B241-Input_Output!$O$6,Input_Output!$O$22))*(MOD(MRef(D$5,$B241-Input_Output!$O$6,Input_Output!$O$22)+1,Prime))+MRef(R$5,$B241-Input_Output!$O$6,Input_Output!$O$22)*MRef($AE$5,$B241-Input_Output!$O$6,Input_Output!$O$22)-D241),Prime))</f>
        <v/>
      </c>
      <c r="BZ241" s="43" t="str" cm="1">
        <f t="array" ref="BZ241">IF($A241="","",MOD($AH241*((1-MRef(S$5,$B241-Input_Output!$O$6,Input_Output!$O$22))*MRef(E$5,$B241-Input_Output!$O$6,Input_Output!$O$22)+MRef(S$5,$B241-Input_Output!$O$6,Input_Output!$O$22)*MRef($AE$5,$B241-Input_Output!$O$6,Input_Output!$O$22)-E241),Prime))</f>
        <v/>
      </c>
      <c r="CA241" s="43" t="str" cm="1">
        <f t="array" ref="CA241">IF($A241="","",MOD($AH241*((1-MRef(T$5,$B241-Input_Output!$O$6,Input_Output!$O$22))*MRef(F$5,$B241-Input_Output!$O$6,Input_Output!$O$22)+MRef(T$5,$B241-Input_Output!$O$6,Input_Output!$O$22)*MRef($AE$5,$B241-Input_Output!$O$6,Input_Output!$O$22)-F241),Prime))</f>
        <v/>
      </c>
      <c r="CB241" s="43" t="str" cm="1">
        <f t="array" ref="CB241">IF($A241="","",MOD($AH241*((1-MRef(U$5,$B241-Input_Output!$O$6,Input_Output!$O$22))*MRef(G$5,$B241-Input_Output!$O$6,Input_Output!$O$22)+MRef(U$5,$B241-Input_Output!$O$6,Input_Output!$O$22)*MRef($AE$5,$B241-Input_Output!$O$6,Input_Output!$O$22)-G241),Prime))</f>
        <v/>
      </c>
      <c r="CC241" s="43" t="str" cm="1">
        <f t="array" ref="CC241">IF(A241="","",MOD(AH241*MRef(AC$5,B241-Input_Output!$O$6,Input_Output!$O$22)*H241,Prime))</f>
        <v/>
      </c>
      <c r="CD241" s="24"/>
      <c r="CE241" s="43" t="str">
        <f>IF($A241="","",MOD(D241*$AG241,Prime))</f>
        <v/>
      </c>
      <c r="CF241" s="43" t="str">
        <f>IF($A241="","",MOD((E241-INPUT)*$AG241,Prime))</f>
        <v/>
      </c>
      <c r="CG241" s="43" t="str">
        <f>IF($A241="","",MOD(H241*$AG241,Prime))</f>
        <v/>
      </c>
      <c r="CH241" s="43" t="str">
        <f>IF($A241="","",MOD((E241-OUT)*$AI241,Prime))</f>
        <v/>
      </c>
      <c r="CI241" s="43" t="str" cm="1">
        <f t="array" ref="CI241">IF(A241="","",_xlfn.LET(_xlpm.r,B241-Input_Output!$O$6,_xlpm.l,Input_Output!$O$22,MOD(MRef(AG$5,_xlpm.r,_xlpm.l)+MRef(AH$5,_xlpm.r,_xlpm.l)-MRef(AI$5,_xlpm.r,_xlpm.l)-AH241,Prime)))</f>
        <v/>
      </c>
      <c r="CJ241" s="7"/>
    </row>
    <row r="242" spans="1:88" x14ac:dyDescent="0.25">
      <c r="A242" s="41" t="str">
        <f>IF(B242&lt;Input_Output!O$22,"disguised","")</f>
        <v/>
      </c>
      <c r="B242" s="19" t="str">
        <f>IF(B241="","",_xlfn.LET(_xlpm.next,B241+1,IF(_xlpm.next&lt;Input_Output!O$22,_xlpm.next,"")))</f>
        <v/>
      </c>
      <c r="C242" s="19"/>
      <c r="D242" s="42"/>
      <c r="E242" s="42"/>
      <c r="F242" s="42"/>
      <c r="G242" s="42"/>
      <c r="H242" s="79"/>
      <c r="I242" s="87"/>
      <c r="J242" s="42"/>
      <c r="K242" s="42"/>
      <c r="L242" s="42"/>
      <c r="M242" s="61"/>
      <c r="N242" s="80"/>
      <c r="O242" s="42"/>
      <c r="P242" s="42"/>
      <c r="Q242" s="42"/>
      <c r="R242" s="42"/>
      <c r="S242" s="42"/>
      <c r="T242" s="42"/>
      <c r="U242" s="42"/>
      <c r="V242" s="42"/>
      <c r="W242" s="42"/>
      <c r="X242" s="42"/>
      <c r="Y242" s="42"/>
      <c r="Z242" s="42"/>
      <c r="AA242" s="42"/>
      <c r="AB242" s="42"/>
      <c r="AC242" s="42"/>
      <c r="AD242" s="42"/>
      <c r="AE242" s="42"/>
      <c r="AF242" s="42"/>
      <c r="AG242" s="19"/>
      <c r="AH242" s="19"/>
      <c r="AI242" s="19"/>
      <c r="AJ242" s="7"/>
      <c r="AK242" s="43" t="str">
        <f>IF(A242="","",MOD((AG242+AH242)*(N242+O242+P242-1),Prime))</f>
        <v/>
      </c>
      <c r="AL242" s="43" t="str">
        <f>IF(A242="","",MOD((AG242+AH242)*(N242*(1-N242)),Prime))</f>
        <v/>
      </c>
      <c r="AM242" s="43" t="str">
        <f>IF(A242="","",MOD((AG242+AH242)*(O242*(1-O242)),Prime))</f>
        <v/>
      </c>
      <c r="AN242" s="43" t="str">
        <f>IF(A242="","",MOD((AG242+AH242)*(P242*(1-P242)),Prime))</f>
        <v/>
      </c>
      <c r="AO242" s="43" t="str">
        <f>IF(A242="","",MOD((AG242+AH242)*(N242*($I242-N$4)),Prime))</f>
        <v/>
      </c>
      <c r="AP242" s="43" t="str">
        <f>IF(A242="","",MOD((AG242+AH242)*(O242*($I242-O$4)),Prime))</f>
        <v/>
      </c>
      <c r="AQ242" s="43" t="str">
        <f>IF(A242="","",MOD((AG242+AH242)*(P242*($I242-P$4)),Prime))</f>
        <v/>
      </c>
      <c r="AR242" s="7"/>
      <c r="AS242" s="43" t="str">
        <f>IF(A242="","",MOD((AG242+AH242)*(Q242+R242+S242+T242+U242-1),Prime))</f>
        <v/>
      </c>
      <c r="AT242" s="43" t="str">
        <f>IF(A242="","",MOD((AG242+AH242)*(Q242*(1-Q242)),Prime))</f>
        <v/>
      </c>
      <c r="AU242" s="43" t="str">
        <f>IF(A242="","",MOD((AG242+AH242)*(R242*(1-R242)),Prime))</f>
        <v/>
      </c>
      <c r="AV242" s="43" t="str">
        <f>IF(A242="","",MOD((AG242+AH242)*(S242*(1-S242)),Prime))</f>
        <v/>
      </c>
      <c r="AW242" s="43" t="str">
        <f>IF(A242="","",MOD((AG242+AH242)*(T242*(1-T242)),Prime))</f>
        <v/>
      </c>
      <c r="AX242" s="43" t="str">
        <f>IF(A242="","",MOD((AG242+AH242)*(U242*(1-U242)),Prime))</f>
        <v/>
      </c>
      <c r="AY242" s="43" t="str">
        <f>IF($A242="","",MOD(($AG242+$AH242)*(Q242*($K242-Q$4)),Prime))</f>
        <v/>
      </c>
      <c r="AZ242" s="43" t="str">
        <f>IF($A242="","",MOD(($AG242+$AH242)*(R242*($K242-R$4)),Prime))</f>
        <v/>
      </c>
      <c r="BA242" s="43" t="str">
        <f>IF($A242="","",MOD(($AG242+$AH242)*(S242*($K242-S$4)),Prime))</f>
        <v/>
      </c>
      <c r="BB242" s="43" t="str">
        <f>IF($A242="","",MOD(($AG242+$AH242)*(T242*($K242-T$4)),Prime))</f>
        <v/>
      </c>
      <c r="BC242" s="43" t="str">
        <f>IF($A242="","",MOD(($AG242+$AH242)*(U242*($K242-U$4)),Prime))</f>
        <v/>
      </c>
      <c r="BD242" s="24"/>
      <c r="BE242" s="43" t="str">
        <f>IF(A242="","",MOD((AG242+AH242)*(V242+W242+X242+Y242+Z242-1),Prime))</f>
        <v/>
      </c>
      <c r="BF242" s="43" t="str">
        <f>IF(A242="","",MOD((AG242+AH242)*(V242*(1-V242)),Prime))</f>
        <v/>
      </c>
      <c r="BG242" s="43" t="str">
        <f>IF(A242="","",MOD((AG242+AH242)*(W242*(1-W242)),Prime))</f>
        <v/>
      </c>
      <c r="BH242" s="43" t="str">
        <f>IF(A242="","",MOD((AG242+AH242)*(X242*(1-X242)),Prime))</f>
        <v/>
      </c>
      <c r="BI242" s="43" t="str">
        <f>IF(A242="","",MOD((AG242+AH242)*(Y242*(1-Y242)),Prime))</f>
        <v/>
      </c>
      <c r="BJ242" s="43" t="str">
        <f>IF(A242="","",MOD((AG242+AH242)*(Z242*(1-Z242)),Prime))</f>
        <v/>
      </c>
      <c r="BK242" s="43" t="str">
        <f>IF($A242="","",MOD(($AG242+$AH242)*(V242*($L242-V$4)),Prime))</f>
        <v/>
      </c>
      <c r="BL242" s="43" t="str">
        <f>IF($A242="","",MOD(($AG242+$AH242)*(W242*($L242-W$4)),Prime))</f>
        <v/>
      </c>
      <c r="BM242" s="43" t="str">
        <f>IF($A242="","",MOD(($AG242+$AH242)*(X242*($L242-X$4)),Prime))</f>
        <v/>
      </c>
      <c r="BN242" s="43" t="str">
        <f>IF($A242="","",MOD(($AG242+$AH242)*(Y242*($L242-Y$4)),Prime))</f>
        <v/>
      </c>
      <c r="BO242" s="43" t="str">
        <f>IF($A242="","",MOD(($AG242+$AH242)*(Z242*($L242-Z$4)),Prime))</f>
        <v/>
      </c>
      <c r="BP242" s="24"/>
      <c r="BQ242" s="43" t="str">
        <f>IF(A242="","",MOD((AG242+AH242)*(R242*D242+S242*E242+T242*F242+U242*G242-AA242),Prime))</f>
        <v/>
      </c>
      <c r="BR242" s="43" t="str">
        <f>IF(A242="","",MOD((AG242+AH242)*(W242*D242+X242*E242+Y242*F242+Z242*G242-AB242),Prime))</f>
        <v/>
      </c>
      <c r="BS242" s="43" t="str">
        <f>IF(A242="","",MOD((AG242+AH242)*(MOD(N242*AB242+O242*(AB242+M242)+P242*(AA242+AB242+M242),Prime)-AC242),Prime))</f>
        <v/>
      </c>
      <c r="BT242" s="43" t="str">
        <f>IF(A242="","",MOD((AG242+AH242)*MOD(H242*(AA242+R242)+(1-H242)*AC242-AD242,Prime),Prime))</f>
        <v/>
      </c>
      <c r="BU242" s="43" t="str">
        <f>IF(A242="","",MOD((AG242+AH242)*((J242*AD242+(1-J242)*AC242)-AE242),Prime))</f>
        <v/>
      </c>
      <c r="BV242" s="43" t="str">
        <f>IF(A242="","",MOD((AG242+AH242)*H242*(1-H242),Prime))</f>
        <v/>
      </c>
      <c r="BW242" s="43" t="str" cm="1">
        <f t="array" ref="BW242">IF(A242="","",MOD(AH242*MOD(MRef(AF$5,B242-Input_Output!$O$6,Input_Output!$O$22)*MRef(AC$5,B242-Input_Output!$O$6,Input_Output!$O$22)-(1-H242),Prime),Prime))</f>
        <v/>
      </c>
      <c r="BX242" s="24"/>
      <c r="BY242" s="43" t="str" cm="1">
        <f t="array" ref="BY242">IF(A242="","",MOD($AH242*((1-MRef(R$5,$B242-Input_Output!$O$6,Input_Output!$O$22))*(MOD(MRef(D$5,$B242-Input_Output!$O$6,Input_Output!$O$22)+1,Prime))+MRef(R$5,$B242-Input_Output!$O$6,Input_Output!$O$22)*MRef($AE$5,$B242-Input_Output!$O$6,Input_Output!$O$22)-D242),Prime))</f>
        <v/>
      </c>
      <c r="BZ242" s="43" t="str" cm="1">
        <f t="array" ref="BZ242">IF($A242="","",MOD($AH242*((1-MRef(S$5,$B242-Input_Output!$O$6,Input_Output!$O$22))*MRef(E$5,$B242-Input_Output!$O$6,Input_Output!$O$22)+MRef(S$5,$B242-Input_Output!$O$6,Input_Output!$O$22)*MRef($AE$5,$B242-Input_Output!$O$6,Input_Output!$O$22)-E242),Prime))</f>
        <v/>
      </c>
      <c r="CA242" s="43" t="str" cm="1">
        <f t="array" ref="CA242">IF($A242="","",MOD($AH242*((1-MRef(T$5,$B242-Input_Output!$O$6,Input_Output!$O$22))*MRef(F$5,$B242-Input_Output!$O$6,Input_Output!$O$22)+MRef(T$5,$B242-Input_Output!$O$6,Input_Output!$O$22)*MRef($AE$5,$B242-Input_Output!$O$6,Input_Output!$O$22)-F242),Prime))</f>
        <v/>
      </c>
      <c r="CB242" s="43" t="str" cm="1">
        <f t="array" ref="CB242">IF($A242="","",MOD($AH242*((1-MRef(U$5,$B242-Input_Output!$O$6,Input_Output!$O$22))*MRef(G$5,$B242-Input_Output!$O$6,Input_Output!$O$22)+MRef(U$5,$B242-Input_Output!$O$6,Input_Output!$O$22)*MRef($AE$5,$B242-Input_Output!$O$6,Input_Output!$O$22)-G242),Prime))</f>
        <v/>
      </c>
      <c r="CC242" s="43" t="str" cm="1">
        <f t="array" ref="CC242">IF(A242="","",MOD(AH242*MRef(AC$5,B242-Input_Output!$O$6,Input_Output!$O$22)*H242,Prime))</f>
        <v/>
      </c>
      <c r="CD242" s="24"/>
      <c r="CE242" s="43" t="str">
        <f>IF($A242="","",MOD(D242*$AG242,Prime))</f>
        <v/>
      </c>
      <c r="CF242" s="43" t="str">
        <f>IF($A242="","",MOD((E242-INPUT)*$AG242,Prime))</f>
        <v/>
      </c>
      <c r="CG242" s="43" t="str">
        <f>IF($A242="","",MOD(H242*$AG242,Prime))</f>
        <v/>
      </c>
      <c r="CH242" s="43" t="str">
        <f>IF($A242="","",MOD((E242-OUT)*$AI242,Prime))</f>
        <v/>
      </c>
      <c r="CI242" s="43" t="str" cm="1">
        <f t="array" ref="CI242">IF(A242="","",_xlfn.LET(_xlpm.r,B242-Input_Output!$O$6,_xlpm.l,Input_Output!$O$22,MOD(MRef(AG$5,_xlpm.r,_xlpm.l)+MRef(AH$5,_xlpm.r,_xlpm.l)-MRef(AI$5,_xlpm.r,_xlpm.l)-AH242,Prime)))</f>
        <v/>
      </c>
      <c r="CJ242" s="7"/>
    </row>
    <row r="243" spans="1:88" x14ac:dyDescent="0.25">
      <c r="A243" s="41" t="str">
        <f>IF(B243&lt;Input_Output!O$22,"disguised","")</f>
        <v/>
      </c>
      <c r="B243" s="19" t="str">
        <f>IF(B242="","",_xlfn.LET(_xlpm.next,B242+1,IF(_xlpm.next&lt;Input_Output!O$22,_xlpm.next,"")))</f>
        <v/>
      </c>
      <c r="C243" s="19"/>
      <c r="D243" s="42"/>
      <c r="E243" s="42"/>
      <c r="F243" s="42"/>
      <c r="G243" s="42"/>
      <c r="H243" s="79"/>
      <c r="I243" s="87"/>
      <c r="J243" s="42"/>
      <c r="K243" s="42"/>
      <c r="L243" s="42"/>
      <c r="M243" s="61"/>
      <c r="N243" s="80"/>
      <c r="O243" s="42"/>
      <c r="P243" s="42"/>
      <c r="Q243" s="42"/>
      <c r="R243" s="42"/>
      <c r="S243" s="42"/>
      <c r="T243" s="42"/>
      <c r="U243" s="42"/>
      <c r="V243" s="42"/>
      <c r="W243" s="42"/>
      <c r="X243" s="42"/>
      <c r="Y243" s="42"/>
      <c r="Z243" s="42"/>
      <c r="AA243" s="42"/>
      <c r="AB243" s="42"/>
      <c r="AC243" s="42"/>
      <c r="AD243" s="42"/>
      <c r="AE243" s="42"/>
      <c r="AF243" s="42"/>
      <c r="AG243" s="19"/>
      <c r="AH243" s="19"/>
      <c r="AI243" s="19"/>
      <c r="AJ243" s="7"/>
      <c r="AK243" s="43" t="str">
        <f>IF(A243="","",MOD((AG243+AH243)*(N243+O243+P243-1),Prime))</f>
        <v/>
      </c>
      <c r="AL243" s="43" t="str">
        <f>IF(A243="","",MOD((AG243+AH243)*(N243*(1-N243)),Prime))</f>
        <v/>
      </c>
      <c r="AM243" s="43" t="str">
        <f>IF(A243="","",MOD((AG243+AH243)*(O243*(1-O243)),Prime))</f>
        <v/>
      </c>
      <c r="AN243" s="43" t="str">
        <f>IF(A243="","",MOD((AG243+AH243)*(P243*(1-P243)),Prime))</f>
        <v/>
      </c>
      <c r="AO243" s="43" t="str">
        <f>IF(A243="","",MOD((AG243+AH243)*(N243*($I243-N$4)),Prime))</f>
        <v/>
      </c>
      <c r="AP243" s="43" t="str">
        <f>IF(A243="","",MOD((AG243+AH243)*(O243*($I243-O$4)),Prime))</f>
        <v/>
      </c>
      <c r="AQ243" s="43" t="str">
        <f>IF(A243="","",MOD((AG243+AH243)*(P243*($I243-P$4)),Prime))</f>
        <v/>
      </c>
      <c r="AR243" s="7"/>
      <c r="AS243" s="43" t="str">
        <f>IF(A243="","",MOD((AG243+AH243)*(Q243+R243+S243+T243+U243-1),Prime))</f>
        <v/>
      </c>
      <c r="AT243" s="43" t="str">
        <f>IF(A243="","",MOD((AG243+AH243)*(Q243*(1-Q243)),Prime))</f>
        <v/>
      </c>
      <c r="AU243" s="43" t="str">
        <f>IF(A243="","",MOD((AG243+AH243)*(R243*(1-R243)),Prime))</f>
        <v/>
      </c>
      <c r="AV243" s="43" t="str">
        <f>IF(A243="","",MOD((AG243+AH243)*(S243*(1-S243)),Prime))</f>
        <v/>
      </c>
      <c r="AW243" s="43" t="str">
        <f>IF(A243="","",MOD((AG243+AH243)*(T243*(1-T243)),Prime))</f>
        <v/>
      </c>
      <c r="AX243" s="43" t="str">
        <f>IF(A243="","",MOD((AG243+AH243)*(U243*(1-U243)),Prime))</f>
        <v/>
      </c>
      <c r="AY243" s="43" t="str">
        <f>IF($A243="","",MOD(($AG243+$AH243)*(Q243*($K243-Q$4)),Prime))</f>
        <v/>
      </c>
      <c r="AZ243" s="43" t="str">
        <f>IF($A243="","",MOD(($AG243+$AH243)*(R243*($K243-R$4)),Prime))</f>
        <v/>
      </c>
      <c r="BA243" s="43" t="str">
        <f>IF($A243="","",MOD(($AG243+$AH243)*(S243*($K243-S$4)),Prime))</f>
        <v/>
      </c>
      <c r="BB243" s="43" t="str">
        <f>IF($A243="","",MOD(($AG243+$AH243)*(T243*($K243-T$4)),Prime))</f>
        <v/>
      </c>
      <c r="BC243" s="43" t="str">
        <f>IF($A243="","",MOD(($AG243+$AH243)*(U243*($K243-U$4)),Prime))</f>
        <v/>
      </c>
      <c r="BD243" s="24"/>
      <c r="BE243" s="43" t="str">
        <f>IF(A243="","",MOD((AG243+AH243)*(V243+W243+X243+Y243+Z243-1),Prime))</f>
        <v/>
      </c>
      <c r="BF243" s="43" t="str">
        <f>IF(A243="","",MOD((AG243+AH243)*(V243*(1-V243)),Prime))</f>
        <v/>
      </c>
      <c r="BG243" s="43" t="str">
        <f>IF(A243="","",MOD((AG243+AH243)*(W243*(1-W243)),Prime))</f>
        <v/>
      </c>
      <c r="BH243" s="43" t="str">
        <f>IF(A243="","",MOD((AG243+AH243)*(X243*(1-X243)),Prime))</f>
        <v/>
      </c>
      <c r="BI243" s="43" t="str">
        <f>IF(A243="","",MOD((AG243+AH243)*(Y243*(1-Y243)),Prime))</f>
        <v/>
      </c>
      <c r="BJ243" s="43" t="str">
        <f>IF(A243="","",MOD((AG243+AH243)*(Z243*(1-Z243)),Prime))</f>
        <v/>
      </c>
      <c r="BK243" s="43" t="str">
        <f>IF($A243="","",MOD(($AG243+$AH243)*(V243*($L243-V$4)),Prime))</f>
        <v/>
      </c>
      <c r="BL243" s="43" t="str">
        <f>IF($A243="","",MOD(($AG243+$AH243)*(W243*($L243-W$4)),Prime))</f>
        <v/>
      </c>
      <c r="BM243" s="43" t="str">
        <f>IF($A243="","",MOD(($AG243+$AH243)*(X243*($L243-X$4)),Prime))</f>
        <v/>
      </c>
      <c r="BN243" s="43" t="str">
        <f>IF($A243="","",MOD(($AG243+$AH243)*(Y243*($L243-Y$4)),Prime))</f>
        <v/>
      </c>
      <c r="BO243" s="43" t="str">
        <f>IF($A243="","",MOD(($AG243+$AH243)*(Z243*($L243-Z$4)),Prime))</f>
        <v/>
      </c>
      <c r="BP243" s="24"/>
      <c r="BQ243" s="43" t="str">
        <f>IF(A243="","",MOD((AG243+AH243)*(R243*D243+S243*E243+T243*F243+U243*G243-AA243),Prime))</f>
        <v/>
      </c>
      <c r="BR243" s="43" t="str">
        <f>IF(A243="","",MOD((AG243+AH243)*(W243*D243+X243*E243+Y243*F243+Z243*G243-AB243),Prime))</f>
        <v/>
      </c>
      <c r="BS243" s="43" t="str">
        <f>IF(A243="","",MOD((AG243+AH243)*(MOD(N243*AB243+O243*(AB243+M243)+P243*(AA243+AB243+M243),Prime)-AC243),Prime))</f>
        <v/>
      </c>
      <c r="BT243" s="43" t="str">
        <f>IF(A243="","",MOD((AG243+AH243)*MOD(H243*(AA243+R243)+(1-H243)*AC243-AD243,Prime),Prime))</f>
        <v/>
      </c>
      <c r="BU243" s="43" t="str">
        <f>IF(A243="","",MOD((AG243+AH243)*((J243*AD243+(1-J243)*AC243)-AE243),Prime))</f>
        <v/>
      </c>
      <c r="BV243" s="43" t="str">
        <f>IF(A243="","",MOD((AG243+AH243)*H243*(1-H243),Prime))</f>
        <v/>
      </c>
      <c r="BW243" s="43" t="str" cm="1">
        <f t="array" ref="BW243">IF(A243="","",MOD(AH243*MOD(MRef(AF$5,B243-Input_Output!$O$6,Input_Output!$O$22)*MRef(AC$5,B243-Input_Output!$O$6,Input_Output!$O$22)-(1-H243),Prime),Prime))</f>
        <v/>
      </c>
      <c r="BX243" s="24"/>
      <c r="BY243" s="43" t="str" cm="1">
        <f t="array" ref="BY243">IF(A243="","",MOD($AH243*((1-MRef(R$5,$B243-Input_Output!$O$6,Input_Output!$O$22))*(MOD(MRef(D$5,$B243-Input_Output!$O$6,Input_Output!$O$22)+1,Prime))+MRef(R$5,$B243-Input_Output!$O$6,Input_Output!$O$22)*MRef($AE$5,$B243-Input_Output!$O$6,Input_Output!$O$22)-D243),Prime))</f>
        <v/>
      </c>
      <c r="BZ243" s="43" t="str" cm="1">
        <f t="array" ref="BZ243">IF($A243="","",MOD($AH243*((1-MRef(S$5,$B243-Input_Output!$O$6,Input_Output!$O$22))*MRef(E$5,$B243-Input_Output!$O$6,Input_Output!$O$22)+MRef(S$5,$B243-Input_Output!$O$6,Input_Output!$O$22)*MRef($AE$5,$B243-Input_Output!$O$6,Input_Output!$O$22)-E243),Prime))</f>
        <v/>
      </c>
      <c r="CA243" s="43" t="str" cm="1">
        <f t="array" ref="CA243">IF($A243="","",MOD($AH243*((1-MRef(T$5,$B243-Input_Output!$O$6,Input_Output!$O$22))*MRef(F$5,$B243-Input_Output!$O$6,Input_Output!$O$22)+MRef(T$5,$B243-Input_Output!$O$6,Input_Output!$O$22)*MRef($AE$5,$B243-Input_Output!$O$6,Input_Output!$O$22)-F243),Prime))</f>
        <v/>
      </c>
      <c r="CB243" s="43" t="str" cm="1">
        <f t="array" ref="CB243">IF($A243="","",MOD($AH243*((1-MRef(U$5,$B243-Input_Output!$O$6,Input_Output!$O$22))*MRef(G$5,$B243-Input_Output!$O$6,Input_Output!$O$22)+MRef(U$5,$B243-Input_Output!$O$6,Input_Output!$O$22)*MRef($AE$5,$B243-Input_Output!$O$6,Input_Output!$O$22)-G243),Prime))</f>
        <v/>
      </c>
      <c r="CC243" s="43" t="str" cm="1">
        <f t="array" ref="CC243">IF(A243="","",MOD(AH243*MRef(AC$5,B243-Input_Output!$O$6,Input_Output!$O$22)*H243,Prime))</f>
        <v/>
      </c>
      <c r="CD243" s="24"/>
      <c r="CE243" s="43" t="str">
        <f>IF($A243="","",MOD(D243*$AG243,Prime))</f>
        <v/>
      </c>
      <c r="CF243" s="43" t="str">
        <f>IF($A243="","",MOD((E243-INPUT)*$AG243,Prime))</f>
        <v/>
      </c>
      <c r="CG243" s="43" t="str">
        <f>IF($A243="","",MOD(H243*$AG243,Prime))</f>
        <v/>
      </c>
      <c r="CH243" s="43" t="str">
        <f>IF($A243="","",MOD((E243-OUT)*$AI243,Prime))</f>
        <v/>
      </c>
      <c r="CI243" s="43" t="str" cm="1">
        <f t="array" ref="CI243">IF(A243="","",_xlfn.LET(_xlpm.r,B243-Input_Output!$O$6,_xlpm.l,Input_Output!$O$22,MOD(MRef(AG$5,_xlpm.r,_xlpm.l)+MRef(AH$5,_xlpm.r,_xlpm.l)-MRef(AI$5,_xlpm.r,_xlpm.l)-AH243,Prime)))</f>
        <v/>
      </c>
      <c r="CJ243" s="7"/>
    </row>
    <row r="244" spans="1:88" x14ac:dyDescent="0.25">
      <c r="A244" s="41" t="str">
        <f>IF(B244&lt;Input_Output!O$22,"disguised","")</f>
        <v/>
      </c>
      <c r="B244" s="19" t="str">
        <f>IF(B243="","",_xlfn.LET(_xlpm.next,B243+1,IF(_xlpm.next&lt;Input_Output!O$22,_xlpm.next,"")))</f>
        <v/>
      </c>
      <c r="C244" s="19"/>
      <c r="D244" s="42"/>
      <c r="E244" s="42"/>
      <c r="F244" s="42"/>
      <c r="G244" s="42"/>
      <c r="H244" s="79"/>
      <c r="I244" s="87"/>
      <c r="J244" s="42"/>
      <c r="K244" s="42"/>
      <c r="L244" s="42"/>
      <c r="M244" s="61"/>
      <c r="N244" s="80"/>
      <c r="O244" s="42"/>
      <c r="P244" s="42"/>
      <c r="Q244" s="42"/>
      <c r="R244" s="42"/>
      <c r="S244" s="42"/>
      <c r="T244" s="42"/>
      <c r="U244" s="42"/>
      <c r="V244" s="42"/>
      <c r="W244" s="42"/>
      <c r="X244" s="42"/>
      <c r="Y244" s="42"/>
      <c r="Z244" s="42"/>
      <c r="AA244" s="42"/>
      <c r="AB244" s="42"/>
      <c r="AC244" s="42"/>
      <c r="AD244" s="42"/>
      <c r="AE244" s="42"/>
      <c r="AF244" s="42"/>
      <c r="AG244" s="19"/>
      <c r="AH244" s="19"/>
      <c r="AI244" s="19"/>
      <c r="AJ244" s="7"/>
      <c r="AK244" s="43" t="str">
        <f>IF(A244="","",MOD((AG244+AH244)*(N244+O244+P244-1),Prime))</f>
        <v/>
      </c>
      <c r="AL244" s="43" t="str">
        <f>IF(A244="","",MOD((AG244+AH244)*(N244*(1-N244)),Prime))</f>
        <v/>
      </c>
      <c r="AM244" s="43" t="str">
        <f>IF(A244="","",MOD((AG244+AH244)*(O244*(1-O244)),Prime))</f>
        <v/>
      </c>
      <c r="AN244" s="43" t="str">
        <f>IF(A244="","",MOD((AG244+AH244)*(P244*(1-P244)),Prime))</f>
        <v/>
      </c>
      <c r="AO244" s="43" t="str">
        <f>IF(A244="","",MOD((AG244+AH244)*(N244*($I244-N$4)),Prime))</f>
        <v/>
      </c>
      <c r="AP244" s="43" t="str">
        <f>IF(A244="","",MOD((AG244+AH244)*(O244*($I244-O$4)),Prime))</f>
        <v/>
      </c>
      <c r="AQ244" s="43" t="str">
        <f>IF(A244="","",MOD((AG244+AH244)*(P244*($I244-P$4)),Prime))</f>
        <v/>
      </c>
      <c r="AR244" s="7"/>
      <c r="AS244" s="43" t="str">
        <f>IF(A244="","",MOD((AG244+AH244)*(Q244+R244+S244+T244+U244-1),Prime))</f>
        <v/>
      </c>
      <c r="AT244" s="43" t="str">
        <f>IF(A244="","",MOD((AG244+AH244)*(Q244*(1-Q244)),Prime))</f>
        <v/>
      </c>
      <c r="AU244" s="43" t="str">
        <f>IF(A244="","",MOD((AG244+AH244)*(R244*(1-R244)),Prime))</f>
        <v/>
      </c>
      <c r="AV244" s="43" t="str">
        <f>IF(A244="","",MOD((AG244+AH244)*(S244*(1-S244)),Prime))</f>
        <v/>
      </c>
      <c r="AW244" s="43" t="str">
        <f>IF(A244="","",MOD((AG244+AH244)*(T244*(1-T244)),Prime))</f>
        <v/>
      </c>
      <c r="AX244" s="43" t="str">
        <f>IF(A244="","",MOD((AG244+AH244)*(U244*(1-U244)),Prime))</f>
        <v/>
      </c>
      <c r="AY244" s="43" t="str">
        <f>IF($A244="","",MOD(($AG244+$AH244)*(Q244*($K244-Q$4)),Prime))</f>
        <v/>
      </c>
      <c r="AZ244" s="43" t="str">
        <f>IF($A244="","",MOD(($AG244+$AH244)*(R244*($K244-R$4)),Prime))</f>
        <v/>
      </c>
      <c r="BA244" s="43" t="str">
        <f>IF($A244="","",MOD(($AG244+$AH244)*(S244*($K244-S$4)),Prime))</f>
        <v/>
      </c>
      <c r="BB244" s="43" t="str">
        <f>IF($A244="","",MOD(($AG244+$AH244)*(T244*($K244-T$4)),Prime))</f>
        <v/>
      </c>
      <c r="BC244" s="43" t="str">
        <f>IF($A244="","",MOD(($AG244+$AH244)*(U244*($K244-U$4)),Prime))</f>
        <v/>
      </c>
      <c r="BD244" s="24"/>
      <c r="BE244" s="43" t="str">
        <f>IF(A244="","",MOD((AG244+AH244)*(V244+W244+X244+Y244+Z244-1),Prime))</f>
        <v/>
      </c>
      <c r="BF244" s="43" t="str">
        <f>IF(A244="","",MOD((AG244+AH244)*(V244*(1-V244)),Prime))</f>
        <v/>
      </c>
      <c r="BG244" s="43" t="str">
        <f>IF(A244="","",MOD((AG244+AH244)*(W244*(1-W244)),Prime))</f>
        <v/>
      </c>
      <c r="BH244" s="43" t="str">
        <f>IF(A244="","",MOD((AG244+AH244)*(X244*(1-X244)),Prime))</f>
        <v/>
      </c>
      <c r="BI244" s="43" t="str">
        <f>IF(A244="","",MOD((AG244+AH244)*(Y244*(1-Y244)),Prime))</f>
        <v/>
      </c>
      <c r="BJ244" s="43" t="str">
        <f>IF(A244="","",MOD((AG244+AH244)*(Z244*(1-Z244)),Prime))</f>
        <v/>
      </c>
      <c r="BK244" s="43" t="str">
        <f>IF($A244="","",MOD(($AG244+$AH244)*(V244*($L244-V$4)),Prime))</f>
        <v/>
      </c>
      <c r="BL244" s="43" t="str">
        <f>IF($A244="","",MOD(($AG244+$AH244)*(W244*($L244-W$4)),Prime))</f>
        <v/>
      </c>
      <c r="BM244" s="43" t="str">
        <f>IF($A244="","",MOD(($AG244+$AH244)*(X244*($L244-X$4)),Prime))</f>
        <v/>
      </c>
      <c r="BN244" s="43" t="str">
        <f>IF($A244="","",MOD(($AG244+$AH244)*(Y244*($L244-Y$4)),Prime))</f>
        <v/>
      </c>
      <c r="BO244" s="43" t="str">
        <f>IF($A244="","",MOD(($AG244+$AH244)*(Z244*($L244-Z$4)),Prime))</f>
        <v/>
      </c>
      <c r="BP244" s="24"/>
      <c r="BQ244" s="43" t="str">
        <f>IF(A244="","",MOD((AG244+AH244)*(R244*D244+S244*E244+T244*F244+U244*G244-AA244),Prime))</f>
        <v/>
      </c>
      <c r="BR244" s="43" t="str">
        <f>IF(A244="","",MOD((AG244+AH244)*(W244*D244+X244*E244+Y244*F244+Z244*G244-AB244),Prime))</f>
        <v/>
      </c>
      <c r="BS244" s="43" t="str">
        <f>IF(A244="","",MOD((AG244+AH244)*(MOD(N244*AB244+O244*(AB244+M244)+P244*(AA244+AB244+M244),Prime)-AC244),Prime))</f>
        <v/>
      </c>
      <c r="BT244" s="43" t="str">
        <f>IF(A244="","",MOD((AG244+AH244)*MOD(H244*(AA244+R244)+(1-H244)*AC244-AD244,Prime),Prime))</f>
        <v/>
      </c>
      <c r="BU244" s="43" t="str">
        <f>IF(A244="","",MOD((AG244+AH244)*((J244*AD244+(1-J244)*AC244)-AE244),Prime))</f>
        <v/>
      </c>
      <c r="BV244" s="43" t="str">
        <f>IF(A244="","",MOD((AG244+AH244)*H244*(1-H244),Prime))</f>
        <v/>
      </c>
      <c r="BW244" s="43" t="str" cm="1">
        <f t="array" ref="BW244">IF(A244="","",MOD(AH244*MOD(MRef(AF$5,B244-Input_Output!$O$6,Input_Output!$O$22)*MRef(AC$5,B244-Input_Output!$O$6,Input_Output!$O$22)-(1-H244),Prime),Prime))</f>
        <v/>
      </c>
      <c r="BX244" s="24"/>
      <c r="BY244" s="43" t="str" cm="1">
        <f t="array" ref="BY244">IF(A244="","",MOD($AH244*((1-MRef(R$5,$B244-Input_Output!$O$6,Input_Output!$O$22))*(MOD(MRef(D$5,$B244-Input_Output!$O$6,Input_Output!$O$22)+1,Prime))+MRef(R$5,$B244-Input_Output!$O$6,Input_Output!$O$22)*MRef($AE$5,$B244-Input_Output!$O$6,Input_Output!$O$22)-D244),Prime))</f>
        <v/>
      </c>
      <c r="BZ244" s="43" t="str" cm="1">
        <f t="array" ref="BZ244">IF($A244="","",MOD($AH244*((1-MRef(S$5,$B244-Input_Output!$O$6,Input_Output!$O$22))*MRef(E$5,$B244-Input_Output!$O$6,Input_Output!$O$22)+MRef(S$5,$B244-Input_Output!$O$6,Input_Output!$O$22)*MRef($AE$5,$B244-Input_Output!$O$6,Input_Output!$O$22)-E244),Prime))</f>
        <v/>
      </c>
      <c r="CA244" s="43" t="str" cm="1">
        <f t="array" ref="CA244">IF($A244="","",MOD($AH244*((1-MRef(T$5,$B244-Input_Output!$O$6,Input_Output!$O$22))*MRef(F$5,$B244-Input_Output!$O$6,Input_Output!$O$22)+MRef(T$5,$B244-Input_Output!$O$6,Input_Output!$O$22)*MRef($AE$5,$B244-Input_Output!$O$6,Input_Output!$O$22)-F244),Prime))</f>
        <v/>
      </c>
      <c r="CB244" s="43" t="str" cm="1">
        <f t="array" ref="CB244">IF($A244="","",MOD($AH244*((1-MRef(U$5,$B244-Input_Output!$O$6,Input_Output!$O$22))*MRef(G$5,$B244-Input_Output!$O$6,Input_Output!$O$22)+MRef(U$5,$B244-Input_Output!$O$6,Input_Output!$O$22)*MRef($AE$5,$B244-Input_Output!$O$6,Input_Output!$O$22)-G244),Prime))</f>
        <v/>
      </c>
      <c r="CC244" s="43" t="str" cm="1">
        <f t="array" ref="CC244">IF(A244="","",MOD(AH244*MRef(AC$5,B244-Input_Output!$O$6,Input_Output!$O$22)*H244,Prime))</f>
        <v/>
      </c>
      <c r="CD244" s="24"/>
      <c r="CE244" s="43" t="str">
        <f>IF($A244="","",MOD(D244*$AG244,Prime))</f>
        <v/>
      </c>
      <c r="CF244" s="43" t="str">
        <f>IF($A244="","",MOD((E244-INPUT)*$AG244,Prime))</f>
        <v/>
      </c>
      <c r="CG244" s="43" t="str">
        <f>IF($A244="","",MOD(H244*$AG244,Prime))</f>
        <v/>
      </c>
      <c r="CH244" s="43" t="str">
        <f>IF($A244="","",MOD((E244-OUT)*$AI244,Prime))</f>
        <v/>
      </c>
      <c r="CI244" s="43" t="str" cm="1">
        <f t="array" ref="CI244">IF(A244="","",_xlfn.LET(_xlpm.r,B244-Input_Output!$O$6,_xlpm.l,Input_Output!$O$22,MOD(MRef(AG$5,_xlpm.r,_xlpm.l)+MRef(AH$5,_xlpm.r,_xlpm.l)-MRef(AI$5,_xlpm.r,_xlpm.l)-AH244,Prime)))</f>
        <v/>
      </c>
      <c r="CJ244" s="7"/>
    </row>
    <row r="245" spans="1:88" x14ac:dyDescent="0.25">
      <c r="A245" s="41" t="str">
        <f>IF(B245&lt;Input_Output!O$22,"disguised","")</f>
        <v/>
      </c>
      <c r="B245" s="19" t="str">
        <f>IF(B244="","",_xlfn.LET(_xlpm.next,B244+1,IF(_xlpm.next&lt;Input_Output!O$22,_xlpm.next,"")))</f>
        <v/>
      </c>
      <c r="C245" s="19"/>
      <c r="D245" s="42"/>
      <c r="E245" s="42"/>
      <c r="F245" s="42"/>
      <c r="G245" s="42"/>
      <c r="H245" s="79"/>
      <c r="I245" s="87"/>
      <c r="J245" s="42"/>
      <c r="K245" s="42"/>
      <c r="L245" s="42"/>
      <c r="M245" s="61"/>
      <c r="N245" s="80"/>
      <c r="O245" s="42"/>
      <c r="P245" s="42"/>
      <c r="Q245" s="42"/>
      <c r="R245" s="42"/>
      <c r="S245" s="42"/>
      <c r="T245" s="42"/>
      <c r="U245" s="42"/>
      <c r="V245" s="42"/>
      <c r="W245" s="42"/>
      <c r="X245" s="42"/>
      <c r="Y245" s="42"/>
      <c r="Z245" s="42"/>
      <c r="AA245" s="42"/>
      <c r="AB245" s="42"/>
      <c r="AC245" s="42"/>
      <c r="AD245" s="42"/>
      <c r="AE245" s="42"/>
      <c r="AF245" s="42"/>
      <c r="AG245" s="19"/>
      <c r="AH245" s="19"/>
      <c r="AI245" s="19"/>
      <c r="AJ245" s="7"/>
      <c r="AK245" s="43" t="str">
        <f>IF(A245="","",MOD((AG245+AH245)*(N245+O245+P245-1),Prime))</f>
        <v/>
      </c>
      <c r="AL245" s="43" t="str">
        <f>IF(A245="","",MOD((AG245+AH245)*(N245*(1-N245)),Prime))</f>
        <v/>
      </c>
      <c r="AM245" s="43" t="str">
        <f>IF(A245="","",MOD((AG245+AH245)*(O245*(1-O245)),Prime))</f>
        <v/>
      </c>
      <c r="AN245" s="43" t="str">
        <f>IF(A245="","",MOD((AG245+AH245)*(P245*(1-P245)),Prime))</f>
        <v/>
      </c>
      <c r="AO245" s="43" t="str">
        <f>IF(A245="","",MOD((AG245+AH245)*(N245*($I245-N$4)),Prime))</f>
        <v/>
      </c>
      <c r="AP245" s="43" t="str">
        <f>IF(A245="","",MOD((AG245+AH245)*(O245*($I245-O$4)),Prime))</f>
        <v/>
      </c>
      <c r="AQ245" s="43" t="str">
        <f>IF(A245="","",MOD((AG245+AH245)*(P245*($I245-P$4)),Prime))</f>
        <v/>
      </c>
      <c r="AR245" s="7"/>
      <c r="AS245" s="43" t="str">
        <f>IF(A245="","",MOD((AG245+AH245)*(Q245+R245+S245+T245+U245-1),Prime))</f>
        <v/>
      </c>
      <c r="AT245" s="43" t="str">
        <f>IF(A245="","",MOD((AG245+AH245)*(Q245*(1-Q245)),Prime))</f>
        <v/>
      </c>
      <c r="AU245" s="43" t="str">
        <f>IF(A245="","",MOD((AG245+AH245)*(R245*(1-R245)),Prime))</f>
        <v/>
      </c>
      <c r="AV245" s="43" t="str">
        <f>IF(A245="","",MOD((AG245+AH245)*(S245*(1-S245)),Prime))</f>
        <v/>
      </c>
      <c r="AW245" s="43" t="str">
        <f>IF(A245="","",MOD((AG245+AH245)*(T245*(1-T245)),Prime))</f>
        <v/>
      </c>
      <c r="AX245" s="43" t="str">
        <f>IF(A245="","",MOD((AG245+AH245)*(U245*(1-U245)),Prime))</f>
        <v/>
      </c>
      <c r="AY245" s="43" t="str">
        <f>IF($A245="","",MOD(($AG245+$AH245)*(Q245*($K245-Q$4)),Prime))</f>
        <v/>
      </c>
      <c r="AZ245" s="43" t="str">
        <f>IF($A245="","",MOD(($AG245+$AH245)*(R245*($K245-R$4)),Prime))</f>
        <v/>
      </c>
      <c r="BA245" s="43" t="str">
        <f>IF($A245="","",MOD(($AG245+$AH245)*(S245*($K245-S$4)),Prime))</f>
        <v/>
      </c>
      <c r="BB245" s="43" t="str">
        <f>IF($A245="","",MOD(($AG245+$AH245)*(T245*($K245-T$4)),Prime))</f>
        <v/>
      </c>
      <c r="BC245" s="43" t="str">
        <f>IF($A245="","",MOD(($AG245+$AH245)*(U245*($K245-U$4)),Prime))</f>
        <v/>
      </c>
      <c r="BD245" s="24"/>
      <c r="BE245" s="43" t="str">
        <f>IF(A245="","",MOD((AG245+AH245)*(V245+W245+X245+Y245+Z245-1),Prime))</f>
        <v/>
      </c>
      <c r="BF245" s="43" t="str">
        <f>IF(A245="","",MOD((AG245+AH245)*(V245*(1-V245)),Prime))</f>
        <v/>
      </c>
      <c r="BG245" s="43" t="str">
        <f>IF(A245="","",MOD((AG245+AH245)*(W245*(1-W245)),Prime))</f>
        <v/>
      </c>
      <c r="BH245" s="43" t="str">
        <f>IF(A245="","",MOD((AG245+AH245)*(X245*(1-X245)),Prime))</f>
        <v/>
      </c>
      <c r="BI245" s="43" t="str">
        <f>IF(A245="","",MOD((AG245+AH245)*(Y245*(1-Y245)),Prime))</f>
        <v/>
      </c>
      <c r="BJ245" s="43" t="str">
        <f>IF(A245="","",MOD((AG245+AH245)*(Z245*(1-Z245)),Prime))</f>
        <v/>
      </c>
      <c r="BK245" s="43" t="str">
        <f>IF($A245="","",MOD(($AG245+$AH245)*(V245*($L245-V$4)),Prime))</f>
        <v/>
      </c>
      <c r="BL245" s="43" t="str">
        <f>IF($A245="","",MOD(($AG245+$AH245)*(W245*($L245-W$4)),Prime))</f>
        <v/>
      </c>
      <c r="BM245" s="43" t="str">
        <f>IF($A245="","",MOD(($AG245+$AH245)*(X245*($L245-X$4)),Prime))</f>
        <v/>
      </c>
      <c r="BN245" s="43" t="str">
        <f>IF($A245="","",MOD(($AG245+$AH245)*(Y245*($L245-Y$4)),Prime))</f>
        <v/>
      </c>
      <c r="BO245" s="43" t="str">
        <f>IF($A245="","",MOD(($AG245+$AH245)*(Z245*($L245-Z$4)),Prime))</f>
        <v/>
      </c>
      <c r="BP245" s="24"/>
      <c r="BQ245" s="43" t="str">
        <f>IF(A245="","",MOD((AG245+AH245)*(R245*D245+S245*E245+T245*F245+U245*G245-AA245),Prime))</f>
        <v/>
      </c>
      <c r="BR245" s="43" t="str">
        <f>IF(A245="","",MOD((AG245+AH245)*(W245*D245+X245*E245+Y245*F245+Z245*G245-AB245),Prime))</f>
        <v/>
      </c>
      <c r="BS245" s="43" t="str">
        <f>IF(A245="","",MOD((AG245+AH245)*(MOD(N245*AB245+O245*(AB245+M245)+P245*(AA245+AB245+M245),Prime)-AC245),Prime))</f>
        <v/>
      </c>
      <c r="BT245" s="43" t="str">
        <f>IF(A245="","",MOD((AG245+AH245)*MOD(H245*(AA245+R245)+(1-H245)*AC245-AD245,Prime),Prime))</f>
        <v/>
      </c>
      <c r="BU245" s="43" t="str">
        <f>IF(A245="","",MOD((AG245+AH245)*((J245*AD245+(1-J245)*AC245)-AE245),Prime))</f>
        <v/>
      </c>
      <c r="BV245" s="43" t="str">
        <f>IF(A245="","",MOD((AG245+AH245)*H245*(1-H245),Prime))</f>
        <v/>
      </c>
      <c r="BW245" s="43" t="str" cm="1">
        <f t="array" ref="BW245">IF(A245="","",MOD(AH245*MOD(MRef(AF$5,B245-Input_Output!$O$6,Input_Output!$O$22)*MRef(AC$5,B245-Input_Output!$O$6,Input_Output!$O$22)-(1-H245),Prime),Prime))</f>
        <v/>
      </c>
      <c r="BX245" s="24"/>
      <c r="BY245" s="43" t="str" cm="1">
        <f t="array" ref="BY245">IF(A245="","",MOD($AH245*((1-MRef(R$5,$B245-Input_Output!$O$6,Input_Output!$O$22))*(MOD(MRef(D$5,$B245-Input_Output!$O$6,Input_Output!$O$22)+1,Prime))+MRef(R$5,$B245-Input_Output!$O$6,Input_Output!$O$22)*MRef($AE$5,$B245-Input_Output!$O$6,Input_Output!$O$22)-D245),Prime))</f>
        <v/>
      </c>
      <c r="BZ245" s="43" t="str" cm="1">
        <f t="array" ref="BZ245">IF($A245="","",MOD($AH245*((1-MRef(S$5,$B245-Input_Output!$O$6,Input_Output!$O$22))*MRef(E$5,$B245-Input_Output!$O$6,Input_Output!$O$22)+MRef(S$5,$B245-Input_Output!$O$6,Input_Output!$O$22)*MRef($AE$5,$B245-Input_Output!$O$6,Input_Output!$O$22)-E245),Prime))</f>
        <v/>
      </c>
      <c r="CA245" s="43" t="str" cm="1">
        <f t="array" ref="CA245">IF($A245="","",MOD($AH245*((1-MRef(T$5,$B245-Input_Output!$O$6,Input_Output!$O$22))*MRef(F$5,$B245-Input_Output!$O$6,Input_Output!$O$22)+MRef(T$5,$B245-Input_Output!$O$6,Input_Output!$O$22)*MRef($AE$5,$B245-Input_Output!$O$6,Input_Output!$O$22)-F245),Prime))</f>
        <v/>
      </c>
      <c r="CB245" s="43" t="str" cm="1">
        <f t="array" ref="CB245">IF($A245="","",MOD($AH245*((1-MRef(U$5,$B245-Input_Output!$O$6,Input_Output!$O$22))*MRef(G$5,$B245-Input_Output!$O$6,Input_Output!$O$22)+MRef(U$5,$B245-Input_Output!$O$6,Input_Output!$O$22)*MRef($AE$5,$B245-Input_Output!$O$6,Input_Output!$O$22)-G245),Prime))</f>
        <v/>
      </c>
      <c r="CC245" s="43" t="str" cm="1">
        <f t="array" ref="CC245">IF(A245="","",MOD(AH245*MRef(AC$5,B245-Input_Output!$O$6,Input_Output!$O$22)*H245,Prime))</f>
        <v/>
      </c>
      <c r="CD245" s="24"/>
      <c r="CE245" s="43" t="str">
        <f>IF($A245="","",MOD(D245*$AG245,Prime))</f>
        <v/>
      </c>
      <c r="CF245" s="43" t="str">
        <f>IF($A245="","",MOD((E245-INPUT)*$AG245,Prime))</f>
        <v/>
      </c>
      <c r="CG245" s="43" t="str">
        <f>IF($A245="","",MOD(H245*$AG245,Prime))</f>
        <v/>
      </c>
      <c r="CH245" s="43" t="str">
        <f>IF($A245="","",MOD((E245-OUT)*$AI245,Prime))</f>
        <v/>
      </c>
      <c r="CI245" s="43" t="str" cm="1">
        <f t="array" ref="CI245">IF(A245="","",_xlfn.LET(_xlpm.r,B245-Input_Output!$O$6,_xlpm.l,Input_Output!$O$22,MOD(MRef(AG$5,_xlpm.r,_xlpm.l)+MRef(AH$5,_xlpm.r,_xlpm.l)-MRef(AI$5,_xlpm.r,_xlpm.l)-AH245,Prime)))</f>
        <v/>
      </c>
      <c r="CJ245" s="7"/>
    </row>
    <row r="246" spans="1:88" x14ac:dyDescent="0.25">
      <c r="A246" s="41" t="str">
        <f>IF(B246&lt;Input_Output!O$22,"disguised","")</f>
        <v/>
      </c>
      <c r="B246" s="19" t="str">
        <f>IF(B245="","",_xlfn.LET(_xlpm.next,B245+1,IF(_xlpm.next&lt;Input_Output!O$22,_xlpm.next,"")))</f>
        <v/>
      </c>
      <c r="C246" s="19"/>
      <c r="D246" s="42"/>
      <c r="E246" s="42"/>
      <c r="F246" s="42"/>
      <c r="G246" s="42"/>
      <c r="H246" s="79"/>
      <c r="I246" s="87"/>
      <c r="J246" s="42"/>
      <c r="K246" s="42"/>
      <c r="L246" s="42"/>
      <c r="M246" s="61"/>
      <c r="N246" s="80"/>
      <c r="O246" s="42"/>
      <c r="P246" s="42"/>
      <c r="Q246" s="42"/>
      <c r="R246" s="42"/>
      <c r="S246" s="42"/>
      <c r="T246" s="42"/>
      <c r="U246" s="42"/>
      <c r="V246" s="42"/>
      <c r="W246" s="42"/>
      <c r="X246" s="42"/>
      <c r="Y246" s="42"/>
      <c r="Z246" s="42"/>
      <c r="AA246" s="42"/>
      <c r="AB246" s="42"/>
      <c r="AC246" s="42"/>
      <c r="AD246" s="42"/>
      <c r="AE246" s="42"/>
      <c r="AF246" s="42"/>
      <c r="AG246" s="19"/>
      <c r="AH246" s="19"/>
      <c r="AI246" s="19"/>
      <c r="AJ246" s="7"/>
      <c r="AK246" s="43" t="str">
        <f>IF(A246="","",MOD((AG246+AH246)*(N246+O246+P246-1),Prime))</f>
        <v/>
      </c>
      <c r="AL246" s="43" t="str">
        <f>IF(A246="","",MOD((AG246+AH246)*(N246*(1-N246)),Prime))</f>
        <v/>
      </c>
      <c r="AM246" s="43" t="str">
        <f>IF(A246="","",MOD((AG246+AH246)*(O246*(1-O246)),Prime))</f>
        <v/>
      </c>
      <c r="AN246" s="43" t="str">
        <f>IF(A246="","",MOD((AG246+AH246)*(P246*(1-P246)),Prime))</f>
        <v/>
      </c>
      <c r="AO246" s="43" t="str">
        <f>IF(A246="","",MOD((AG246+AH246)*(N246*($I246-N$4)),Prime))</f>
        <v/>
      </c>
      <c r="AP246" s="43" t="str">
        <f>IF(A246="","",MOD((AG246+AH246)*(O246*($I246-O$4)),Prime))</f>
        <v/>
      </c>
      <c r="AQ246" s="43" t="str">
        <f>IF(A246="","",MOD((AG246+AH246)*(P246*($I246-P$4)),Prime))</f>
        <v/>
      </c>
      <c r="AR246" s="7"/>
      <c r="AS246" s="43" t="str">
        <f>IF(A246="","",MOD((AG246+AH246)*(Q246+R246+S246+T246+U246-1),Prime))</f>
        <v/>
      </c>
      <c r="AT246" s="43" t="str">
        <f>IF(A246="","",MOD((AG246+AH246)*(Q246*(1-Q246)),Prime))</f>
        <v/>
      </c>
      <c r="AU246" s="43" t="str">
        <f>IF(A246="","",MOD((AG246+AH246)*(R246*(1-R246)),Prime))</f>
        <v/>
      </c>
      <c r="AV246" s="43" t="str">
        <f>IF(A246="","",MOD((AG246+AH246)*(S246*(1-S246)),Prime))</f>
        <v/>
      </c>
      <c r="AW246" s="43" t="str">
        <f>IF(A246="","",MOD((AG246+AH246)*(T246*(1-T246)),Prime))</f>
        <v/>
      </c>
      <c r="AX246" s="43" t="str">
        <f>IF(A246="","",MOD((AG246+AH246)*(U246*(1-U246)),Prime))</f>
        <v/>
      </c>
      <c r="AY246" s="43" t="str">
        <f>IF($A246="","",MOD(($AG246+$AH246)*(Q246*($K246-Q$4)),Prime))</f>
        <v/>
      </c>
      <c r="AZ246" s="43" t="str">
        <f>IF($A246="","",MOD(($AG246+$AH246)*(R246*($K246-R$4)),Prime))</f>
        <v/>
      </c>
      <c r="BA246" s="43" t="str">
        <f>IF($A246="","",MOD(($AG246+$AH246)*(S246*($K246-S$4)),Prime))</f>
        <v/>
      </c>
      <c r="BB246" s="43" t="str">
        <f>IF($A246="","",MOD(($AG246+$AH246)*(T246*($K246-T$4)),Prime))</f>
        <v/>
      </c>
      <c r="BC246" s="43" t="str">
        <f>IF($A246="","",MOD(($AG246+$AH246)*(U246*($K246-U$4)),Prime))</f>
        <v/>
      </c>
      <c r="BD246" s="24"/>
      <c r="BE246" s="43" t="str">
        <f>IF(A246="","",MOD((AG246+AH246)*(V246+W246+X246+Y246+Z246-1),Prime))</f>
        <v/>
      </c>
      <c r="BF246" s="43" t="str">
        <f>IF(A246="","",MOD((AG246+AH246)*(V246*(1-V246)),Prime))</f>
        <v/>
      </c>
      <c r="BG246" s="43" t="str">
        <f>IF(A246="","",MOD((AG246+AH246)*(W246*(1-W246)),Prime))</f>
        <v/>
      </c>
      <c r="BH246" s="43" t="str">
        <f>IF(A246="","",MOD((AG246+AH246)*(X246*(1-X246)),Prime))</f>
        <v/>
      </c>
      <c r="BI246" s="43" t="str">
        <f>IF(A246="","",MOD((AG246+AH246)*(Y246*(1-Y246)),Prime))</f>
        <v/>
      </c>
      <c r="BJ246" s="43" t="str">
        <f>IF(A246="","",MOD((AG246+AH246)*(Z246*(1-Z246)),Prime))</f>
        <v/>
      </c>
      <c r="BK246" s="43" t="str">
        <f>IF($A246="","",MOD(($AG246+$AH246)*(V246*($L246-V$4)),Prime))</f>
        <v/>
      </c>
      <c r="BL246" s="43" t="str">
        <f>IF($A246="","",MOD(($AG246+$AH246)*(W246*($L246-W$4)),Prime))</f>
        <v/>
      </c>
      <c r="BM246" s="43" t="str">
        <f>IF($A246="","",MOD(($AG246+$AH246)*(X246*($L246-X$4)),Prime))</f>
        <v/>
      </c>
      <c r="BN246" s="43" t="str">
        <f>IF($A246="","",MOD(($AG246+$AH246)*(Y246*($L246-Y$4)),Prime))</f>
        <v/>
      </c>
      <c r="BO246" s="43" t="str">
        <f>IF($A246="","",MOD(($AG246+$AH246)*(Z246*($L246-Z$4)),Prime))</f>
        <v/>
      </c>
      <c r="BP246" s="24"/>
      <c r="BQ246" s="43" t="str">
        <f>IF(A246="","",MOD((AG246+AH246)*(R246*D246+S246*E246+T246*F246+U246*G246-AA246),Prime))</f>
        <v/>
      </c>
      <c r="BR246" s="43" t="str">
        <f>IF(A246="","",MOD((AG246+AH246)*(W246*D246+X246*E246+Y246*F246+Z246*G246-AB246),Prime))</f>
        <v/>
      </c>
      <c r="BS246" s="43" t="str">
        <f>IF(A246="","",MOD((AG246+AH246)*(MOD(N246*AB246+O246*(AB246+M246)+P246*(AA246+AB246+M246),Prime)-AC246),Prime))</f>
        <v/>
      </c>
      <c r="BT246" s="43" t="str">
        <f>IF(A246="","",MOD((AG246+AH246)*MOD(H246*(AA246+R246)+(1-H246)*AC246-AD246,Prime),Prime))</f>
        <v/>
      </c>
      <c r="BU246" s="43" t="str">
        <f>IF(A246="","",MOD((AG246+AH246)*((J246*AD246+(1-J246)*AC246)-AE246),Prime))</f>
        <v/>
      </c>
      <c r="BV246" s="43" t="str">
        <f>IF(A246="","",MOD((AG246+AH246)*H246*(1-H246),Prime))</f>
        <v/>
      </c>
      <c r="BW246" s="43" t="str" cm="1">
        <f t="array" ref="BW246">IF(A246="","",MOD(AH246*MOD(MRef(AF$5,B246-Input_Output!$O$6,Input_Output!$O$22)*MRef(AC$5,B246-Input_Output!$O$6,Input_Output!$O$22)-(1-H246),Prime),Prime))</f>
        <v/>
      </c>
      <c r="BX246" s="24"/>
      <c r="BY246" s="43" t="str" cm="1">
        <f t="array" ref="BY246">IF(A246="","",MOD($AH246*((1-MRef(R$5,$B246-Input_Output!$O$6,Input_Output!$O$22))*(MOD(MRef(D$5,$B246-Input_Output!$O$6,Input_Output!$O$22)+1,Prime))+MRef(R$5,$B246-Input_Output!$O$6,Input_Output!$O$22)*MRef($AE$5,$B246-Input_Output!$O$6,Input_Output!$O$22)-D246),Prime))</f>
        <v/>
      </c>
      <c r="BZ246" s="43" t="str" cm="1">
        <f t="array" ref="BZ246">IF($A246="","",MOD($AH246*((1-MRef(S$5,$B246-Input_Output!$O$6,Input_Output!$O$22))*MRef(E$5,$B246-Input_Output!$O$6,Input_Output!$O$22)+MRef(S$5,$B246-Input_Output!$O$6,Input_Output!$O$22)*MRef($AE$5,$B246-Input_Output!$O$6,Input_Output!$O$22)-E246),Prime))</f>
        <v/>
      </c>
      <c r="CA246" s="43" t="str" cm="1">
        <f t="array" ref="CA246">IF($A246="","",MOD($AH246*((1-MRef(T$5,$B246-Input_Output!$O$6,Input_Output!$O$22))*MRef(F$5,$B246-Input_Output!$O$6,Input_Output!$O$22)+MRef(T$5,$B246-Input_Output!$O$6,Input_Output!$O$22)*MRef($AE$5,$B246-Input_Output!$O$6,Input_Output!$O$22)-F246),Prime))</f>
        <v/>
      </c>
      <c r="CB246" s="43" t="str" cm="1">
        <f t="array" ref="CB246">IF($A246="","",MOD($AH246*((1-MRef(U$5,$B246-Input_Output!$O$6,Input_Output!$O$22))*MRef(G$5,$B246-Input_Output!$O$6,Input_Output!$O$22)+MRef(U$5,$B246-Input_Output!$O$6,Input_Output!$O$22)*MRef($AE$5,$B246-Input_Output!$O$6,Input_Output!$O$22)-G246),Prime))</f>
        <v/>
      </c>
      <c r="CC246" s="43" t="str" cm="1">
        <f t="array" ref="CC246">IF(A246="","",MOD(AH246*MRef(AC$5,B246-Input_Output!$O$6,Input_Output!$O$22)*H246,Prime))</f>
        <v/>
      </c>
      <c r="CD246" s="24"/>
      <c r="CE246" s="43" t="str">
        <f>IF($A246="","",MOD(D246*$AG246,Prime))</f>
        <v/>
      </c>
      <c r="CF246" s="43" t="str">
        <f>IF($A246="","",MOD((E246-INPUT)*$AG246,Prime))</f>
        <v/>
      </c>
      <c r="CG246" s="43" t="str">
        <f>IF($A246="","",MOD(H246*$AG246,Prime))</f>
        <v/>
      </c>
      <c r="CH246" s="43" t="str">
        <f>IF($A246="","",MOD((E246-OUT)*$AI246,Prime))</f>
        <v/>
      </c>
      <c r="CI246" s="43" t="str" cm="1">
        <f t="array" ref="CI246">IF(A246="","",_xlfn.LET(_xlpm.r,B246-Input_Output!$O$6,_xlpm.l,Input_Output!$O$22,MOD(MRef(AG$5,_xlpm.r,_xlpm.l)+MRef(AH$5,_xlpm.r,_xlpm.l)-MRef(AI$5,_xlpm.r,_xlpm.l)-AH246,Prime)))</f>
        <v/>
      </c>
      <c r="CJ246" s="7"/>
    </row>
    <row r="247" spans="1:88" x14ac:dyDescent="0.25">
      <c r="A247" s="41" t="str">
        <f>IF(B247&lt;Input_Output!O$22,"disguised","")</f>
        <v/>
      </c>
      <c r="B247" s="19" t="str">
        <f>IF(B246="","",_xlfn.LET(_xlpm.next,B246+1,IF(_xlpm.next&lt;Input_Output!O$22,_xlpm.next,"")))</f>
        <v/>
      </c>
      <c r="C247" s="19"/>
      <c r="D247" s="42"/>
      <c r="E247" s="42"/>
      <c r="F247" s="42"/>
      <c r="G247" s="42"/>
      <c r="H247" s="79"/>
      <c r="I247" s="87"/>
      <c r="J247" s="42"/>
      <c r="K247" s="42"/>
      <c r="L247" s="42"/>
      <c r="M247" s="61"/>
      <c r="N247" s="80"/>
      <c r="O247" s="42"/>
      <c r="P247" s="42"/>
      <c r="Q247" s="42"/>
      <c r="R247" s="42"/>
      <c r="S247" s="42"/>
      <c r="T247" s="42"/>
      <c r="U247" s="42"/>
      <c r="V247" s="42"/>
      <c r="W247" s="42"/>
      <c r="X247" s="42"/>
      <c r="Y247" s="42"/>
      <c r="Z247" s="42"/>
      <c r="AA247" s="42"/>
      <c r="AB247" s="42"/>
      <c r="AC247" s="42"/>
      <c r="AD247" s="42"/>
      <c r="AE247" s="42"/>
      <c r="AF247" s="42"/>
      <c r="AG247" s="19"/>
      <c r="AH247" s="19"/>
      <c r="AI247" s="19"/>
      <c r="AJ247" s="7"/>
      <c r="AK247" s="43" t="str">
        <f>IF(A247="","",MOD((AG247+AH247)*(N247+O247+P247-1),Prime))</f>
        <v/>
      </c>
      <c r="AL247" s="43" t="str">
        <f>IF(A247="","",MOD((AG247+AH247)*(N247*(1-N247)),Prime))</f>
        <v/>
      </c>
      <c r="AM247" s="43" t="str">
        <f>IF(A247="","",MOD((AG247+AH247)*(O247*(1-O247)),Prime))</f>
        <v/>
      </c>
      <c r="AN247" s="43" t="str">
        <f>IF(A247="","",MOD((AG247+AH247)*(P247*(1-P247)),Prime))</f>
        <v/>
      </c>
      <c r="AO247" s="43" t="str">
        <f>IF(A247="","",MOD((AG247+AH247)*(N247*($I247-N$4)),Prime))</f>
        <v/>
      </c>
      <c r="AP247" s="43" t="str">
        <f>IF(A247="","",MOD((AG247+AH247)*(O247*($I247-O$4)),Prime))</f>
        <v/>
      </c>
      <c r="AQ247" s="43" t="str">
        <f>IF(A247="","",MOD((AG247+AH247)*(P247*($I247-P$4)),Prime))</f>
        <v/>
      </c>
      <c r="AR247" s="7"/>
      <c r="AS247" s="43" t="str">
        <f>IF(A247="","",MOD((AG247+AH247)*(Q247+R247+S247+T247+U247-1),Prime))</f>
        <v/>
      </c>
      <c r="AT247" s="43" t="str">
        <f>IF(A247="","",MOD((AG247+AH247)*(Q247*(1-Q247)),Prime))</f>
        <v/>
      </c>
      <c r="AU247" s="43" t="str">
        <f>IF(A247="","",MOD((AG247+AH247)*(R247*(1-R247)),Prime))</f>
        <v/>
      </c>
      <c r="AV247" s="43" t="str">
        <f>IF(A247="","",MOD((AG247+AH247)*(S247*(1-S247)),Prime))</f>
        <v/>
      </c>
      <c r="AW247" s="43" t="str">
        <f>IF(A247="","",MOD((AG247+AH247)*(T247*(1-T247)),Prime))</f>
        <v/>
      </c>
      <c r="AX247" s="43" t="str">
        <f>IF(A247="","",MOD((AG247+AH247)*(U247*(1-U247)),Prime))</f>
        <v/>
      </c>
      <c r="AY247" s="43" t="str">
        <f>IF($A247="","",MOD(($AG247+$AH247)*(Q247*($K247-Q$4)),Prime))</f>
        <v/>
      </c>
      <c r="AZ247" s="43" t="str">
        <f>IF($A247="","",MOD(($AG247+$AH247)*(R247*($K247-R$4)),Prime))</f>
        <v/>
      </c>
      <c r="BA247" s="43" t="str">
        <f>IF($A247="","",MOD(($AG247+$AH247)*(S247*($K247-S$4)),Prime))</f>
        <v/>
      </c>
      <c r="BB247" s="43" t="str">
        <f>IF($A247="","",MOD(($AG247+$AH247)*(T247*($K247-T$4)),Prime))</f>
        <v/>
      </c>
      <c r="BC247" s="43" t="str">
        <f>IF($A247="","",MOD(($AG247+$AH247)*(U247*($K247-U$4)),Prime))</f>
        <v/>
      </c>
      <c r="BD247" s="24"/>
      <c r="BE247" s="43" t="str">
        <f>IF(A247="","",MOD((AG247+AH247)*(V247+W247+X247+Y247+Z247-1),Prime))</f>
        <v/>
      </c>
      <c r="BF247" s="43" t="str">
        <f>IF(A247="","",MOD((AG247+AH247)*(V247*(1-V247)),Prime))</f>
        <v/>
      </c>
      <c r="BG247" s="43" t="str">
        <f>IF(A247="","",MOD((AG247+AH247)*(W247*(1-W247)),Prime))</f>
        <v/>
      </c>
      <c r="BH247" s="43" t="str">
        <f>IF(A247="","",MOD((AG247+AH247)*(X247*(1-X247)),Prime))</f>
        <v/>
      </c>
      <c r="BI247" s="43" t="str">
        <f>IF(A247="","",MOD((AG247+AH247)*(Y247*(1-Y247)),Prime))</f>
        <v/>
      </c>
      <c r="BJ247" s="43" t="str">
        <f>IF(A247="","",MOD((AG247+AH247)*(Z247*(1-Z247)),Prime))</f>
        <v/>
      </c>
      <c r="BK247" s="43" t="str">
        <f>IF($A247="","",MOD(($AG247+$AH247)*(V247*($L247-V$4)),Prime))</f>
        <v/>
      </c>
      <c r="BL247" s="43" t="str">
        <f>IF($A247="","",MOD(($AG247+$AH247)*(W247*($L247-W$4)),Prime))</f>
        <v/>
      </c>
      <c r="BM247" s="43" t="str">
        <f>IF($A247="","",MOD(($AG247+$AH247)*(X247*($L247-X$4)),Prime))</f>
        <v/>
      </c>
      <c r="BN247" s="43" t="str">
        <f>IF($A247="","",MOD(($AG247+$AH247)*(Y247*($L247-Y$4)),Prime))</f>
        <v/>
      </c>
      <c r="BO247" s="43" t="str">
        <f>IF($A247="","",MOD(($AG247+$AH247)*(Z247*($L247-Z$4)),Prime))</f>
        <v/>
      </c>
      <c r="BP247" s="24"/>
      <c r="BQ247" s="43" t="str">
        <f>IF(A247="","",MOD((AG247+AH247)*(R247*D247+S247*E247+T247*F247+U247*G247-AA247),Prime))</f>
        <v/>
      </c>
      <c r="BR247" s="43" t="str">
        <f>IF(A247="","",MOD((AG247+AH247)*(W247*D247+X247*E247+Y247*F247+Z247*G247-AB247),Prime))</f>
        <v/>
      </c>
      <c r="BS247" s="43" t="str">
        <f>IF(A247="","",MOD((AG247+AH247)*(MOD(N247*AB247+O247*(AB247+M247)+P247*(AA247+AB247+M247),Prime)-AC247),Prime))</f>
        <v/>
      </c>
      <c r="BT247" s="43" t="str">
        <f>IF(A247="","",MOD((AG247+AH247)*MOD(H247*(AA247+R247)+(1-H247)*AC247-AD247,Prime),Prime))</f>
        <v/>
      </c>
      <c r="BU247" s="43" t="str">
        <f>IF(A247="","",MOD((AG247+AH247)*((J247*AD247+(1-J247)*AC247)-AE247),Prime))</f>
        <v/>
      </c>
      <c r="BV247" s="43" t="str">
        <f>IF(A247="","",MOD((AG247+AH247)*H247*(1-H247),Prime))</f>
        <v/>
      </c>
      <c r="BW247" s="43" t="str" cm="1">
        <f t="array" ref="BW247">IF(A247="","",MOD(AH247*MOD(MRef(AF$5,B247-Input_Output!$O$6,Input_Output!$O$22)*MRef(AC$5,B247-Input_Output!$O$6,Input_Output!$O$22)-(1-H247),Prime),Prime))</f>
        <v/>
      </c>
      <c r="BX247" s="24"/>
      <c r="BY247" s="43" t="str" cm="1">
        <f t="array" ref="BY247">IF(A247="","",MOD($AH247*((1-MRef(R$5,$B247-Input_Output!$O$6,Input_Output!$O$22))*(MOD(MRef(D$5,$B247-Input_Output!$O$6,Input_Output!$O$22)+1,Prime))+MRef(R$5,$B247-Input_Output!$O$6,Input_Output!$O$22)*MRef($AE$5,$B247-Input_Output!$O$6,Input_Output!$O$22)-D247),Prime))</f>
        <v/>
      </c>
      <c r="BZ247" s="43" t="str" cm="1">
        <f t="array" ref="BZ247">IF($A247="","",MOD($AH247*((1-MRef(S$5,$B247-Input_Output!$O$6,Input_Output!$O$22))*MRef(E$5,$B247-Input_Output!$O$6,Input_Output!$O$22)+MRef(S$5,$B247-Input_Output!$O$6,Input_Output!$O$22)*MRef($AE$5,$B247-Input_Output!$O$6,Input_Output!$O$22)-E247),Prime))</f>
        <v/>
      </c>
      <c r="CA247" s="43" t="str" cm="1">
        <f t="array" ref="CA247">IF($A247="","",MOD($AH247*((1-MRef(T$5,$B247-Input_Output!$O$6,Input_Output!$O$22))*MRef(F$5,$B247-Input_Output!$O$6,Input_Output!$O$22)+MRef(T$5,$B247-Input_Output!$O$6,Input_Output!$O$22)*MRef($AE$5,$B247-Input_Output!$O$6,Input_Output!$O$22)-F247),Prime))</f>
        <v/>
      </c>
      <c r="CB247" s="43" t="str" cm="1">
        <f t="array" ref="CB247">IF($A247="","",MOD($AH247*((1-MRef(U$5,$B247-Input_Output!$O$6,Input_Output!$O$22))*MRef(G$5,$B247-Input_Output!$O$6,Input_Output!$O$22)+MRef(U$5,$B247-Input_Output!$O$6,Input_Output!$O$22)*MRef($AE$5,$B247-Input_Output!$O$6,Input_Output!$O$22)-G247),Prime))</f>
        <v/>
      </c>
      <c r="CC247" s="43" t="str" cm="1">
        <f t="array" ref="CC247">IF(A247="","",MOD(AH247*MRef(AC$5,B247-Input_Output!$O$6,Input_Output!$O$22)*H247,Prime))</f>
        <v/>
      </c>
      <c r="CD247" s="24"/>
      <c r="CE247" s="43" t="str">
        <f>IF($A247="","",MOD(D247*$AG247,Prime))</f>
        <v/>
      </c>
      <c r="CF247" s="43" t="str">
        <f>IF($A247="","",MOD((E247-INPUT)*$AG247,Prime))</f>
        <v/>
      </c>
      <c r="CG247" s="43" t="str">
        <f>IF($A247="","",MOD(H247*$AG247,Prime))</f>
        <v/>
      </c>
      <c r="CH247" s="43" t="str">
        <f>IF($A247="","",MOD((E247-OUT)*$AI247,Prime))</f>
        <v/>
      </c>
      <c r="CI247" s="43" t="str" cm="1">
        <f t="array" ref="CI247">IF(A247="","",_xlfn.LET(_xlpm.r,B247-Input_Output!$O$6,_xlpm.l,Input_Output!$O$22,MOD(MRef(AG$5,_xlpm.r,_xlpm.l)+MRef(AH$5,_xlpm.r,_xlpm.l)-MRef(AI$5,_xlpm.r,_xlpm.l)-AH247,Prime)))</f>
        <v/>
      </c>
      <c r="CJ247" s="7"/>
    </row>
    <row r="248" spans="1:88" x14ac:dyDescent="0.25">
      <c r="A248" s="41" t="str">
        <f>IF(B248&lt;Input_Output!O$22,"disguised","")</f>
        <v/>
      </c>
      <c r="B248" s="19" t="str">
        <f>IF(B247="","",_xlfn.LET(_xlpm.next,B247+1,IF(_xlpm.next&lt;Input_Output!O$22,_xlpm.next,"")))</f>
        <v/>
      </c>
      <c r="C248" s="19"/>
      <c r="D248" s="42"/>
      <c r="E248" s="42"/>
      <c r="F248" s="42"/>
      <c r="G248" s="42"/>
      <c r="H248" s="79"/>
      <c r="I248" s="87"/>
      <c r="J248" s="42"/>
      <c r="K248" s="42"/>
      <c r="L248" s="42"/>
      <c r="M248" s="61"/>
      <c r="N248" s="80"/>
      <c r="O248" s="42"/>
      <c r="P248" s="42"/>
      <c r="Q248" s="42"/>
      <c r="R248" s="42"/>
      <c r="S248" s="42"/>
      <c r="T248" s="42"/>
      <c r="U248" s="42"/>
      <c r="V248" s="42"/>
      <c r="W248" s="42"/>
      <c r="X248" s="42"/>
      <c r="Y248" s="42"/>
      <c r="Z248" s="42"/>
      <c r="AA248" s="42"/>
      <c r="AB248" s="42"/>
      <c r="AC248" s="42"/>
      <c r="AD248" s="42"/>
      <c r="AE248" s="42"/>
      <c r="AF248" s="42"/>
      <c r="AG248" s="19"/>
      <c r="AH248" s="19"/>
      <c r="AI248" s="19"/>
      <c r="AJ248" s="7"/>
      <c r="AK248" s="43" t="str">
        <f>IF(A248="","",MOD((AG248+AH248)*(N248+O248+P248-1),Prime))</f>
        <v/>
      </c>
      <c r="AL248" s="43" t="str">
        <f>IF(A248="","",MOD((AG248+AH248)*(N248*(1-N248)),Prime))</f>
        <v/>
      </c>
      <c r="AM248" s="43" t="str">
        <f>IF(A248="","",MOD((AG248+AH248)*(O248*(1-O248)),Prime))</f>
        <v/>
      </c>
      <c r="AN248" s="43" t="str">
        <f>IF(A248="","",MOD((AG248+AH248)*(P248*(1-P248)),Prime))</f>
        <v/>
      </c>
      <c r="AO248" s="43" t="str">
        <f>IF(A248="","",MOD((AG248+AH248)*(N248*($I248-N$4)),Prime))</f>
        <v/>
      </c>
      <c r="AP248" s="43" t="str">
        <f>IF(A248="","",MOD((AG248+AH248)*(O248*($I248-O$4)),Prime))</f>
        <v/>
      </c>
      <c r="AQ248" s="43" t="str">
        <f>IF(A248="","",MOD((AG248+AH248)*(P248*($I248-P$4)),Prime))</f>
        <v/>
      </c>
      <c r="AR248" s="7"/>
      <c r="AS248" s="43" t="str">
        <f>IF(A248="","",MOD((AG248+AH248)*(Q248+R248+S248+T248+U248-1),Prime))</f>
        <v/>
      </c>
      <c r="AT248" s="43" t="str">
        <f>IF(A248="","",MOD((AG248+AH248)*(Q248*(1-Q248)),Prime))</f>
        <v/>
      </c>
      <c r="AU248" s="43" t="str">
        <f>IF(A248="","",MOD((AG248+AH248)*(R248*(1-R248)),Prime))</f>
        <v/>
      </c>
      <c r="AV248" s="43" t="str">
        <f>IF(A248="","",MOD((AG248+AH248)*(S248*(1-S248)),Prime))</f>
        <v/>
      </c>
      <c r="AW248" s="43" t="str">
        <f>IF(A248="","",MOD((AG248+AH248)*(T248*(1-T248)),Prime))</f>
        <v/>
      </c>
      <c r="AX248" s="43" t="str">
        <f>IF(A248="","",MOD((AG248+AH248)*(U248*(1-U248)),Prime))</f>
        <v/>
      </c>
      <c r="AY248" s="43" t="str">
        <f>IF($A248="","",MOD(($AG248+$AH248)*(Q248*($K248-Q$4)),Prime))</f>
        <v/>
      </c>
      <c r="AZ248" s="43" t="str">
        <f>IF($A248="","",MOD(($AG248+$AH248)*(R248*($K248-R$4)),Prime))</f>
        <v/>
      </c>
      <c r="BA248" s="43" t="str">
        <f>IF($A248="","",MOD(($AG248+$AH248)*(S248*($K248-S$4)),Prime))</f>
        <v/>
      </c>
      <c r="BB248" s="43" t="str">
        <f>IF($A248="","",MOD(($AG248+$AH248)*(T248*($K248-T$4)),Prime))</f>
        <v/>
      </c>
      <c r="BC248" s="43" t="str">
        <f>IF($A248="","",MOD(($AG248+$AH248)*(U248*($K248-U$4)),Prime))</f>
        <v/>
      </c>
      <c r="BD248" s="24"/>
      <c r="BE248" s="43" t="str">
        <f>IF(A248="","",MOD((AG248+AH248)*(V248+W248+X248+Y248+Z248-1),Prime))</f>
        <v/>
      </c>
      <c r="BF248" s="43" t="str">
        <f>IF(A248="","",MOD((AG248+AH248)*(V248*(1-V248)),Prime))</f>
        <v/>
      </c>
      <c r="BG248" s="43" t="str">
        <f>IF(A248="","",MOD((AG248+AH248)*(W248*(1-W248)),Prime))</f>
        <v/>
      </c>
      <c r="BH248" s="43" t="str">
        <f>IF(A248="","",MOD((AG248+AH248)*(X248*(1-X248)),Prime))</f>
        <v/>
      </c>
      <c r="BI248" s="43" t="str">
        <f>IF(A248="","",MOD((AG248+AH248)*(Y248*(1-Y248)),Prime))</f>
        <v/>
      </c>
      <c r="BJ248" s="43" t="str">
        <f>IF(A248="","",MOD((AG248+AH248)*(Z248*(1-Z248)),Prime))</f>
        <v/>
      </c>
      <c r="BK248" s="43" t="str">
        <f>IF($A248="","",MOD(($AG248+$AH248)*(V248*($L248-V$4)),Prime))</f>
        <v/>
      </c>
      <c r="BL248" s="43" t="str">
        <f>IF($A248="","",MOD(($AG248+$AH248)*(W248*($L248-W$4)),Prime))</f>
        <v/>
      </c>
      <c r="BM248" s="43" t="str">
        <f>IF($A248="","",MOD(($AG248+$AH248)*(X248*($L248-X$4)),Prime))</f>
        <v/>
      </c>
      <c r="BN248" s="43" t="str">
        <f>IF($A248="","",MOD(($AG248+$AH248)*(Y248*($L248-Y$4)),Prime))</f>
        <v/>
      </c>
      <c r="BO248" s="43" t="str">
        <f>IF($A248="","",MOD(($AG248+$AH248)*(Z248*($L248-Z$4)),Prime))</f>
        <v/>
      </c>
      <c r="BP248" s="24"/>
      <c r="BQ248" s="43" t="str">
        <f>IF(A248="","",MOD((AG248+AH248)*(R248*D248+S248*E248+T248*F248+U248*G248-AA248),Prime))</f>
        <v/>
      </c>
      <c r="BR248" s="43" t="str">
        <f>IF(A248="","",MOD((AG248+AH248)*(W248*D248+X248*E248+Y248*F248+Z248*G248-AB248),Prime))</f>
        <v/>
      </c>
      <c r="BS248" s="43" t="str">
        <f>IF(A248="","",MOD((AG248+AH248)*(MOD(N248*AB248+O248*(AB248+M248)+P248*(AA248+AB248+M248),Prime)-AC248),Prime))</f>
        <v/>
      </c>
      <c r="BT248" s="43" t="str">
        <f>IF(A248="","",MOD((AG248+AH248)*MOD(H248*(AA248+R248)+(1-H248)*AC248-AD248,Prime),Prime))</f>
        <v/>
      </c>
      <c r="BU248" s="43" t="str">
        <f>IF(A248="","",MOD((AG248+AH248)*((J248*AD248+(1-J248)*AC248)-AE248),Prime))</f>
        <v/>
      </c>
      <c r="BV248" s="43" t="str">
        <f>IF(A248="","",MOD((AG248+AH248)*H248*(1-H248),Prime))</f>
        <v/>
      </c>
      <c r="BW248" s="43" t="str" cm="1">
        <f t="array" ref="BW248">IF(A248="","",MOD(AH248*MOD(MRef(AF$5,B248-Input_Output!$O$6,Input_Output!$O$22)*MRef(AC$5,B248-Input_Output!$O$6,Input_Output!$O$22)-(1-H248),Prime),Prime))</f>
        <v/>
      </c>
      <c r="BX248" s="24"/>
      <c r="BY248" s="43" t="str" cm="1">
        <f t="array" ref="BY248">IF(A248="","",MOD($AH248*((1-MRef(R$5,$B248-Input_Output!$O$6,Input_Output!$O$22))*(MOD(MRef(D$5,$B248-Input_Output!$O$6,Input_Output!$O$22)+1,Prime))+MRef(R$5,$B248-Input_Output!$O$6,Input_Output!$O$22)*MRef($AE$5,$B248-Input_Output!$O$6,Input_Output!$O$22)-D248),Prime))</f>
        <v/>
      </c>
      <c r="BZ248" s="43" t="str" cm="1">
        <f t="array" ref="BZ248">IF($A248="","",MOD($AH248*((1-MRef(S$5,$B248-Input_Output!$O$6,Input_Output!$O$22))*MRef(E$5,$B248-Input_Output!$O$6,Input_Output!$O$22)+MRef(S$5,$B248-Input_Output!$O$6,Input_Output!$O$22)*MRef($AE$5,$B248-Input_Output!$O$6,Input_Output!$O$22)-E248),Prime))</f>
        <v/>
      </c>
      <c r="CA248" s="43" t="str" cm="1">
        <f t="array" ref="CA248">IF($A248="","",MOD($AH248*((1-MRef(T$5,$B248-Input_Output!$O$6,Input_Output!$O$22))*MRef(F$5,$B248-Input_Output!$O$6,Input_Output!$O$22)+MRef(T$5,$B248-Input_Output!$O$6,Input_Output!$O$22)*MRef($AE$5,$B248-Input_Output!$O$6,Input_Output!$O$22)-F248),Prime))</f>
        <v/>
      </c>
      <c r="CB248" s="43" t="str" cm="1">
        <f t="array" ref="CB248">IF($A248="","",MOD($AH248*((1-MRef(U$5,$B248-Input_Output!$O$6,Input_Output!$O$22))*MRef(G$5,$B248-Input_Output!$O$6,Input_Output!$O$22)+MRef(U$5,$B248-Input_Output!$O$6,Input_Output!$O$22)*MRef($AE$5,$B248-Input_Output!$O$6,Input_Output!$O$22)-G248),Prime))</f>
        <v/>
      </c>
      <c r="CC248" s="43" t="str" cm="1">
        <f t="array" ref="CC248">IF(A248="","",MOD(AH248*MRef(AC$5,B248-Input_Output!$O$6,Input_Output!$O$22)*H248,Prime))</f>
        <v/>
      </c>
      <c r="CD248" s="24"/>
      <c r="CE248" s="43" t="str">
        <f>IF($A248="","",MOD(D248*$AG248,Prime))</f>
        <v/>
      </c>
      <c r="CF248" s="43" t="str">
        <f>IF($A248="","",MOD((E248-INPUT)*$AG248,Prime))</f>
        <v/>
      </c>
      <c r="CG248" s="43" t="str">
        <f>IF($A248="","",MOD(H248*$AG248,Prime))</f>
        <v/>
      </c>
      <c r="CH248" s="43" t="str">
        <f>IF($A248="","",MOD((E248-OUT)*$AI248,Prime))</f>
        <v/>
      </c>
      <c r="CI248" s="43" t="str" cm="1">
        <f t="array" ref="CI248">IF(A248="","",_xlfn.LET(_xlpm.r,B248-Input_Output!$O$6,_xlpm.l,Input_Output!$O$22,MOD(MRef(AG$5,_xlpm.r,_xlpm.l)+MRef(AH$5,_xlpm.r,_xlpm.l)-MRef(AI$5,_xlpm.r,_xlpm.l)-AH248,Prime)))</f>
        <v/>
      </c>
      <c r="CJ248" s="7"/>
    </row>
    <row r="249" spans="1:88" x14ac:dyDescent="0.25">
      <c r="A249" s="41" t="str">
        <f>IF(B249&lt;Input_Output!O$22,"disguised","")</f>
        <v/>
      </c>
      <c r="B249" s="19" t="str">
        <f>IF(B248="","",_xlfn.LET(_xlpm.next,B248+1,IF(_xlpm.next&lt;Input_Output!O$22,_xlpm.next,"")))</f>
        <v/>
      </c>
      <c r="C249" s="19"/>
      <c r="D249" s="42"/>
      <c r="E249" s="42"/>
      <c r="F249" s="42"/>
      <c r="G249" s="42"/>
      <c r="H249" s="79"/>
      <c r="I249" s="87"/>
      <c r="J249" s="42"/>
      <c r="K249" s="42"/>
      <c r="L249" s="42"/>
      <c r="M249" s="61"/>
      <c r="N249" s="80"/>
      <c r="O249" s="42"/>
      <c r="P249" s="42"/>
      <c r="Q249" s="42"/>
      <c r="R249" s="42"/>
      <c r="S249" s="42"/>
      <c r="T249" s="42"/>
      <c r="U249" s="42"/>
      <c r="V249" s="42"/>
      <c r="W249" s="42"/>
      <c r="X249" s="42"/>
      <c r="Y249" s="42"/>
      <c r="Z249" s="42"/>
      <c r="AA249" s="42"/>
      <c r="AB249" s="42"/>
      <c r="AC249" s="42"/>
      <c r="AD249" s="42"/>
      <c r="AE249" s="42"/>
      <c r="AF249" s="42"/>
      <c r="AG249" s="19"/>
      <c r="AH249" s="19"/>
      <c r="AI249" s="19"/>
      <c r="AJ249" s="7"/>
      <c r="AK249" s="43" t="str">
        <f>IF(A249="","",MOD((AG249+AH249)*(N249+O249+P249-1),Prime))</f>
        <v/>
      </c>
      <c r="AL249" s="43" t="str">
        <f>IF(A249="","",MOD((AG249+AH249)*(N249*(1-N249)),Prime))</f>
        <v/>
      </c>
      <c r="AM249" s="43" t="str">
        <f>IF(A249="","",MOD((AG249+AH249)*(O249*(1-O249)),Prime))</f>
        <v/>
      </c>
      <c r="AN249" s="43" t="str">
        <f>IF(A249="","",MOD((AG249+AH249)*(P249*(1-P249)),Prime))</f>
        <v/>
      </c>
      <c r="AO249" s="43" t="str">
        <f>IF(A249="","",MOD((AG249+AH249)*(N249*($I249-N$4)),Prime))</f>
        <v/>
      </c>
      <c r="AP249" s="43" t="str">
        <f>IF(A249="","",MOD((AG249+AH249)*(O249*($I249-O$4)),Prime))</f>
        <v/>
      </c>
      <c r="AQ249" s="43" t="str">
        <f>IF(A249="","",MOD((AG249+AH249)*(P249*($I249-P$4)),Prime))</f>
        <v/>
      </c>
      <c r="AR249" s="7"/>
      <c r="AS249" s="43" t="str">
        <f>IF(A249="","",MOD((AG249+AH249)*(Q249+R249+S249+T249+U249-1),Prime))</f>
        <v/>
      </c>
      <c r="AT249" s="43" t="str">
        <f>IF(A249="","",MOD((AG249+AH249)*(Q249*(1-Q249)),Prime))</f>
        <v/>
      </c>
      <c r="AU249" s="43" t="str">
        <f>IF(A249="","",MOD((AG249+AH249)*(R249*(1-R249)),Prime))</f>
        <v/>
      </c>
      <c r="AV249" s="43" t="str">
        <f>IF(A249="","",MOD((AG249+AH249)*(S249*(1-S249)),Prime))</f>
        <v/>
      </c>
      <c r="AW249" s="43" t="str">
        <f>IF(A249="","",MOD((AG249+AH249)*(T249*(1-T249)),Prime))</f>
        <v/>
      </c>
      <c r="AX249" s="43" t="str">
        <f>IF(A249="","",MOD((AG249+AH249)*(U249*(1-U249)),Prime))</f>
        <v/>
      </c>
      <c r="AY249" s="43" t="str">
        <f>IF($A249="","",MOD(($AG249+$AH249)*(Q249*($K249-Q$4)),Prime))</f>
        <v/>
      </c>
      <c r="AZ249" s="43" t="str">
        <f>IF($A249="","",MOD(($AG249+$AH249)*(R249*($K249-R$4)),Prime))</f>
        <v/>
      </c>
      <c r="BA249" s="43" t="str">
        <f>IF($A249="","",MOD(($AG249+$AH249)*(S249*($K249-S$4)),Prime))</f>
        <v/>
      </c>
      <c r="BB249" s="43" t="str">
        <f>IF($A249="","",MOD(($AG249+$AH249)*(T249*($K249-T$4)),Prime))</f>
        <v/>
      </c>
      <c r="BC249" s="43" t="str">
        <f>IF($A249="","",MOD(($AG249+$AH249)*(U249*($K249-U$4)),Prime))</f>
        <v/>
      </c>
      <c r="BD249" s="24"/>
      <c r="BE249" s="43" t="str">
        <f>IF(A249="","",MOD((AG249+AH249)*(V249+W249+X249+Y249+Z249-1),Prime))</f>
        <v/>
      </c>
      <c r="BF249" s="43" t="str">
        <f>IF(A249="","",MOD((AG249+AH249)*(V249*(1-V249)),Prime))</f>
        <v/>
      </c>
      <c r="BG249" s="43" t="str">
        <f>IF(A249="","",MOD((AG249+AH249)*(W249*(1-W249)),Prime))</f>
        <v/>
      </c>
      <c r="BH249" s="43" t="str">
        <f>IF(A249="","",MOD((AG249+AH249)*(X249*(1-X249)),Prime))</f>
        <v/>
      </c>
      <c r="BI249" s="43" t="str">
        <f>IF(A249="","",MOD((AG249+AH249)*(Y249*(1-Y249)),Prime))</f>
        <v/>
      </c>
      <c r="BJ249" s="43" t="str">
        <f>IF(A249="","",MOD((AG249+AH249)*(Z249*(1-Z249)),Prime))</f>
        <v/>
      </c>
      <c r="BK249" s="43" t="str">
        <f>IF($A249="","",MOD(($AG249+$AH249)*(V249*($L249-V$4)),Prime))</f>
        <v/>
      </c>
      <c r="BL249" s="43" t="str">
        <f>IF($A249="","",MOD(($AG249+$AH249)*(W249*($L249-W$4)),Prime))</f>
        <v/>
      </c>
      <c r="BM249" s="43" t="str">
        <f>IF($A249="","",MOD(($AG249+$AH249)*(X249*($L249-X$4)),Prime))</f>
        <v/>
      </c>
      <c r="BN249" s="43" t="str">
        <f>IF($A249="","",MOD(($AG249+$AH249)*(Y249*($L249-Y$4)),Prime))</f>
        <v/>
      </c>
      <c r="BO249" s="43" t="str">
        <f>IF($A249="","",MOD(($AG249+$AH249)*(Z249*($L249-Z$4)),Prime))</f>
        <v/>
      </c>
      <c r="BP249" s="24"/>
      <c r="BQ249" s="43" t="str">
        <f>IF(A249="","",MOD((AG249+AH249)*(R249*D249+S249*E249+T249*F249+U249*G249-AA249),Prime))</f>
        <v/>
      </c>
      <c r="BR249" s="43" t="str">
        <f>IF(A249="","",MOD((AG249+AH249)*(W249*D249+X249*E249+Y249*F249+Z249*G249-AB249),Prime))</f>
        <v/>
      </c>
      <c r="BS249" s="43" t="str">
        <f>IF(A249="","",MOD((AG249+AH249)*(MOD(N249*AB249+O249*(AB249+M249)+P249*(AA249+AB249+M249),Prime)-AC249),Prime))</f>
        <v/>
      </c>
      <c r="BT249" s="43" t="str">
        <f>IF(A249="","",MOD((AG249+AH249)*MOD(H249*(AA249+R249)+(1-H249)*AC249-AD249,Prime),Prime))</f>
        <v/>
      </c>
      <c r="BU249" s="43" t="str">
        <f>IF(A249="","",MOD((AG249+AH249)*((J249*AD249+(1-J249)*AC249)-AE249),Prime))</f>
        <v/>
      </c>
      <c r="BV249" s="43" t="str">
        <f>IF(A249="","",MOD((AG249+AH249)*H249*(1-H249),Prime))</f>
        <v/>
      </c>
      <c r="BW249" s="43" t="str" cm="1">
        <f t="array" ref="BW249">IF(A249="","",MOD(AH249*MOD(MRef(AF$5,B249-Input_Output!$O$6,Input_Output!$O$22)*MRef(AC$5,B249-Input_Output!$O$6,Input_Output!$O$22)-(1-H249),Prime),Prime))</f>
        <v/>
      </c>
      <c r="BX249" s="24"/>
      <c r="BY249" s="43" t="str" cm="1">
        <f t="array" ref="BY249">IF(A249="","",MOD($AH249*((1-MRef(R$5,$B249-Input_Output!$O$6,Input_Output!$O$22))*(MOD(MRef(D$5,$B249-Input_Output!$O$6,Input_Output!$O$22)+1,Prime))+MRef(R$5,$B249-Input_Output!$O$6,Input_Output!$O$22)*MRef($AE$5,$B249-Input_Output!$O$6,Input_Output!$O$22)-D249),Prime))</f>
        <v/>
      </c>
      <c r="BZ249" s="43" t="str" cm="1">
        <f t="array" ref="BZ249">IF($A249="","",MOD($AH249*((1-MRef(S$5,$B249-Input_Output!$O$6,Input_Output!$O$22))*MRef(E$5,$B249-Input_Output!$O$6,Input_Output!$O$22)+MRef(S$5,$B249-Input_Output!$O$6,Input_Output!$O$22)*MRef($AE$5,$B249-Input_Output!$O$6,Input_Output!$O$22)-E249),Prime))</f>
        <v/>
      </c>
      <c r="CA249" s="43" t="str" cm="1">
        <f t="array" ref="CA249">IF($A249="","",MOD($AH249*((1-MRef(T$5,$B249-Input_Output!$O$6,Input_Output!$O$22))*MRef(F$5,$B249-Input_Output!$O$6,Input_Output!$O$22)+MRef(T$5,$B249-Input_Output!$O$6,Input_Output!$O$22)*MRef($AE$5,$B249-Input_Output!$O$6,Input_Output!$O$22)-F249),Prime))</f>
        <v/>
      </c>
      <c r="CB249" s="43" t="str" cm="1">
        <f t="array" ref="CB249">IF($A249="","",MOD($AH249*((1-MRef(U$5,$B249-Input_Output!$O$6,Input_Output!$O$22))*MRef(G$5,$B249-Input_Output!$O$6,Input_Output!$O$22)+MRef(U$5,$B249-Input_Output!$O$6,Input_Output!$O$22)*MRef($AE$5,$B249-Input_Output!$O$6,Input_Output!$O$22)-G249),Prime))</f>
        <v/>
      </c>
      <c r="CC249" s="43" t="str" cm="1">
        <f t="array" ref="CC249">IF(A249="","",MOD(AH249*MRef(AC$5,B249-Input_Output!$O$6,Input_Output!$O$22)*H249,Prime))</f>
        <v/>
      </c>
      <c r="CD249" s="24"/>
      <c r="CE249" s="43" t="str">
        <f>IF($A249="","",MOD(D249*$AG249,Prime))</f>
        <v/>
      </c>
      <c r="CF249" s="43" t="str">
        <f>IF($A249="","",MOD((E249-INPUT)*$AG249,Prime))</f>
        <v/>
      </c>
      <c r="CG249" s="43" t="str">
        <f>IF($A249="","",MOD(H249*$AG249,Prime))</f>
        <v/>
      </c>
      <c r="CH249" s="43" t="str">
        <f>IF($A249="","",MOD((E249-OUT)*$AI249,Prime))</f>
        <v/>
      </c>
      <c r="CI249" s="43" t="str" cm="1">
        <f t="array" ref="CI249">IF(A249="","",_xlfn.LET(_xlpm.r,B249-Input_Output!$O$6,_xlpm.l,Input_Output!$O$22,MOD(MRef(AG$5,_xlpm.r,_xlpm.l)+MRef(AH$5,_xlpm.r,_xlpm.l)-MRef(AI$5,_xlpm.r,_xlpm.l)-AH249,Prime)))</f>
        <v/>
      </c>
      <c r="CJ249" s="7"/>
    </row>
    <row r="250" spans="1:88" x14ac:dyDescent="0.25">
      <c r="A250" s="41" t="str">
        <f>IF(B250&lt;Input_Output!O$22,"disguised","")</f>
        <v/>
      </c>
      <c r="B250" s="19" t="str">
        <f>IF(B249="","",_xlfn.LET(_xlpm.next,B249+1,IF(_xlpm.next&lt;Input_Output!O$22,_xlpm.next,"")))</f>
        <v/>
      </c>
      <c r="C250" s="19"/>
      <c r="D250" s="42"/>
      <c r="E250" s="42"/>
      <c r="F250" s="42"/>
      <c r="G250" s="42"/>
      <c r="H250" s="79"/>
      <c r="I250" s="87"/>
      <c r="J250" s="42"/>
      <c r="K250" s="42"/>
      <c r="L250" s="42"/>
      <c r="M250" s="61"/>
      <c r="N250" s="80"/>
      <c r="O250" s="42"/>
      <c r="P250" s="42"/>
      <c r="Q250" s="42"/>
      <c r="R250" s="42"/>
      <c r="S250" s="42"/>
      <c r="T250" s="42"/>
      <c r="U250" s="42"/>
      <c r="V250" s="42"/>
      <c r="W250" s="42"/>
      <c r="X250" s="42"/>
      <c r="Y250" s="42"/>
      <c r="Z250" s="42"/>
      <c r="AA250" s="42"/>
      <c r="AB250" s="42"/>
      <c r="AC250" s="42"/>
      <c r="AD250" s="42"/>
      <c r="AE250" s="42"/>
      <c r="AF250" s="42"/>
      <c r="AG250" s="19"/>
      <c r="AH250" s="19"/>
      <c r="AI250" s="19"/>
      <c r="AJ250" s="7"/>
      <c r="AK250" s="43" t="str">
        <f>IF(A250="","",MOD((AG250+AH250)*(N250+O250+P250-1),Prime))</f>
        <v/>
      </c>
      <c r="AL250" s="43" t="str">
        <f>IF(A250="","",MOD((AG250+AH250)*(N250*(1-N250)),Prime))</f>
        <v/>
      </c>
      <c r="AM250" s="43" t="str">
        <f>IF(A250="","",MOD((AG250+AH250)*(O250*(1-O250)),Prime))</f>
        <v/>
      </c>
      <c r="AN250" s="43" t="str">
        <f>IF(A250="","",MOD((AG250+AH250)*(P250*(1-P250)),Prime))</f>
        <v/>
      </c>
      <c r="AO250" s="43" t="str">
        <f>IF(A250="","",MOD((AG250+AH250)*(N250*($I250-N$4)),Prime))</f>
        <v/>
      </c>
      <c r="AP250" s="43" t="str">
        <f>IF(A250="","",MOD((AG250+AH250)*(O250*($I250-O$4)),Prime))</f>
        <v/>
      </c>
      <c r="AQ250" s="43" t="str">
        <f>IF(A250="","",MOD((AG250+AH250)*(P250*($I250-P$4)),Prime))</f>
        <v/>
      </c>
      <c r="AR250" s="7"/>
      <c r="AS250" s="43" t="str">
        <f>IF(A250="","",MOD((AG250+AH250)*(Q250+R250+S250+T250+U250-1),Prime))</f>
        <v/>
      </c>
      <c r="AT250" s="43" t="str">
        <f>IF(A250="","",MOD((AG250+AH250)*(Q250*(1-Q250)),Prime))</f>
        <v/>
      </c>
      <c r="AU250" s="43" t="str">
        <f>IF(A250="","",MOD((AG250+AH250)*(R250*(1-R250)),Prime))</f>
        <v/>
      </c>
      <c r="AV250" s="43" t="str">
        <f>IF(A250="","",MOD((AG250+AH250)*(S250*(1-S250)),Prime))</f>
        <v/>
      </c>
      <c r="AW250" s="43" t="str">
        <f>IF(A250="","",MOD((AG250+AH250)*(T250*(1-T250)),Prime))</f>
        <v/>
      </c>
      <c r="AX250" s="43" t="str">
        <f>IF(A250="","",MOD((AG250+AH250)*(U250*(1-U250)),Prime))</f>
        <v/>
      </c>
      <c r="AY250" s="43" t="str">
        <f>IF($A250="","",MOD(($AG250+$AH250)*(Q250*($K250-Q$4)),Prime))</f>
        <v/>
      </c>
      <c r="AZ250" s="43" t="str">
        <f>IF($A250="","",MOD(($AG250+$AH250)*(R250*($K250-R$4)),Prime))</f>
        <v/>
      </c>
      <c r="BA250" s="43" t="str">
        <f>IF($A250="","",MOD(($AG250+$AH250)*(S250*($K250-S$4)),Prime))</f>
        <v/>
      </c>
      <c r="BB250" s="43" t="str">
        <f>IF($A250="","",MOD(($AG250+$AH250)*(T250*($K250-T$4)),Prime))</f>
        <v/>
      </c>
      <c r="BC250" s="43" t="str">
        <f>IF($A250="","",MOD(($AG250+$AH250)*(U250*($K250-U$4)),Prime))</f>
        <v/>
      </c>
      <c r="BD250" s="24"/>
      <c r="BE250" s="43" t="str">
        <f>IF(A250="","",MOD((AG250+AH250)*(V250+W250+X250+Y250+Z250-1),Prime))</f>
        <v/>
      </c>
      <c r="BF250" s="43" t="str">
        <f>IF(A250="","",MOD((AG250+AH250)*(V250*(1-V250)),Prime))</f>
        <v/>
      </c>
      <c r="BG250" s="43" t="str">
        <f>IF(A250="","",MOD((AG250+AH250)*(W250*(1-W250)),Prime))</f>
        <v/>
      </c>
      <c r="BH250" s="43" t="str">
        <f>IF(A250="","",MOD((AG250+AH250)*(X250*(1-X250)),Prime))</f>
        <v/>
      </c>
      <c r="BI250" s="43" t="str">
        <f>IF(A250="","",MOD((AG250+AH250)*(Y250*(1-Y250)),Prime))</f>
        <v/>
      </c>
      <c r="BJ250" s="43" t="str">
        <f>IF(A250="","",MOD((AG250+AH250)*(Z250*(1-Z250)),Prime))</f>
        <v/>
      </c>
      <c r="BK250" s="43" t="str">
        <f>IF($A250="","",MOD(($AG250+$AH250)*(V250*($L250-V$4)),Prime))</f>
        <v/>
      </c>
      <c r="BL250" s="43" t="str">
        <f>IF($A250="","",MOD(($AG250+$AH250)*(W250*($L250-W$4)),Prime))</f>
        <v/>
      </c>
      <c r="BM250" s="43" t="str">
        <f>IF($A250="","",MOD(($AG250+$AH250)*(X250*($L250-X$4)),Prime))</f>
        <v/>
      </c>
      <c r="BN250" s="43" t="str">
        <f>IF($A250="","",MOD(($AG250+$AH250)*(Y250*($L250-Y$4)),Prime))</f>
        <v/>
      </c>
      <c r="BO250" s="43" t="str">
        <f>IF($A250="","",MOD(($AG250+$AH250)*(Z250*($L250-Z$4)),Prime))</f>
        <v/>
      </c>
      <c r="BP250" s="24"/>
      <c r="BQ250" s="43" t="str">
        <f>IF(A250="","",MOD((AG250+AH250)*(R250*D250+S250*E250+T250*F250+U250*G250-AA250),Prime))</f>
        <v/>
      </c>
      <c r="BR250" s="43" t="str">
        <f>IF(A250="","",MOD((AG250+AH250)*(W250*D250+X250*E250+Y250*F250+Z250*G250-AB250),Prime))</f>
        <v/>
      </c>
      <c r="BS250" s="43" t="str">
        <f>IF(A250="","",MOD((AG250+AH250)*(MOD(N250*AB250+O250*(AB250+M250)+P250*(AA250+AB250+M250),Prime)-AC250),Prime))</f>
        <v/>
      </c>
      <c r="BT250" s="43" t="str">
        <f>IF(A250="","",MOD((AG250+AH250)*MOD(H250*(AA250+R250)+(1-H250)*AC250-AD250,Prime),Prime))</f>
        <v/>
      </c>
      <c r="BU250" s="43" t="str">
        <f>IF(A250="","",MOD((AG250+AH250)*((J250*AD250+(1-J250)*AC250)-AE250),Prime))</f>
        <v/>
      </c>
      <c r="BV250" s="43" t="str">
        <f>IF(A250="","",MOD((AG250+AH250)*H250*(1-H250),Prime))</f>
        <v/>
      </c>
      <c r="BW250" s="43" t="str" cm="1">
        <f t="array" ref="BW250">IF(A250="","",MOD(AH250*MOD(MRef(AF$5,B250-Input_Output!$O$6,Input_Output!$O$22)*MRef(AC$5,B250-Input_Output!$O$6,Input_Output!$O$22)-(1-H250),Prime),Prime))</f>
        <v/>
      </c>
      <c r="BX250" s="24"/>
      <c r="BY250" s="43" t="str" cm="1">
        <f t="array" ref="BY250">IF(A250="","",MOD($AH250*((1-MRef(R$5,$B250-Input_Output!$O$6,Input_Output!$O$22))*(MOD(MRef(D$5,$B250-Input_Output!$O$6,Input_Output!$O$22)+1,Prime))+MRef(R$5,$B250-Input_Output!$O$6,Input_Output!$O$22)*MRef($AE$5,$B250-Input_Output!$O$6,Input_Output!$O$22)-D250),Prime))</f>
        <v/>
      </c>
      <c r="BZ250" s="43" t="str" cm="1">
        <f t="array" ref="BZ250">IF($A250="","",MOD($AH250*((1-MRef(S$5,$B250-Input_Output!$O$6,Input_Output!$O$22))*MRef(E$5,$B250-Input_Output!$O$6,Input_Output!$O$22)+MRef(S$5,$B250-Input_Output!$O$6,Input_Output!$O$22)*MRef($AE$5,$B250-Input_Output!$O$6,Input_Output!$O$22)-E250),Prime))</f>
        <v/>
      </c>
      <c r="CA250" s="43" t="str" cm="1">
        <f t="array" ref="CA250">IF($A250="","",MOD($AH250*((1-MRef(T$5,$B250-Input_Output!$O$6,Input_Output!$O$22))*MRef(F$5,$B250-Input_Output!$O$6,Input_Output!$O$22)+MRef(T$5,$B250-Input_Output!$O$6,Input_Output!$O$22)*MRef($AE$5,$B250-Input_Output!$O$6,Input_Output!$O$22)-F250),Prime))</f>
        <v/>
      </c>
      <c r="CB250" s="43" t="str" cm="1">
        <f t="array" ref="CB250">IF($A250="","",MOD($AH250*((1-MRef(U$5,$B250-Input_Output!$O$6,Input_Output!$O$22))*MRef(G$5,$B250-Input_Output!$O$6,Input_Output!$O$22)+MRef(U$5,$B250-Input_Output!$O$6,Input_Output!$O$22)*MRef($AE$5,$B250-Input_Output!$O$6,Input_Output!$O$22)-G250),Prime))</f>
        <v/>
      </c>
      <c r="CC250" s="43" t="str" cm="1">
        <f t="array" ref="CC250">IF(A250="","",MOD(AH250*MRef(AC$5,B250-Input_Output!$O$6,Input_Output!$O$22)*H250,Prime))</f>
        <v/>
      </c>
      <c r="CD250" s="24"/>
      <c r="CE250" s="43" t="str">
        <f>IF($A250="","",MOD(D250*$AG250,Prime))</f>
        <v/>
      </c>
      <c r="CF250" s="43" t="str">
        <f>IF($A250="","",MOD((E250-INPUT)*$AG250,Prime))</f>
        <v/>
      </c>
      <c r="CG250" s="43" t="str">
        <f>IF($A250="","",MOD(H250*$AG250,Prime))</f>
        <v/>
      </c>
      <c r="CH250" s="43" t="str">
        <f>IF($A250="","",MOD((E250-OUT)*$AI250,Prime))</f>
        <v/>
      </c>
      <c r="CI250" s="43" t="str" cm="1">
        <f t="array" ref="CI250">IF(A250="","",_xlfn.LET(_xlpm.r,B250-Input_Output!$O$6,_xlpm.l,Input_Output!$O$22,MOD(MRef(AG$5,_xlpm.r,_xlpm.l)+MRef(AH$5,_xlpm.r,_xlpm.l)-MRef(AI$5,_xlpm.r,_xlpm.l)-AH250,Prime)))</f>
        <v/>
      </c>
      <c r="CJ250" s="7"/>
    </row>
    <row r="251" spans="1:88" x14ac:dyDescent="0.25">
      <c r="A251" s="41" t="str">
        <f>IF(B251&lt;Input_Output!O$22,"disguised","")</f>
        <v/>
      </c>
      <c r="B251" s="19" t="str">
        <f>IF(B250="","",_xlfn.LET(_xlpm.next,B250+1,IF(_xlpm.next&lt;Input_Output!O$22,_xlpm.next,"")))</f>
        <v/>
      </c>
      <c r="C251" s="19"/>
      <c r="D251" s="42"/>
      <c r="E251" s="42"/>
      <c r="F251" s="42"/>
      <c r="G251" s="42"/>
      <c r="H251" s="79"/>
      <c r="I251" s="87"/>
      <c r="J251" s="42"/>
      <c r="K251" s="42"/>
      <c r="L251" s="42"/>
      <c r="M251" s="61"/>
      <c r="N251" s="80"/>
      <c r="O251" s="42"/>
      <c r="P251" s="42"/>
      <c r="Q251" s="42"/>
      <c r="R251" s="42"/>
      <c r="S251" s="42"/>
      <c r="T251" s="42"/>
      <c r="U251" s="42"/>
      <c r="V251" s="42"/>
      <c r="W251" s="42"/>
      <c r="X251" s="42"/>
      <c r="Y251" s="42"/>
      <c r="Z251" s="42"/>
      <c r="AA251" s="42"/>
      <c r="AB251" s="42"/>
      <c r="AC251" s="42"/>
      <c r="AD251" s="42"/>
      <c r="AE251" s="42"/>
      <c r="AF251" s="42"/>
      <c r="AG251" s="19"/>
      <c r="AH251" s="19"/>
      <c r="AI251" s="19"/>
      <c r="AJ251" s="7"/>
      <c r="AK251" s="43" t="str">
        <f>IF(A251="","",MOD((AG251+AH251)*(N251+O251+P251-1),Prime))</f>
        <v/>
      </c>
      <c r="AL251" s="43" t="str">
        <f>IF(A251="","",MOD((AG251+AH251)*(N251*(1-N251)),Prime))</f>
        <v/>
      </c>
      <c r="AM251" s="43" t="str">
        <f>IF(A251="","",MOD((AG251+AH251)*(O251*(1-O251)),Prime))</f>
        <v/>
      </c>
      <c r="AN251" s="43" t="str">
        <f>IF(A251="","",MOD((AG251+AH251)*(P251*(1-P251)),Prime))</f>
        <v/>
      </c>
      <c r="AO251" s="43" t="str">
        <f>IF(A251="","",MOD((AG251+AH251)*(N251*($I251-N$4)),Prime))</f>
        <v/>
      </c>
      <c r="AP251" s="43" t="str">
        <f>IF(A251="","",MOD((AG251+AH251)*(O251*($I251-O$4)),Prime))</f>
        <v/>
      </c>
      <c r="AQ251" s="43" t="str">
        <f>IF(A251="","",MOD((AG251+AH251)*(P251*($I251-P$4)),Prime))</f>
        <v/>
      </c>
      <c r="AR251" s="7"/>
      <c r="AS251" s="43" t="str">
        <f>IF(A251="","",MOD((AG251+AH251)*(Q251+R251+S251+T251+U251-1),Prime))</f>
        <v/>
      </c>
      <c r="AT251" s="43" t="str">
        <f>IF(A251="","",MOD((AG251+AH251)*(Q251*(1-Q251)),Prime))</f>
        <v/>
      </c>
      <c r="AU251" s="43" t="str">
        <f>IF(A251="","",MOD((AG251+AH251)*(R251*(1-R251)),Prime))</f>
        <v/>
      </c>
      <c r="AV251" s="43" t="str">
        <f>IF(A251="","",MOD((AG251+AH251)*(S251*(1-S251)),Prime))</f>
        <v/>
      </c>
      <c r="AW251" s="43" t="str">
        <f>IF(A251="","",MOD((AG251+AH251)*(T251*(1-T251)),Prime))</f>
        <v/>
      </c>
      <c r="AX251" s="43" t="str">
        <f>IF(A251="","",MOD((AG251+AH251)*(U251*(1-U251)),Prime))</f>
        <v/>
      </c>
      <c r="AY251" s="43" t="str">
        <f>IF($A251="","",MOD(($AG251+$AH251)*(Q251*($K251-Q$4)),Prime))</f>
        <v/>
      </c>
      <c r="AZ251" s="43" t="str">
        <f>IF($A251="","",MOD(($AG251+$AH251)*(R251*($K251-R$4)),Prime))</f>
        <v/>
      </c>
      <c r="BA251" s="43" t="str">
        <f>IF($A251="","",MOD(($AG251+$AH251)*(S251*($K251-S$4)),Prime))</f>
        <v/>
      </c>
      <c r="BB251" s="43" t="str">
        <f>IF($A251="","",MOD(($AG251+$AH251)*(T251*($K251-T$4)),Prime))</f>
        <v/>
      </c>
      <c r="BC251" s="43" t="str">
        <f>IF($A251="","",MOD(($AG251+$AH251)*(U251*($K251-U$4)),Prime))</f>
        <v/>
      </c>
      <c r="BD251" s="24"/>
      <c r="BE251" s="43" t="str">
        <f>IF(A251="","",MOD((AG251+AH251)*(V251+W251+X251+Y251+Z251-1),Prime))</f>
        <v/>
      </c>
      <c r="BF251" s="43" t="str">
        <f>IF(A251="","",MOD((AG251+AH251)*(V251*(1-V251)),Prime))</f>
        <v/>
      </c>
      <c r="BG251" s="43" t="str">
        <f>IF(A251="","",MOD((AG251+AH251)*(W251*(1-W251)),Prime))</f>
        <v/>
      </c>
      <c r="BH251" s="43" t="str">
        <f>IF(A251="","",MOD((AG251+AH251)*(X251*(1-X251)),Prime))</f>
        <v/>
      </c>
      <c r="BI251" s="43" t="str">
        <f>IF(A251="","",MOD((AG251+AH251)*(Y251*(1-Y251)),Prime))</f>
        <v/>
      </c>
      <c r="BJ251" s="43" t="str">
        <f>IF(A251="","",MOD((AG251+AH251)*(Z251*(1-Z251)),Prime))</f>
        <v/>
      </c>
      <c r="BK251" s="43" t="str">
        <f>IF($A251="","",MOD(($AG251+$AH251)*(V251*($L251-V$4)),Prime))</f>
        <v/>
      </c>
      <c r="BL251" s="43" t="str">
        <f>IF($A251="","",MOD(($AG251+$AH251)*(W251*($L251-W$4)),Prime))</f>
        <v/>
      </c>
      <c r="BM251" s="43" t="str">
        <f>IF($A251="","",MOD(($AG251+$AH251)*(X251*($L251-X$4)),Prime))</f>
        <v/>
      </c>
      <c r="BN251" s="43" t="str">
        <f>IF($A251="","",MOD(($AG251+$AH251)*(Y251*($L251-Y$4)),Prime))</f>
        <v/>
      </c>
      <c r="BO251" s="43" t="str">
        <f>IF($A251="","",MOD(($AG251+$AH251)*(Z251*($L251-Z$4)),Prime))</f>
        <v/>
      </c>
      <c r="BP251" s="24"/>
      <c r="BQ251" s="43" t="str">
        <f>IF(A251="","",MOD((AG251+AH251)*(R251*D251+S251*E251+T251*F251+U251*G251-AA251),Prime))</f>
        <v/>
      </c>
      <c r="BR251" s="43" t="str">
        <f>IF(A251="","",MOD((AG251+AH251)*(W251*D251+X251*E251+Y251*F251+Z251*G251-AB251),Prime))</f>
        <v/>
      </c>
      <c r="BS251" s="43" t="str">
        <f>IF(A251="","",MOD((AG251+AH251)*(MOD(N251*AB251+O251*(AB251+M251)+P251*(AA251+AB251+M251),Prime)-AC251),Prime))</f>
        <v/>
      </c>
      <c r="BT251" s="43" t="str">
        <f>IF(A251="","",MOD((AG251+AH251)*MOD(H251*(AA251+R251)+(1-H251)*AC251-AD251,Prime),Prime))</f>
        <v/>
      </c>
      <c r="BU251" s="43" t="str">
        <f>IF(A251="","",MOD((AG251+AH251)*((J251*AD251+(1-J251)*AC251)-AE251),Prime))</f>
        <v/>
      </c>
      <c r="BV251" s="43" t="str">
        <f>IF(A251="","",MOD((AG251+AH251)*H251*(1-H251),Prime))</f>
        <v/>
      </c>
      <c r="BW251" s="43" t="str" cm="1">
        <f t="array" ref="BW251">IF(A251="","",MOD(AH251*MOD(MRef(AF$5,B251-Input_Output!$O$6,Input_Output!$O$22)*MRef(AC$5,B251-Input_Output!$O$6,Input_Output!$O$22)-(1-H251),Prime),Prime))</f>
        <v/>
      </c>
      <c r="BX251" s="24"/>
      <c r="BY251" s="43" t="str" cm="1">
        <f t="array" ref="BY251">IF(A251="","",MOD($AH251*((1-MRef(R$5,$B251-Input_Output!$O$6,Input_Output!$O$22))*(MOD(MRef(D$5,$B251-Input_Output!$O$6,Input_Output!$O$22)+1,Prime))+MRef(R$5,$B251-Input_Output!$O$6,Input_Output!$O$22)*MRef($AE$5,$B251-Input_Output!$O$6,Input_Output!$O$22)-D251),Prime))</f>
        <v/>
      </c>
      <c r="BZ251" s="43" t="str" cm="1">
        <f t="array" ref="BZ251">IF($A251="","",MOD($AH251*((1-MRef(S$5,$B251-Input_Output!$O$6,Input_Output!$O$22))*MRef(E$5,$B251-Input_Output!$O$6,Input_Output!$O$22)+MRef(S$5,$B251-Input_Output!$O$6,Input_Output!$O$22)*MRef($AE$5,$B251-Input_Output!$O$6,Input_Output!$O$22)-E251),Prime))</f>
        <v/>
      </c>
      <c r="CA251" s="43" t="str" cm="1">
        <f t="array" ref="CA251">IF($A251="","",MOD($AH251*((1-MRef(T$5,$B251-Input_Output!$O$6,Input_Output!$O$22))*MRef(F$5,$B251-Input_Output!$O$6,Input_Output!$O$22)+MRef(T$5,$B251-Input_Output!$O$6,Input_Output!$O$22)*MRef($AE$5,$B251-Input_Output!$O$6,Input_Output!$O$22)-F251),Prime))</f>
        <v/>
      </c>
      <c r="CB251" s="43" t="str" cm="1">
        <f t="array" ref="CB251">IF($A251="","",MOD($AH251*((1-MRef(U$5,$B251-Input_Output!$O$6,Input_Output!$O$22))*MRef(G$5,$B251-Input_Output!$O$6,Input_Output!$O$22)+MRef(U$5,$B251-Input_Output!$O$6,Input_Output!$O$22)*MRef($AE$5,$B251-Input_Output!$O$6,Input_Output!$O$22)-G251),Prime))</f>
        <v/>
      </c>
      <c r="CC251" s="43" t="str" cm="1">
        <f t="array" ref="CC251">IF(A251="","",MOD(AH251*MRef(AC$5,B251-Input_Output!$O$6,Input_Output!$O$22)*H251,Prime))</f>
        <v/>
      </c>
      <c r="CD251" s="24"/>
      <c r="CE251" s="43" t="str">
        <f>IF($A251="","",MOD(D251*$AG251,Prime))</f>
        <v/>
      </c>
      <c r="CF251" s="43" t="str">
        <f>IF($A251="","",MOD((E251-INPUT)*$AG251,Prime))</f>
        <v/>
      </c>
      <c r="CG251" s="43" t="str">
        <f>IF($A251="","",MOD(H251*$AG251,Prime))</f>
        <v/>
      </c>
      <c r="CH251" s="43" t="str">
        <f>IF($A251="","",MOD((E251-OUT)*$AI251,Prime))</f>
        <v/>
      </c>
      <c r="CI251" s="43" t="str" cm="1">
        <f t="array" ref="CI251">IF(A251="","",_xlfn.LET(_xlpm.r,B251-Input_Output!$O$6,_xlpm.l,Input_Output!$O$22,MOD(MRef(AG$5,_xlpm.r,_xlpm.l)+MRef(AH$5,_xlpm.r,_xlpm.l)-MRef(AI$5,_xlpm.r,_xlpm.l)-AH251,Prime)))</f>
        <v/>
      </c>
      <c r="CJ251" s="7"/>
    </row>
    <row r="252" spans="1:88" x14ac:dyDescent="0.25">
      <c r="A252" s="41" t="str">
        <f>IF(B252&lt;Input_Output!O$22,"disguised","")</f>
        <v/>
      </c>
      <c r="B252" s="19" t="str">
        <f>IF(B251="","",_xlfn.LET(_xlpm.next,B251+1,IF(_xlpm.next&lt;Input_Output!O$22,_xlpm.next,"")))</f>
        <v/>
      </c>
      <c r="C252" s="19"/>
      <c r="D252" s="42"/>
      <c r="E252" s="42"/>
      <c r="F252" s="42"/>
      <c r="G252" s="42"/>
      <c r="H252" s="79"/>
      <c r="I252" s="87"/>
      <c r="J252" s="42"/>
      <c r="K252" s="42"/>
      <c r="L252" s="42"/>
      <c r="M252" s="61"/>
      <c r="N252" s="80"/>
      <c r="O252" s="42"/>
      <c r="P252" s="42"/>
      <c r="Q252" s="42"/>
      <c r="R252" s="42"/>
      <c r="S252" s="42"/>
      <c r="T252" s="42"/>
      <c r="U252" s="42"/>
      <c r="V252" s="42"/>
      <c r="W252" s="42"/>
      <c r="X252" s="42"/>
      <c r="Y252" s="42"/>
      <c r="Z252" s="42"/>
      <c r="AA252" s="42"/>
      <c r="AB252" s="42"/>
      <c r="AC252" s="42"/>
      <c r="AD252" s="42"/>
      <c r="AE252" s="42"/>
      <c r="AF252" s="42"/>
      <c r="AG252" s="19"/>
      <c r="AH252" s="19"/>
      <c r="AI252" s="19"/>
      <c r="AJ252" s="7"/>
      <c r="AK252" s="43" t="str">
        <f>IF(A252="","",MOD((AG252+AH252)*(N252+O252+P252-1),Prime))</f>
        <v/>
      </c>
      <c r="AL252" s="43" t="str">
        <f>IF(A252="","",MOD((AG252+AH252)*(N252*(1-N252)),Prime))</f>
        <v/>
      </c>
      <c r="AM252" s="43" t="str">
        <f>IF(A252="","",MOD((AG252+AH252)*(O252*(1-O252)),Prime))</f>
        <v/>
      </c>
      <c r="AN252" s="43" t="str">
        <f>IF(A252="","",MOD((AG252+AH252)*(P252*(1-P252)),Prime))</f>
        <v/>
      </c>
      <c r="AO252" s="43" t="str">
        <f>IF(A252="","",MOD((AG252+AH252)*(N252*($I252-N$4)),Prime))</f>
        <v/>
      </c>
      <c r="AP252" s="43" t="str">
        <f>IF(A252="","",MOD((AG252+AH252)*(O252*($I252-O$4)),Prime))</f>
        <v/>
      </c>
      <c r="AQ252" s="43" t="str">
        <f>IF(A252="","",MOD((AG252+AH252)*(P252*($I252-P$4)),Prime))</f>
        <v/>
      </c>
      <c r="AR252" s="7"/>
      <c r="AS252" s="43" t="str">
        <f>IF(A252="","",MOD((AG252+AH252)*(Q252+R252+S252+T252+U252-1),Prime))</f>
        <v/>
      </c>
      <c r="AT252" s="43" t="str">
        <f>IF(A252="","",MOD((AG252+AH252)*(Q252*(1-Q252)),Prime))</f>
        <v/>
      </c>
      <c r="AU252" s="43" t="str">
        <f>IF(A252="","",MOD((AG252+AH252)*(R252*(1-R252)),Prime))</f>
        <v/>
      </c>
      <c r="AV252" s="43" t="str">
        <f>IF(A252="","",MOD((AG252+AH252)*(S252*(1-S252)),Prime))</f>
        <v/>
      </c>
      <c r="AW252" s="43" t="str">
        <f>IF(A252="","",MOD((AG252+AH252)*(T252*(1-T252)),Prime))</f>
        <v/>
      </c>
      <c r="AX252" s="43" t="str">
        <f>IF(A252="","",MOD((AG252+AH252)*(U252*(1-U252)),Prime))</f>
        <v/>
      </c>
      <c r="AY252" s="43" t="str">
        <f>IF($A252="","",MOD(($AG252+$AH252)*(Q252*($K252-Q$4)),Prime))</f>
        <v/>
      </c>
      <c r="AZ252" s="43" t="str">
        <f>IF($A252="","",MOD(($AG252+$AH252)*(R252*($K252-R$4)),Prime))</f>
        <v/>
      </c>
      <c r="BA252" s="43" t="str">
        <f>IF($A252="","",MOD(($AG252+$AH252)*(S252*($K252-S$4)),Prime))</f>
        <v/>
      </c>
      <c r="BB252" s="43" t="str">
        <f>IF($A252="","",MOD(($AG252+$AH252)*(T252*($K252-T$4)),Prime))</f>
        <v/>
      </c>
      <c r="BC252" s="43" t="str">
        <f>IF($A252="","",MOD(($AG252+$AH252)*(U252*($K252-U$4)),Prime))</f>
        <v/>
      </c>
      <c r="BD252" s="24"/>
      <c r="BE252" s="43" t="str">
        <f>IF(A252="","",MOD((AG252+AH252)*(V252+W252+X252+Y252+Z252-1),Prime))</f>
        <v/>
      </c>
      <c r="BF252" s="43" t="str">
        <f>IF(A252="","",MOD((AG252+AH252)*(V252*(1-V252)),Prime))</f>
        <v/>
      </c>
      <c r="BG252" s="43" t="str">
        <f>IF(A252="","",MOD((AG252+AH252)*(W252*(1-W252)),Prime))</f>
        <v/>
      </c>
      <c r="BH252" s="43" t="str">
        <f>IF(A252="","",MOD((AG252+AH252)*(X252*(1-X252)),Prime))</f>
        <v/>
      </c>
      <c r="BI252" s="43" t="str">
        <f>IF(A252="","",MOD((AG252+AH252)*(Y252*(1-Y252)),Prime))</f>
        <v/>
      </c>
      <c r="BJ252" s="43" t="str">
        <f>IF(A252="","",MOD((AG252+AH252)*(Z252*(1-Z252)),Prime))</f>
        <v/>
      </c>
      <c r="BK252" s="43" t="str">
        <f>IF($A252="","",MOD(($AG252+$AH252)*(V252*($L252-V$4)),Prime))</f>
        <v/>
      </c>
      <c r="BL252" s="43" t="str">
        <f>IF($A252="","",MOD(($AG252+$AH252)*(W252*($L252-W$4)),Prime))</f>
        <v/>
      </c>
      <c r="BM252" s="43" t="str">
        <f>IF($A252="","",MOD(($AG252+$AH252)*(X252*($L252-X$4)),Prime))</f>
        <v/>
      </c>
      <c r="BN252" s="43" t="str">
        <f>IF($A252="","",MOD(($AG252+$AH252)*(Y252*($L252-Y$4)),Prime))</f>
        <v/>
      </c>
      <c r="BO252" s="43" t="str">
        <f>IF($A252="","",MOD(($AG252+$AH252)*(Z252*($L252-Z$4)),Prime))</f>
        <v/>
      </c>
      <c r="BP252" s="24"/>
      <c r="BQ252" s="43" t="str">
        <f>IF(A252="","",MOD((AG252+AH252)*(R252*D252+S252*E252+T252*F252+U252*G252-AA252),Prime))</f>
        <v/>
      </c>
      <c r="BR252" s="43" t="str">
        <f>IF(A252="","",MOD((AG252+AH252)*(W252*D252+X252*E252+Y252*F252+Z252*G252-AB252),Prime))</f>
        <v/>
      </c>
      <c r="BS252" s="43" t="str">
        <f>IF(A252="","",MOD((AG252+AH252)*(MOD(N252*AB252+O252*(AB252+M252)+P252*(AA252+AB252+M252),Prime)-AC252),Prime))</f>
        <v/>
      </c>
      <c r="BT252" s="43" t="str">
        <f>IF(A252="","",MOD((AG252+AH252)*MOD(H252*(AA252+R252)+(1-H252)*AC252-AD252,Prime),Prime))</f>
        <v/>
      </c>
      <c r="BU252" s="43" t="str">
        <f>IF(A252="","",MOD((AG252+AH252)*((J252*AD252+(1-J252)*AC252)-AE252),Prime))</f>
        <v/>
      </c>
      <c r="BV252" s="43" t="str">
        <f>IF(A252="","",MOD((AG252+AH252)*H252*(1-H252),Prime))</f>
        <v/>
      </c>
      <c r="BW252" s="43" t="str" cm="1">
        <f t="array" ref="BW252">IF(A252="","",MOD(AH252*MOD(MRef(AF$5,B252-Input_Output!$O$6,Input_Output!$O$22)*MRef(AC$5,B252-Input_Output!$O$6,Input_Output!$O$22)-(1-H252),Prime),Prime))</f>
        <v/>
      </c>
      <c r="BX252" s="24"/>
      <c r="BY252" s="43" t="str" cm="1">
        <f t="array" ref="BY252">IF(A252="","",MOD($AH252*((1-MRef(R$5,$B252-Input_Output!$O$6,Input_Output!$O$22))*(MOD(MRef(D$5,$B252-Input_Output!$O$6,Input_Output!$O$22)+1,Prime))+MRef(R$5,$B252-Input_Output!$O$6,Input_Output!$O$22)*MRef($AE$5,$B252-Input_Output!$O$6,Input_Output!$O$22)-D252),Prime))</f>
        <v/>
      </c>
      <c r="BZ252" s="43" t="str" cm="1">
        <f t="array" ref="BZ252">IF($A252="","",MOD($AH252*((1-MRef(S$5,$B252-Input_Output!$O$6,Input_Output!$O$22))*MRef(E$5,$B252-Input_Output!$O$6,Input_Output!$O$22)+MRef(S$5,$B252-Input_Output!$O$6,Input_Output!$O$22)*MRef($AE$5,$B252-Input_Output!$O$6,Input_Output!$O$22)-E252),Prime))</f>
        <v/>
      </c>
      <c r="CA252" s="43" t="str" cm="1">
        <f t="array" ref="CA252">IF($A252="","",MOD($AH252*((1-MRef(T$5,$B252-Input_Output!$O$6,Input_Output!$O$22))*MRef(F$5,$B252-Input_Output!$O$6,Input_Output!$O$22)+MRef(T$5,$B252-Input_Output!$O$6,Input_Output!$O$22)*MRef($AE$5,$B252-Input_Output!$O$6,Input_Output!$O$22)-F252),Prime))</f>
        <v/>
      </c>
      <c r="CB252" s="43" t="str" cm="1">
        <f t="array" ref="CB252">IF($A252="","",MOD($AH252*((1-MRef(U$5,$B252-Input_Output!$O$6,Input_Output!$O$22))*MRef(G$5,$B252-Input_Output!$O$6,Input_Output!$O$22)+MRef(U$5,$B252-Input_Output!$O$6,Input_Output!$O$22)*MRef($AE$5,$B252-Input_Output!$O$6,Input_Output!$O$22)-G252),Prime))</f>
        <v/>
      </c>
      <c r="CC252" s="43" t="str" cm="1">
        <f t="array" ref="CC252">IF(A252="","",MOD(AH252*MRef(AC$5,B252-Input_Output!$O$6,Input_Output!$O$22)*H252,Prime))</f>
        <v/>
      </c>
      <c r="CD252" s="24"/>
      <c r="CE252" s="43" t="str">
        <f>IF($A252="","",MOD(D252*$AG252,Prime))</f>
        <v/>
      </c>
      <c r="CF252" s="43" t="str">
        <f>IF($A252="","",MOD((E252-INPUT)*$AG252,Prime))</f>
        <v/>
      </c>
      <c r="CG252" s="43" t="str">
        <f>IF($A252="","",MOD(H252*$AG252,Prime))</f>
        <v/>
      </c>
      <c r="CH252" s="43" t="str">
        <f>IF($A252="","",MOD((E252-OUT)*$AI252,Prime))</f>
        <v/>
      </c>
      <c r="CI252" s="43" t="str" cm="1">
        <f t="array" ref="CI252">IF(A252="","",_xlfn.LET(_xlpm.r,B252-Input_Output!$O$6,_xlpm.l,Input_Output!$O$22,MOD(MRef(AG$5,_xlpm.r,_xlpm.l)+MRef(AH$5,_xlpm.r,_xlpm.l)-MRef(AI$5,_xlpm.r,_xlpm.l)-AH252,Prime)))</f>
        <v/>
      </c>
      <c r="CJ252" s="7"/>
    </row>
    <row r="253" spans="1:88" x14ac:dyDescent="0.25">
      <c r="A253" s="41" t="str">
        <f>IF(B253&lt;Input_Output!O$22,"disguised","")</f>
        <v/>
      </c>
      <c r="B253" s="19" t="str">
        <f>IF(B252="","",_xlfn.LET(_xlpm.next,B252+1,IF(_xlpm.next&lt;Input_Output!O$22,_xlpm.next,"")))</f>
        <v/>
      </c>
      <c r="C253" s="19"/>
      <c r="D253" s="42"/>
      <c r="E253" s="42"/>
      <c r="F253" s="42"/>
      <c r="G253" s="42"/>
      <c r="H253" s="79"/>
      <c r="I253" s="87"/>
      <c r="J253" s="42"/>
      <c r="K253" s="42"/>
      <c r="L253" s="42"/>
      <c r="M253" s="61"/>
      <c r="N253" s="80"/>
      <c r="O253" s="42"/>
      <c r="P253" s="42"/>
      <c r="Q253" s="42"/>
      <c r="R253" s="42"/>
      <c r="S253" s="42"/>
      <c r="T253" s="42"/>
      <c r="U253" s="42"/>
      <c r="V253" s="42"/>
      <c r="W253" s="42"/>
      <c r="X253" s="42"/>
      <c r="Y253" s="42"/>
      <c r="Z253" s="42"/>
      <c r="AA253" s="42"/>
      <c r="AB253" s="42"/>
      <c r="AC253" s="42"/>
      <c r="AD253" s="42"/>
      <c r="AE253" s="42"/>
      <c r="AF253" s="42"/>
      <c r="AG253" s="19"/>
      <c r="AH253" s="19"/>
      <c r="AI253" s="19"/>
      <c r="AJ253" s="7"/>
      <c r="AK253" s="43" t="str">
        <f>IF(A253="","",MOD((AG253+AH253)*(N253+O253+P253-1),Prime))</f>
        <v/>
      </c>
      <c r="AL253" s="43" t="str">
        <f>IF(A253="","",MOD((AG253+AH253)*(N253*(1-N253)),Prime))</f>
        <v/>
      </c>
      <c r="AM253" s="43" t="str">
        <f>IF(A253="","",MOD((AG253+AH253)*(O253*(1-O253)),Prime))</f>
        <v/>
      </c>
      <c r="AN253" s="43" t="str">
        <f>IF(A253="","",MOD((AG253+AH253)*(P253*(1-P253)),Prime))</f>
        <v/>
      </c>
      <c r="AO253" s="43" t="str">
        <f>IF(A253="","",MOD((AG253+AH253)*(N253*($I253-N$4)),Prime))</f>
        <v/>
      </c>
      <c r="AP253" s="43" t="str">
        <f>IF(A253="","",MOD((AG253+AH253)*(O253*($I253-O$4)),Prime))</f>
        <v/>
      </c>
      <c r="AQ253" s="43" t="str">
        <f>IF(A253="","",MOD((AG253+AH253)*(P253*($I253-P$4)),Prime))</f>
        <v/>
      </c>
      <c r="AR253" s="7"/>
      <c r="AS253" s="43" t="str">
        <f>IF(A253="","",MOD((AG253+AH253)*(Q253+R253+S253+T253+U253-1),Prime))</f>
        <v/>
      </c>
      <c r="AT253" s="43" t="str">
        <f>IF(A253="","",MOD((AG253+AH253)*(Q253*(1-Q253)),Prime))</f>
        <v/>
      </c>
      <c r="AU253" s="43" t="str">
        <f>IF(A253="","",MOD((AG253+AH253)*(R253*(1-R253)),Prime))</f>
        <v/>
      </c>
      <c r="AV253" s="43" t="str">
        <f>IF(A253="","",MOD((AG253+AH253)*(S253*(1-S253)),Prime))</f>
        <v/>
      </c>
      <c r="AW253" s="43" t="str">
        <f>IF(A253="","",MOD((AG253+AH253)*(T253*(1-T253)),Prime))</f>
        <v/>
      </c>
      <c r="AX253" s="43" t="str">
        <f>IF(A253="","",MOD((AG253+AH253)*(U253*(1-U253)),Prime))</f>
        <v/>
      </c>
      <c r="AY253" s="43" t="str">
        <f>IF($A253="","",MOD(($AG253+$AH253)*(Q253*($K253-Q$4)),Prime))</f>
        <v/>
      </c>
      <c r="AZ253" s="43" t="str">
        <f>IF($A253="","",MOD(($AG253+$AH253)*(R253*($K253-R$4)),Prime))</f>
        <v/>
      </c>
      <c r="BA253" s="43" t="str">
        <f>IF($A253="","",MOD(($AG253+$AH253)*(S253*($K253-S$4)),Prime))</f>
        <v/>
      </c>
      <c r="BB253" s="43" t="str">
        <f>IF($A253="","",MOD(($AG253+$AH253)*(T253*($K253-T$4)),Prime))</f>
        <v/>
      </c>
      <c r="BC253" s="43" t="str">
        <f>IF($A253="","",MOD(($AG253+$AH253)*(U253*($K253-U$4)),Prime))</f>
        <v/>
      </c>
      <c r="BD253" s="24"/>
      <c r="BE253" s="43" t="str">
        <f>IF(A253="","",MOD((AG253+AH253)*(V253+W253+X253+Y253+Z253-1),Prime))</f>
        <v/>
      </c>
      <c r="BF253" s="43" t="str">
        <f>IF(A253="","",MOD((AG253+AH253)*(V253*(1-V253)),Prime))</f>
        <v/>
      </c>
      <c r="BG253" s="43" t="str">
        <f>IF(A253="","",MOD((AG253+AH253)*(W253*(1-W253)),Prime))</f>
        <v/>
      </c>
      <c r="BH253" s="43" t="str">
        <f>IF(A253="","",MOD((AG253+AH253)*(X253*(1-X253)),Prime))</f>
        <v/>
      </c>
      <c r="BI253" s="43" t="str">
        <f>IF(A253="","",MOD((AG253+AH253)*(Y253*(1-Y253)),Prime))</f>
        <v/>
      </c>
      <c r="BJ253" s="43" t="str">
        <f>IF(A253="","",MOD((AG253+AH253)*(Z253*(1-Z253)),Prime))</f>
        <v/>
      </c>
      <c r="BK253" s="43" t="str">
        <f>IF($A253="","",MOD(($AG253+$AH253)*(V253*($L253-V$4)),Prime))</f>
        <v/>
      </c>
      <c r="BL253" s="43" t="str">
        <f>IF($A253="","",MOD(($AG253+$AH253)*(W253*($L253-W$4)),Prime))</f>
        <v/>
      </c>
      <c r="BM253" s="43" t="str">
        <f>IF($A253="","",MOD(($AG253+$AH253)*(X253*($L253-X$4)),Prime))</f>
        <v/>
      </c>
      <c r="BN253" s="43" t="str">
        <f>IF($A253="","",MOD(($AG253+$AH253)*(Y253*($L253-Y$4)),Prime))</f>
        <v/>
      </c>
      <c r="BO253" s="43" t="str">
        <f>IF($A253="","",MOD(($AG253+$AH253)*(Z253*($L253-Z$4)),Prime))</f>
        <v/>
      </c>
      <c r="BP253" s="24"/>
      <c r="BQ253" s="43" t="str">
        <f>IF(A253="","",MOD((AG253+AH253)*(R253*D253+S253*E253+T253*F253+U253*G253-AA253),Prime))</f>
        <v/>
      </c>
      <c r="BR253" s="43" t="str">
        <f>IF(A253="","",MOD((AG253+AH253)*(W253*D253+X253*E253+Y253*F253+Z253*G253-AB253),Prime))</f>
        <v/>
      </c>
      <c r="BS253" s="43" t="str">
        <f>IF(A253="","",MOD((AG253+AH253)*(MOD(N253*AB253+O253*(AB253+M253)+P253*(AA253+AB253+M253),Prime)-AC253),Prime))</f>
        <v/>
      </c>
      <c r="BT253" s="43" t="str">
        <f>IF(A253="","",MOD((AG253+AH253)*MOD(H253*(AA253+R253)+(1-H253)*AC253-AD253,Prime),Prime))</f>
        <v/>
      </c>
      <c r="BU253" s="43" t="str">
        <f>IF(A253="","",MOD((AG253+AH253)*((J253*AD253+(1-J253)*AC253)-AE253),Prime))</f>
        <v/>
      </c>
      <c r="BV253" s="43" t="str">
        <f>IF(A253="","",MOD((AG253+AH253)*H253*(1-H253),Prime))</f>
        <v/>
      </c>
      <c r="BW253" s="43" t="str" cm="1">
        <f t="array" ref="BW253">IF(A253="","",MOD(AH253*MOD(MRef(AF$5,B253-Input_Output!$O$6,Input_Output!$O$22)*MRef(AC$5,B253-Input_Output!$O$6,Input_Output!$O$22)-(1-H253),Prime),Prime))</f>
        <v/>
      </c>
      <c r="BX253" s="24"/>
      <c r="BY253" s="43" t="str" cm="1">
        <f t="array" ref="BY253">IF(A253="","",MOD($AH253*((1-MRef(R$5,$B253-Input_Output!$O$6,Input_Output!$O$22))*(MOD(MRef(D$5,$B253-Input_Output!$O$6,Input_Output!$O$22)+1,Prime))+MRef(R$5,$B253-Input_Output!$O$6,Input_Output!$O$22)*MRef($AE$5,$B253-Input_Output!$O$6,Input_Output!$O$22)-D253),Prime))</f>
        <v/>
      </c>
      <c r="BZ253" s="43" t="str" cm="1">
        <f t="array" ref="BZ253">IF($A253="","",MOD($AH253*((1-MRef(S$5,$B253-Input_Output!$O$6,Input_Output!$O$22))*MRef(E$5,$B253-Input_Output!$O$6,Input_Output!$O$22)+MRef(S$5,$B253-Input_Output!$O$6,Input_Output!$O$22)*MRef($AE$5,$B253-Input_Output!$O$6,Input_Output!$O$22)-E253),Prime))</f>
        <v/>
      </c>
      <c r="CA253" s="43" t="str" cm="1">
        <f t="array" ref="CA253">IF($A253="","",MOD($AH253*((1-MRef(T$5,$B253-Input_Output!$O$6,Input_Output!$O$22))*MRef(F$5,$B253-Input_Output!$O$6,Input_Output!$O$22)+MRef(T$5,$B253-Input_Output!$O$6,Input_Output!$O$22)*MRef($AE$5,$B253-Input_Output!$O$6,Input_Output!$O$22)-F253),Prime))</f>
        <v/>
      </c>
      <c r="CB253" s="43" t="str" cm="1">
        <f t="array" ref="CB253">IF($A253="","",MOD($AH253*((1-MRef(U$5,$B253-Input_Output!$O$6,Input_Output!$O$22))*MRef(G$5,$B253-Input_Output!$O$6,Input_Output!$O$22)+MRef(U$5,$B253-Input_Output!$O$6,Input_Output!$O$22)*MRef($AE$5,$B253-Input_Output!$O$6,Input_Output!$O$22)-G253),Prime))</f>
        <v/>
      </c>
      <c r="CC253" s="43" t="str" cm="1">
        <f t="array" ref="CC253">IF(A253="","",MOD(AH253*MRef(AC$5,B253-Input_Output!$O$6,Input_Output!$O$22)*H253,Prime))</f>
        <v/>
      </c>
      <c r="CD253" s="24"/>
      <c r="CE253" s="43" t="str">
        <f>IF($A253="","",MOD(D253*$AG253,Prime))</f>
        <v/>
      </c>
      <c r="CF253" s="43" t="str">
        <f>IF($A253="","",MOD((E253-INPUT)*$AG253,Prime))</f>
        <v/>
      </c>
      <c r="CG253" s="43" t="str">
        <f>IF($A253="","",MOD(H253*$AG253,Prime))</f>
        <v/>
      </c>
      <c r="CH253" s="43" t="str">
        <f>IF($A253="","",MOD((E253-OUT)*$AI253,Prime))</f>
        <v/>
      </c>
      <c r="CI253" s="43" t="str" cm="1">
        <f t="array" ref="CI253">IF(A253="","",_xlfn.LET(_xlpm.r,B253-Input_Output!$O$6,_xlpm.l,Input_Output!$O$22,MOD(MRef(AG$5,_xlpm.r,_xlpm.l)+MRef(AH$5,_xlpm.r,_xlpm.l)-MRef(AI$5,_xlpm.r,_xlpm.l)-AH253,Prime)))</f>
        <v/>
      </c>
      <c r="CJ253" s="7"/>
    </row>
    <row r="254" spans="1:88" x14ac:dyDescent="0.25">
      <c r="A254" s="41" t="str">
        <f>IF(B254&lt;Input_Output!O$22,"disguised","")</f>
        <v/>
      </c>
      <c r="B254" s="19" t="str">
        <f>IF(B253="","",_xlfn.LET(_xlpm.next,B253+1,IF(_xlpm.next&lt;Input_Output!O$22,_xlpm.next,"")))</f>
        <v/>
      </c>
      <c r="C254" s="19"/>
      <c r="D254" s="42"/>
      <c r="E254" s="42"/>
      <c r="F254" s="42"/>
      <c r="G254" s="42"/>
      <c r="H254" s="79"/>
      <c r="I254" s="87"/>
      <c r="J254" s="42"/>
      <c r="K254" s="42"/>
      <c r="L254" s="42"/>
      <c r="M254" s="61"/>
      <c r="N254" s="80"/>
      <c r="O254" s="42"/>
      <c r="P254" s="42"/>
      <c r="Q254" s="42"/>
      <c r="R254" s="42"/>
      <c r="S254" s="42"/>
      <c r="T254" s="42"/>
      <c r="U254" s="42"/>
      <c r="V254" s="42"/>
      <c r="W254" s="42"/>
      <c r="X254" s="42"/>
      <c r="Y254" s="42"/>
      <c r="Z254" s="42"/>
      <c r="AA254" s="42"/>
      <c r="AB254" s="42"/>
      <c r="AC254" s="42"/>
      <c r="AD254" s="42"/>
      <c r="AE254" s="42"/>
      <c r="AF254" s="42"/>
      <c r="AG254" s="19"/>
      <c r="AH254" s="19"/>
      <c r="AI254" s="19"/>
      <c r="AJ254" s="7"/>
      <c r="AK254" s="43" t="str">
        <f>IF(A254="","",MOD((AG254+AH254)*(N254+O254+P254-1),Prime))</f>
        <v/>
      </c>
      <c r="AL254" s="43" t="str">
        <f>IF(A254="","",MOD((AG254+AH254)*(N254*(1-N254)),Prime))</f>
        <v/>
      </c>
      <c r="AM254" s="43" t="str">
        <f>IF(A254="","",MOD((AG254+AH254)*(O254*(1-O254)),Prime))</f>
        <v/>
      </c>
      <c r="AN254" s="43" t="str">
        <f>IF(A254="","",MOD((AG254+AH254)*(P254*(1-P254)),Prime))</f>
        <v/>
      </c>
      <c r="AO254" s="43" t="str">
        <f>IF(A254="","",MOD((AG254+AH254)*(N254*($I254-N$4)),Prime))</f>
        <v/>
      </c>
      <c r="AP254" s="43" t="str">
        <f>IF(A254="","",MOD((AG254+AH254)*(O254*($I254-O$4)),Prime))</f>
        <v/>
      </c>
      <c r="AQ254" s="43" t="str">
        <f>IF(A254="","",MOD((AG254+AH254)*(P254*($I254-P$4)),Prime))</f>
        <v/>
      </c>
      <c r="AR254" s="7"/>
      <c r="AS254" s="43" t="str">
        <f>IF(A254="","",MOD((AG254+AH254)*(Q254+R254+S254+T254+U254-1),Prime))</f>
        <v/>
      </c>
      <c r="AT254" s="43" t="str">
        <f>IF(A254="","",MOD((AG254+AH254)*(Q254*(1-Q254)),Prime))</f>
        <v/>
      </c>
      <c r="AU254" s="43" t="str">
        <f>IF(A254="","",MOD((AG254+AH254)*(R254*(1-R254)),Prime))</f>
        <v/>
      </c>
      <c r="AV254" s="43" t="str">
        <f>IF(A254="","",MOD((AG254+AH254)*(S254*(1-S254)),Prime))</f>
        <v/>
      </c>
      <c r="AW254" s="43" t="str">
        <f>IF(A254="","",MOD((AG254+AH254)*(T254*(1-T254)),Prime))</f>
        <v/>
      </c>
      <c r="AX254" s="43" t="str">
        <f>IF(A254="","",MOD((AG254+AH254)*(U254*(1-U254)),Prime))</f>
        <v/>
      </c>
      <c r="AY254" s="43" t="str">
        <f>IF($A254="","",MOD(($AG254+$AH254)*(Q254*($K254-Q$4)),Prime))</f>
        <v/>
      </c>
      <c r="AZ254" s="43" t="str">
        <f>IF($A254="","",MOD(($AG254+$AH254)*(R254*($K254-R$4)),Prime))</f>
        <v/>
      </c>
      <c r="BA254" s="43" t="str">
        <f>IF($A254="","",MOD(($AG254+$AH254)*(S254*($K254-S$4)),Prime))</f>
        <v/>
      </c>
      <c r="BB254" s="43" t="str">
        <f>IF($A254="","",MOD(($AG254+$AH254)*(T254*($K254-T$4)),Prime))</f>
        <v/>
      </c>
      <c r="BC254" s="43" t="str">
        <f>IF($A254="","",MOD(($AG254+$AH254)*(U254*($K254-U$4)),Prime))</f>
        <v/>
      </c>
      <c r="BD254" s="24"/>
      <c r="BE254" s="43" t="str">
        <f>IF(A254="","",MOD((AG254+AH254)*(V254+W254+X254+Y254+Z254-1),Prime))</f>
        <v/>
      </c>
      <c r="BF254" s="43" t="str">
        <f>IF(A254="","",MOD((AG254+AH254)*(V254*(1-V254)),Prime))</f>
        <v/>
      </c>
      <c r="BG254" s="43" t="str">
        <f>IF(A254="","",MOD((AG254+AH254)*(W254*(1-W254)),Prime))</f>
        <v/>
      </c>
      <c r="BH254" s="43" t="str">
        <f>IF(A254="","",MOD((AG254+AH254)*(X254*(1-X254)),Prime))</f>
        <v/>
      </c>
      <c r="BI254" s="43" t="str">
        <f>IF(A254="","",MOD((AG254+AH254)*(Y254*(1-Y254)),Prime))</f>
        <v/>
      </c>
      <c r="BJ254" s="43" t="str">
        <f>IF(A254="","",MOD((AG254+AH254)*(Z254*(1-Z254)),Prime))</f>
        <v/>
      </c>
      <c r="BK254" s="43" t="str">
        <f>IF($A254="","",MOD(($AG254+$AH254)*(V254*($L254-V$4)),Prime))</f>
        <v/>
      </c>
      <c r="BL254" s="43" t="str">
        <f>IF($A254="","",MOD(($AG254+$AH254)*(W254*($L254-W$4)),Prime))</f>
        <v/>
      </c>
      <c r="BM254" s="43" t="str">
        <f>IF($A254="","",MOD(($AG254+$AH254)*(X254*($L254-X$4)),Prime))</f>
        <v/>
      </c>
      <c r="BN254" s="43" t="str">
        <f>IF($A254="","",MOD(($AG254+$AH254)*(Y254*($L254-Y$4)),Prime))</f>
        <v/>
      </c>
      <c r="BO254" s="43" t="str">
        <f>IF($A254="","",MOD(($AG254+$AH254)*(Z254*($L254-Z$4)),Prime))</f>
        <v/>
      </c>
      <c r="BP254" s="24"/>
      <c r="BQ254" s="43" t="str">
        <f>IF(A254="","",MOD((AG254+AH254)*(R254*D254+S254*E254+T254*F254+U254*G254-AA254),Prime))</f>
        <v/>
      </c>
      <c r="BR254" s="43" t="str">
        <f>IF(A254="","",MOD((AG254+AH254)*(W254*D254+X254*E254+Y254*F254+Z254*G254-AB254),Prime))</f>
        <v/>
      </c>
      <c r="BS254" s="43" t="str">
        <f>IF(A254="","",MOD((AG254+AH254)*(MOD(N254*AB254+O254*(AB254+M254)+P254*(AA254+AB254+M254),Prime)-AC254),Prime))</f>
        <v/>
      </c>
      <c r="BT254" s="43" t="str">
        <f>IF(A254="","",MOD((AG254+AH254)*MOD(H254*(AA254+R254)+(1-H254)*AC254-AD254,Prime),Prime))</f>
        <v/>
      </c>
      <c r="BU254" s="43" t="str">
        <f>IF(A254="","",MOD((AG254+AH254)*((J254*AD254+(1-J254)*AC254)-AE254),Prime))</f>
        <v/>
      </c>
      <c r="BV254" s="43" t="str">
        <f>IF(A254="","",MOD((AG254+AH254)*H254*(1-H254),Prime))</f>
        <v/>
      </c>
      <c r="BW254" s="43" t="str" cm="1">
        <f t="array" ref="BW254">IF(A254="","",MOD(AH254*MOD(MRef(AF$5,B254-Input_Output!$O$6,Input_Output!$O$22)*MRef(AC$5,B254-Input_Output!$O$6,Input_Output!$O$22)-(1-H254),Prime),Prime))</f>
        <v/>
      </c>
      <c r="BX254" s="24"/>
      <c r="BY254" s="43" t="str" cm="1">
        <f t="array" ref="BY254">IF(A254="","",MOD($AH254*((1-MRef(R$5,$B254-Input_Output!$O$6,Input_Output!$O$22))*(MOD(MRef(D$5,$B254-Input_Output!$O$6,Input_Output!$O$22)+1,Prime))+MRef(R$5,$B254-Input_Output!$O$6,Input_Output!$O$22)*MRef($AE$5,$B254-Input_Output!$O$6,Input_Output!$O$22)-D254),Prime))</f>
        <v/>
      </c>
      <c r="BZ254" s="43" t="str" cm="1">
        <f t="array" ref="BZ254">IF($A254="","",MOD($AH254*((1-MRef(S$5,$B254-Input_Output!$O$6,Input_Output!$O$22))*MRef(E$5,$B254-Input_Output!$O$6,Input_Output!$O$22)+MRef(S$5,$B254-Input_Output!$O$6,Input_Output!$O$22)*MRef($AE$5,$B254-Input_Output!$O$6,Input_Output!$O$22)-E254),Prime))</f>
        <v/>
      </c>
      <c r="CA254" s="43" t="str" cm="1">
        <f t="array" ref="CA254">IF($A254="","",MOD($AH254*((1-MRef(T$5,$B254-Input_Output!$O$6,Input_Output!$O$22))*MRef(F$5,$B254-Input_Output!$O$6,Input_Output!$O$22)+MRef(T$5,$B254-Input_Output!$O$6,Input_Output!$O$22)*MRef($AE$5,$B254-Input_Output!$O$6,Input_Output!$O$22)-F254),Prime))</f>
        <v/>
      </c>
      <c r="CB254" s="43" t="str" cm="1">
        <f t="array" ref="CB254">IF($A254="","",MOD($AH254*((1-MRef(U$5,$B254-Input_Output!$O$6,Input_Output!$O$22))*MRef(G$5,$B254-Input_Output!$O$6,Input_Output!$O$22)+MRef(U$5,$B254-Input_Output!$O$6,Input_Output!$O$22)*MRef($AE$5,$B254-Input_Output!$O$6,Input_Output!$O$22)-G254),Prime))</f>
        <v/>
      </c>
      <c r="CC254" s="43" t="str" cm="1">
        <f t="array" ref="CC254">IF(A254="","",MOD(AH254*MRef(AC$5,B254-Input_Output!$O$6,Input_Output!$O$22)*H254,Prime))</f>
        <v/>
      </c>
      <c r="CD254" s="24"/>
      <c r="CE254" s="43" t="str">
        <f>IF($A254="","",MOD(D254*$AG254,Prime))</f>
        <v/>
      </c>
      <c r="CF254" s="43" t="str">
        <f>IF($A254="","",MOD((E254-INPUT)*$AG254,Prime))</f>
        <v/>
      </c>
      <c r="CG254" s="43" t="str">
        <f>IF($A254="","",MOD(H254*$AG254,Prime))</f>
        <v/>
      </c>
      <c r="CH254" s="43" t="str">
        <f>IF($A254="","",MOD((E254-OUT)*$AI254,Prime))</f>
        <v/>
      </c>
      <c r="CI254" s="43" t="str" cm="1">
        <f t="array" ref="CI254">IF(A254="","",_xlfn.LET(_xlpm.r,B254-Input_Output!$O$6,_xlpm.l,Input_Output!$O$22,MOD(MRef(AG$5,_xlpm.r,_xlpm.l)+MRef(AH$5,_xlpm.r,_xlpm.l)-MRef(AI$5,_xlpm.r,_xlpm.l)-AH254,Prime)))</f>
        <v/>
      </c>
      <c r="CJ254" s="7"/>
    </row>
    <row r="255" spans="1:88" x14ac:dyDescent="0.25">
      <c r="A255" s="41" t="str">
        <f>IF(B255&lt;Input_Output!O$22,"disguised","")</f>
        <v/>
      </c>
      <c r="B255" s="19" t="str">
        <f>IF(B254="","",_xlfn.LET(_xlpm.next,B254+1,IF(_xlpm.next&lt;Input_Output!O$22,_xlpm.next,"")))</f>
        <v/>
      </c>
      <c r="C255" s="19"/>
      <c r="D255" s="42"/>
      <c r="E255" s="42"/>
      <c r="F255" s="42"/>
      <c r="G255" s="42"/>
      <c r="H255" s="79"/>
      <c r="I255" s="87"/>
      <c r="J255" s="42"/>
      <c r="K255" s="42"/>
      <c r="L255" s="42"/>
      <c r="M255" s="61"/>
      <c r="N255" s="80"/>
      <c r="O255" s="42"/>
      <c r="P255" s="42"/>
      <c r="Q255" s="42"/>
      <c r="R255" s="42"/>
      <c r="S255" s="42"/>
      <c r="T255" s="42"/>
      <c r="U255" s="42"/>
      <c r="V255" s="42"/>
      <c r="W255" s="42"/>
      <c r="X255" s="42"/>
      <c r="Y255" s="42"/>
      <c r="Z255" s="42"/>
      <c r="AA255" s="42"/>
      <c r="AB255" s="42"/>
      <c r="AC255" s="42"/>
      <c r="AD255" s="42"/>
      <c r="AE255" s="42"/>
      <c r="AF255" s="42"/>
      <c r="AG255" s="19"/>
      <c r="AH255" s="19"/>
      <c r="AI255" s="19"/>
      <c r="AJ255" s="7"/>
      <c r="AK255" s="43" t="str">
        <f>IF(A255="","",MOD((AG255+AH255)*(N255+O255+P255-1),Prime))</f>
        <v/>
      </c>
      <c r="AL255" s="43" t="str">
        <f>IF(A255="","",MOD((AG255+AH255)*(N255*(1-N255)),Prime))</f>
        <v/>
      </c>
      <c r="AM255" s="43" t="str">
        <f>IF(A255="","",MOD((AG255+AH255)*(O255*(1-O255)),Prime))</f>
        <v/>
      </c>
      <c r="AN255" s="43" t="str">
        <f>IF(A255="","",MOD((AG255+AH255)*(P255*(1-P255)),Prime))</f>
        <v/>
      </c>
      <c r="AO255" s="43" t="str">
        <f>IF(A255="","",MOD((AG255+AH255)*(N255*($I255-N$4)),Prime))</f>
        <v/>
      </c>
      <c r="AP255" s="43" t="str">
        <f>IF(A255="","",MOD((AG255+AH255)*(O255*($I255-O$4)),Prime))</f>
        <v/>
      </c>
      <c r="AQ255" s="43" t="str">
        <f>IF(A255="","",MOD((AG255+AH255)*(P255*($I255-P$4)),Prime))</f>
        <v/>
      </c>
      <c r="AR255" s="7"/>
      <c r="AS255" s="43" t="str">
        <f>IF(A255="","",MOD((AG255+AH255)*(Q255+R255+S255+T255+U255-1),Prime))</f>
        <v/>
      </c>
      <c r="AT255" s="43" t="str">
        <f>IF(A255="","",MOD((AG255+AH255)*(Q255*(1-Q255)),Prime))</f>
        <v/>
      </c>
      <c r="AU255" s="43" t="str">
        <f>IF(A255="","",MOD((AG255+AH255)*(R255*(1-R255)),Prime))</f>
        <v/>
      </c>
      <c r="AV255" s="43" t="str">
        <f>IF(A255="","",MOD((AG255+AH255)*(S255*(1-S255)),Prime))</f>
        <v/>
      </c>
      <c r="AW255" s="43" t="str">
        <f>IF(A255="","",MOD((AG255+AH255)*(T255*(1-T255)),Prime))</f>
        <v/>
      </c>
      <c r="AX255" s="43" t="str">
        <f>IF(A255="","",MOD((AG255+AH255)*(U255*(1-U255)),Prime))</f>
        <v/>
      </c>
      <c r="AY255" s="43" t="str">
        <f>IF($A255="","",MOD(($AG255+$AH255)*(Q255*($K255-Q$4)),Prime))</f>
        <v/>
      </c>
      <c r="AZ255" s="43" t="str">
        <f>IF($A255="","",MOD(($AG255+$AH255)*(R255*($K255-R$4)),Prime))</f>
        <v/>
      </c>
      <c r="BA255" s="43" t="str">
        <f>IF($A255="","",MOD(($AG255+$AH255)*(S255*($K255-S$4)),Prime))</f>
        <v/>
      </c>
      <c r="BB255" s="43" t="str">
        <f>IF($A255="","",MOD(($AG255+$AH255)*(T255*($K255-T$4)),Prime))</f>
        <v/>
      </c>
      <c r="BC255" s="43" t="str">
        <f>IF($A255="","",MOD(($AG255+$AH255)*(U255*($K255-U$4)),Prime))</f>
        <v/>
      </c>
      <c r="BD255" s="24"/>
      <c r="BE255" s="43" t="str">
        <f>IF(A255="","",MOD((AG255+AH255)*(V255+W255+X255+Y255+Z255-1),Prime))</f>
        <v/>
      </c>
      <c r="BF255" s="43" t="str">
        <f>IF(A255="","",MOD((AG255+AH255)*(V255*(1-V255)),Prime))</f>
        <v/>
      </c>
      <c r="BG255" s="43" t="str">
        <f>IF(A255="","",MOD((AG255+AH255)*(W255*(1-W255)),Prime))</f>
        <v/>
      </c>
      <c r="BH255" s="43" t="str">
        <f>IF(A255="","",MOD((AG255+AH255)*(X255*(1-X255)),Prime))</f>
        <v/>
      </c>
      <c r="BI255" s="43" t="str">
        <f>IF(A255="","",MOD((AG255+AH255)*(Y255*(1-Y255)),Prime))</f>
        <v/>
      </c>
      <c r="BJ255" s="43" t="str">
        <f>IF(A255="","",MOD((AG255+AH255)*(Z255*(1-Z255)),Prime))</f>
        <v/>
      </c>
      <c r="BK255" s="43" t="str">
        <f>IF($A255="","",MOD(($AG255+$AH255)*(V255*($L255-V$4)),Prime))</f>
        <v/>
      </c>
      <c r="BL255" s="43" t="str">
        <f>IF($A255="","",MOD(($AG255+$AH255)*(W255*($L255-W$4)),Prime))</f>
        <v/>
      </c>
      <c r="BM255" s="43" t="str">
        <f>IF($A255="","",MOD(($AG255+$AH255)*(X255*($L255-X$4)),Prime))</f>
        <v/>
      </c>
      <c r="BN255" s="43" t="str">
        <f>IF($A255="","",MOD(($AG255+$AH255)*(Y255*($L255-Y$4)),Prime))</f>
        <v/>
      </c>
      <c r="BO255" s="43" t="str">
        <f>IF($A255="","",MOD(($AG255+$AH255)*(Z255*($L255-Z$4)),Prime))</f>
        <v/>
      </c>
      <c r="BP255" s="24"/>
      <c r="BQ255" s="43" t="str">
        <f>IF(A255="","",MOD((AG255+AH255)*(R255*D255+S255*E255+T255*F255+U255*G255-AA255),Prime))</f>
        <v/>
      </c>
      <c r="BR255" s="43" t="str">
        <f>IF(A255="","",MOD((AG255+AH255)*(W255*D255+X255*E255+Y255*F255+Z255*G255-AB255),Prime))</f>
        <v/>
      </c>
      <c r="BS255" s="43" t="str">
        <f>IF(A255="","",MOD((AG255+AH255)*(MOD(N255*AB255+O255*(AB255+M255)+P255*(AA255+AB255+M255),Prime)-AC255),Prime))</f>
        <v/>
      </c>
      <c r="BT255" s="43" t="str">
        <f>IF(A255="","",MOD((AG255+AH255)*MOD(H255*(AA255+R255)+(1-H255)*AC255-AD255,Prime),Prime))</f>
        <v/>
      </c>
      <c r="BU255" s="43" t="str">
        <f>IF(A255="","",MOD((AG255+AH255)*((J255*AD255+(1-J255)*AC255)-AE255),Prime))</f>
        <v/>
      </c>
      <c r="BV255" s="43" t="str">
        <f>IF(A255="","",MOD((AG255+AH255)*H255*(1-H255),Prime))</f>
        <v/>
      </c>
      <c r="BW255" s="43" t="str" cm="1">
        <f t="array" ref="BW255">IF(A255="","",MOD(AH255*MOD(MRef(AF$5,B255-Input_Output!$O$6,Input_Output!$O$22)*MRef(AC$5,B255-Input_Output!$O$6,Input_Output!$O$22)-(1-H255),Prime),Prime))</f>
        <v/>
      </c>
      <c r="BX255" s="24"/>
      <c r="BY255" s="43" t="str" cm="1">
        <f t="array" ref="BY255">IF(A255="","",MOD($AH255*((1-MRef(R$5,$B255-Input_Output!$O$6,Input_Output!$O$22))*(MOD(MRef(D$5,$B255-Input_Output!$O$6,Input_Output!$O$22)+1,Prime))+MRef(R$5,$B255-Input_Output!$O$6,Input_Output!$O$22)*MRef($AE$5,$B255-Input_Output!$O$6,Input_Output!$O$22)-D255),Prime))</f>
        <v/>
      </c>
      <c r="BZ255" s="43" t="str" cm="1">
        <f t="array" ref="BZ255">IF($A255="","",MOD($AH255*((1-MRef(S$5,$B255-Input_Output!$O$6,Input_Output!$O$22))*MRef(E$5,$B255-Input_Output!$O$6,Input_Output!$O$22)+MRef(S$5,$B255-Input_Output!$O$6,Input_Output!$O$22)*MRef($AE$5,$B255-Input_Output!$O$6,Input_Output!$O$22)-E255),Prime))</f>
        <v/>
      </c>
      <c r="CA255" s="43" t="str" cm="1">
        <f t="array" ref="CA255">IF($A255="","",MOD($AH255*((1-MRef(T$5,$B255-Input_Output!$O$6,Input_Output!$O$22))*MRef(F$5,$B255-Input_Output!$O$6,Input_Output!$O$22)+MRef(T$5,$B255-Input_Output!$O$6,Input_Output!$O$22)*MRef($AE$5,$B255-Input_Output!$O$6,Input_Output!$O$22)-F255),Prime))</f>
        <v/>
      </c>
      <c r="CB255" s="43" t="str" cm="1">
        <f t="array" ref="CB255">IF($A255="","",MOD($AH255*((1-MRef(U$5,$B255-Input_Output!$O$6,Input_Output!$O$22))*MRef(G$5,$B255-Input_Output!$O$6,Input_Output!$O$22)+MRef(U$5,$B255-Input_Output!$O$6,Input_Output!$O$22)*MRef($AE$5,$B255-Input_Output!$O$6,Input_Output!$O$22)-G255),Prime))</f>
        <v/>
      </c>
      <c r="CC255" s="43" t="str" cm="1">
        <f t="array" ref="CC255">IF(A255="","",MOD(AH255*MRef(AC$5,B255-Input_Output!$O$6,Input_Output!$O$22)*H255,Prime))</f>
        <v/>
      </c>
      <c r="CD255" s="24"/>
      <c r="CE255" s="43" t="str">
        <f>IF($A255="","",MOD(D255*$AG255,Prime))</f>
        <v/>
      </c>
      <c r="CF255" s="43" t="str">
        <f>IF($A255="","",MOD((E255-INPUT)*$AG255,Prime))</f>
        <v/>
      </c>
      <c r="CG255" s="43" t="str">
        <f>IF($A255="","",MOD(H255*$AG255,Prime))</f>
        <v/>
      </c>
      <c r="CH255" s="43" t="str">
        <f>IF($A255="","",MOD((E255-OUT)*$AI255,Prime))</f>
        <v/>
      </c>
      <c r="CI255" s="43" t="str" cm="1">
        <f t="array" ref="CI255">IF(A255="","",_xlfn.LET(_xlpm.r,B255-Input_Output!$O$6,_xlpm.l,Input_Output!$O$22,MOD(MRef(AG$5,_xlpm.r,_xlpm.l)+MRef(AH$5,_xlpm.r,_xlpm.l)-MRef(AI$5,_xlpm.r,_xlpm.l)-AH255,Prime)))</f>
        <v/>
      </c>
      <c r="CJ255" s="7"/>
    </row>
    <row r="256" spans="1:88" x14ac:dyDescent="0.25">
      <c r="A256" s="41" t="str">
        <f>IF(B256&lt;Input_Output!O$22,"disguised","")</f>
        <v/>
      </c>
      <c r="B256" s="19" t="str">
        <f>IF(B255="","",_xlfn.LET(_xlpm.next,B255+1,IF(_xlpm.next&lt;Input_Output!O$22,_xlpm.next,"")))</f>
        <v/>
      </c>
      <c r="C256" s="19"/>
      <c r="D256" s="42"/>
      <c r="E256" s="42"/>
      <c r="F256" s="42"/>
      <c r="G256" s="42"/>
      <c r="H256" s="79"/>
      <c r="I256" s="87"/>
      <c r="J256" s="42"/>
      <c r="K256" s="42"/>
      <c r="L256" s="42"/>
      <c r="M256" s="61"/>
      <c r="N256" s="80"/>
      <c r="O256" s="42"/>
      <c r="P256" s="42"/>
      <c r="Q256" s="42"/>
      <c r="R256" s="42"/>
      <c r="S256" s="42"/>
      <c r="T256" s="42"/>
      <c r="U256" s="42"/>
      <c r="V256" s="42"/>
      <c r="W256" s="42"/>
      <c r="X256" s="42"/>
      <c r="Y256" s="42"/>
      <c r="Z256" s="42"/>
      <c r="AA256" s="42"/>
      <c r="AB256" s="42"/>
      <c r="AC256" s="42"/>
      <c r="AD256" s="42"/>
      <c r="AE256" s="42"/>
      <c r="AF256" s="42"/>
      <c r="AG256" s="19"/>
      <c r="AH256" s="19"/>
      <c r="AI256" s="19"/>
      <c r="AJ256" s="7"/>
      <c r="AK256" s="43" t="str">
        <f>IF(A256="","",MOD((AG256+AH256)*(N256+O256+P256-1),Prime))</f>
        <v/>
      </c>
      <c r="AL256" s="43" t="str">
        <f>IF(A256="","",MOD((AG256+AH256)*(N256*(1-N256)),Prime))</f>
        <v/>
      </c>
      <c r="AM256" s="43" t="str">
        <f>IF(A256="","",MOD((AG256+AH256)*(O256*(1-O256)),Prime))</f>
        <v/>
      </c>
      <c r="AN256" s="43" t="str">
        <f>IF(A256="","",MOD((AG256+AH256)*(P256*(1-P256)),Prime))</f>
        <v/>
      </c>
      <c r="AO256" s="43" t="str">
        <f>IF(A256="","",MOD((AG256+AH256)*(N256*($I256-N$4)),Prime))</f>
        <v/>
      </c>
      <c r="AP256" s="43" t="str">
        <f>IF(A256="","",MOD((AG256+AH256)*(O256*($I256-O$4)),Prime))</f>
        <v/>
      </c>
      <c r="AQ256" s="43" t="str">
        <f>IF(A256="","",MOD((AG256+AH256)*(P256*($I256-P$4)),Prime))</f>
        <v/>
      </c>
      <c r="AR256" s="7"/>
      <c r="AS256" s="43" t="str">
        <f>IF(A256="","",MOD((AG256+AH256)*(Q256+R256+S256+T256+U256-1),Prime))</f>
        <v/>
      </c>
      <c r="AT256" s="43" t="str">
        <f>IF(A256="","",MOD((AG256+AH256)*(Q256*(1-Q256)),Prime))</f>
        <v/>
      </c>
      <c r="AU256" s="43" t="str">
        <f>IF(A256="","",MOD((AG256+AH256)*(R256*(1-R256)),Prime))</f>
        <v/>
      </c>
      <c r="AV256" s="43" t="str">
        <f>IF(A256="","",MOD((AG256+AH256)*(S256*(1-S256)),Prime))</f>
        <v/>
      </c>
      <c r="AW256" s="43" t="str">
        <f>IF(A256="","",MOD((AG256+AH256)*(T256*(1-T256)),Prime))</f>
        <v/>
      </c>
      <c r="AX256" s="43" t="str">
        <f>IF(A256="","",MOD((AG256+AH256)*(U256*(1-U256)),Prime))</f>
        <v/>
      </c>
      <c r="AY256" s="43" t="str">
        <f>IF($A256="","",MOD(($AG256+$AH256)*(Q256*($K256-Q$4)),Prime))</f>
        <v/>
      </c>
      <c r="AZ256" s="43" t="str">
        <f>IF($A256="","",MOD(($AG256+$AH256)*(R256*($K256-R$4)),Prime))</f>
        <v/>
      </c>
      <c r="BA256" s="43" t="str">
        <f>IF($A256="","",MOD(($AG256+$AH256)*(S256*($K256-S$4)),Prime))</f>
        <v/>
      </c>
      <c r="BB256" s="43" t="str">
        <f>IF($A256="","",MOD(($AG256+$AH256)*(T256*($K256-T$4)),Prime))</f>
        <v/>
      </c>
      <c r="BC256" s="43" t="str">
        <f>IF($A256="","",MOD(($AG256+$AH256)*(U256*($K256-U$4)),Prime))</f>
        <v/>
      </c>
      <c r="BD256" s="24"/>
      <c r="BE256" s="43" t="str">
        <f>IF(A256="","",MOD((AG256+AH256)*(V256+W256+X256+Y256+Z256-1),Prime))</f>
        <v/>
      </c>
      <c r="BF256" s="43" t="str">
        <f>IF(A256="","",MOD((AG256+AH256)*(V256*(1-V256)),Prime))</f>
        <v/>
      </c>
      <c r="BG256" s="43" t="str">
        <f>IF(A256="","",MOD((AG256+AH256)*(W256*(1-W256)),Prime))</f>
        <v/>
      </c>
      <c r="BH256" s="43" t="str">
        <f>IF(A256="","",MOD((AG256+AH256)*(X256*(1-X256)),Prime))</f>
        <v/>
      </c>
      <c r="BI256" s="43" t="str">
        <f>IF(A256="","",MOD((AG256+AH256)*(Y256*(1-Y256)),Prime))</f>
        <v/>
      </c>
      <c r="BJ256" s="43" t="str">
        <f>IF(A256="","",MOD((AG256+AH256)*(Z256*(1-Z256)),Prime))</f>
        <v/>
      </c>
      <c r="BK256" s="43" t="str">
        <f>IF($A256="","",MOD(($AG256+$AH256)*(V256*($L256-V$4)),Prime))</f>
        <v/>
      </c>
      <c r="BL256" s="43" t="str">
        <f>IF($A256="","",MOD(($AG256+$AH256)*(W256*($L256-W$4)),Prime))</f>
        <v/>
      </c>
      <c r="BM256" s="43" t="str">
        <f>IF($A256="","",MOD(($AG256+$AH256)*(X256*($L256-X$4)),Prime))</f>
        <v/>
      </c>
      <c r="BN256" s="43" t="str">
        <f>IF($A256="","",MOD(($AG256+$AH256)*(Y256*($L256-Y$4)),Prime))</f>
        <v/>
      </c>
      <c r="BO256" s="43" t="str">
        <f>IF($A256="","",MOD(($AG256+$AH256)*(Z256*($L256-Z$4)),Prime))</f>
        <v/>
      </c>
      <c r="BP256" s="24"/>
      <c r="BQ256" s="43" t="str">
        <f>IF(A256="","",MOD((AG256+AH256)*(R256*D256+S256*E256+T256*F256+U256*G256-AA256),Prime))</f>
        <v/>
      </c>
      <c r="BR256" s="43" t="str">
        <f>IF(A256="","",MOD((AG256+AH256)*(W256*D256+X256*E256+Y256*F256+Z256*G256-AB256),Prime))</f>
        <v/>
      </c>
      <c r="BS256" s="43" t="str">
        <f>IF(A256="","",MOD((AG256+AH256)*(MOD(N256*AB256+O256*(AB256+M256)+P256*(AA256+AB256+M256),Prime)-AC256),Prime))</f>
        <v/>
      </c>
      <c r="BT256" s="43" t="str">
        <f>IF(A256="","",MOD((AG256+AH256)*MOD(H256*(AA256+R256)+(1-H256)*AC256-AD256,Prime),Prime))</f>
        <v/>
      </c>
      <c r="BU256" s="43" t="str">
        <f>IF(A256="","",MOD((AG256+AH256)*((J256*AD256+(1-J256)*AC256)-AE256),Prime))</f>
        <v/>
      </c>
      <c r="BV256" s="43" t="str">
        <f>IF(A256="","",MOD((AG256+AH256)*H256*(1-H256),Prime))</f>
        <v/>
      </c>
      <c r="BW256" s="43" t="str" cm="1">
        <f t="array" ref="BW256">IF(A256="","",MOD(AH256*MOD(MRef(AF$5,B256-Input_Output!$O$6,Input_Output!$O$22)*MRef(AC$5,B256-Input_Output!$O$6,Input_Output!$O$22)-(1-H256),Prime),Prime))</f>
        <v/>
      </c>
      <c r="BX256" s="24"/>
      <c r="BY256" s="43" t="str" cm="1">
        <f t="array" ref="BY256">IF(A256="","",MOD($AH256*((1-MRef(R$5,$B256-Input_Output!$O$6,Input_Output!$O$22))*(MOD(MRef(D$5,$B256-Input_Output!$O$6,Input_Output!$O$22)+1,Prime))+MRef(R$5,$B256-Input_Output!$O$6,Input_Output!$O$22)*MRef($AE$5,$B256-Input_Output!$O$6,Input_Output!$O$22)-D256),Prime))</f>
        <v/>
      </c>
      <c r="BZ256" s="43" t="str" cm="1">
        <f t="array" ref="BZ256">IF($A256="","",MOD($AH256*((1-MRef(S$5,$B256-Input_Output!$O$6,Input_Output!$O$22))*MRef(E$5,$B256-Input_Output!$O$6,Input_Output!$O$22)+MRef(S$5,$B256-Input_Output!$O$6,Input_Output!$O$22)*MRef($AE$5,$B256-Input_Output!$O$6,Input_Output!$O$22)-E256),Prime))</f>
        <v/>
      </c>
      <c r="CA256" s="43" t="str" cm="1">
        <f t="array" ref="CA256">IF($A256="","",MOD($AH256*((1-MRef(T$5,$B256-Input_Output!$O$6,Input_Output!$O$22))*MRef(F$5,$B256-Input_Output!$O$6,Input_Output!$O$22)+MRef(T$5,$B256-Input_Output!$O$6,Input_Output!$O$22)*MRef($AE$5,$B256-Input_Output!$O$6,Input_Output!$O$22)-F256),Prime))</f>
        <v/>
      </c>
      <c r="CB256" s="43" t="str" cm="1">
        <f t="array" ref="CB256">IF($A256="","",MOD($AH256*((1-MRef(U$5,$B256-Input_Output!$O$6,Input_Output!$O$22))*MRef(G$5,$B256-Input_Output!$O$6,Input_Output!$O$22)+MRef(U$5,$B256-Input_Output!$O$6,Input_Output!$O$22)*MRef($AE$5,$B256-Input_Output!$O$6,Input_Output!$O$22)-G256),Prime))</f>
        <v/>
      </c>
      <c r="CC256" s="43" t="str" cm="1">
        <f t="array" ref="CC256">IF(A256="","",MOD(AH256*MRef(AC$5,B256-Input_Output!$O$6,Input_Output!$O$22)*H256,Prime))</f>
        <v/>
      </c>
      <c r="CD256" s="24"/>
      <c r="CE256" s="43" t="str">
        <f>IF($A256="","",MOD(D256*$AG256,Prime))</f>
        <v/>
      </c>
      <c r="CF256" s="43" t="str">
        <f>IF($A256="","",MOD((E256-INPUT)*$AG256,Prime))</f>
        <v/>
      </c>
      <c r="CG256" s="43" t="str">
        <f>IF($A256="","",MOD(H256*$AG256,Prime))</f>
        <v/>
      </c>
      <c r="CH256" s="43" t="str">
        <f>IF($A256="","",MOD((E256-OUT)*$AI256,Prime))</f>
        <v/>
      </c>
      <c r="CI256" s="43" t="str" cm="1">
        <f t="array" ref="CI256">IF(A256="","",_xlfn.LET(_xlpm.r,B256-Input_Output!$O$6,_xlpm.l,Input_Output!$O$22,MOD(MRef(AG$5,_xlpm.r,_xlpm.l)+MRef(AH$5,_xlpm.r,_xlpm.l)-MRef(AI$5,_xlpm.r,_xlpm.l)-AH256,Prime)))</f>
        <v/>
      </c>
      <c r="CJ256" s="7"/>
    </row>
    <row r="257" spans="1:88" x14ac:dyDescent="0.25">
      <c r="A257" s="41" t="str">
        <f>IF(B257&lt;Input_Output!O$22,"disguised","")</f>
        <v/>
      </c>
      <c r="B257" s="19" t="str">
        <f>IF(B256="","",_xlfn.LET(_xlpm.next,B256+1,IF(_xlpm.next&lt;Input_Output!O$22,_xlpm.next,"")))</f>
        <v/>
      </c>
      <c r="C257" s="19"/>
      <c r="D257" s="42"/>
      <c r="E257" s="42"/>
      <c r="F257" s="42"/>
      <c r="G257" s="42"/>
      <c r="H257" s="79"/>
      <c r="I257" s="87"/>
      <c r="J257" s="42"/>
      <c r="K257" s="42"/>
      <c r="L257" s="42"/>
      <c r="M257" s="61"/>
      <c r="N257" s="80"/>
      <c r="O257" s="42"/>
      <c r="P257" s="42"/>
      <c r="Q257" s="42"/>
      <c r="R257" s="42"/>
      <c r="S257" s="42"/>
      <c r="T257" s="42"/>
      <c r="U257" s="42"/>
      <c r="V257" s="42"/>
      <c r="W257" s="42"/>
      <c r="X257" s="42"/>
      <c r="Y257" s="42"/>
      <c r="Z257" s="42"/>
      <c r="AA257" s="42"/>
      <c r="AB257" s="42"/>
      <c r="AC257" s="42"/>
      <c r="AD257" s="42"/>
      <c r="AE257" s="42"/>
      <c r="AF257" s="42"/>
      <c r="AG257" s="19"/>
      <c r="AH257" s="19"/>
      <c r="AI257" s="19"/>
      <c r="AJ257" s="7"/>
      <c r="AK257" s="43" t="str">
        <f>IF(A257="","",MOD((AG257+AH257)*(N257+O257+P257-1),Prime))</f>
        <v/>
      </c>
      <c r="AL257" s="43" t="str">
        <f>IF(A257="","",MOD((AG257+AH257)*(N257*(1-N257)),Prime))</f>
        <v/>
      </c>
      <c r="AM257" s="43" t="str">
        <f>IF(A257="","",MOD((AG257+AH257)*(O257*(1-O257)),Prime))</f>
        <v/>
      </c>
      <c r="AN257" s="43" t="str">
        <f>IF(A257="","",MOD((AG257+AH257)*(P257*(1-P257)),Prime))</f>
        <v/>
      </c>
      <c r="AO257" s="43" t="str">
        <f>IF(A257="","",MOD((AG257+AH257)*(N257*($I257-N$4)),Prime))</f>
        <v/>
      </c>
      <c r="AP257" s="43" t="str">
        <f>IF(A257="","",MOD((AG257+AH257)*(O257*($I257-O$4)),Prime))</f>
        <v/>
      </c>
      <c r="AQ257" s="43" t="str">
        <f>IF(A257="","",MOD((AG257+AH257)*(P257*($I257-P$4)),Prime))</f>
        <v/>
      </c>
      <c r="AR257" s="7"/>
      <c r="AS257" s="43" t="str">
        <f>IF(A257="","",MOD((AG257+AH257)*(Q257+R257+S257+T257+U257-1),Prime))</f>
        <v/>
      </c>
      <c r="AT257" s="43" t="str">
        <f>IF(A257="","",MOD((AG257+AH257)*(Q257*(1-Q257)),Prime))</f>
        <v/>
      </c>
      <c r="AU257" s="43" t="str">
        <f>IF(A257="","",MOD((AG257+AH257)*(R257*(1-R257)),Prime))</f>
        <v/>
      </c>
      <c r="AV257" s="43" t="str">
        <f>IF(A257="","",MOD((AG257+AH257)*(S257*(1-S257)),Prime))</f>
        <v/>
      </c>
      <c r="AW257" s="43" t="str">
        <f>IF(A257="","",MOD((AG257+AH257)*(T257*(1-T257)),Prime))</f>
        <v/>
      </c>
      <c r="AX257" s="43" t="str">
        <f>IF(A257="","",MOD((AG257+AH257)*(U257*(1-U257)),Prime))</f>
        <v/>
      </c>
      <c r="AY257" s="43" t="str">
        <f>IF($A257="","",MOD(($AG257+$AH257)*(Q257*($K257-Q$4)),Prime))</f>
        <v/>
      </c>
      <c r="AZ257" s="43" t="str">
        <f>IF($A257="","",MOD(($AG257+$AH257)*(R257*($K257-R$4)),Prime))</f>
        <v/>
      </c>
      <c r="BA257" s="43" t="str">
        <f>IF($A257="","",MOD(($AG257+$AH257)*(S257*($K257-S$4)),Prime))</f>
        <v/>
      </c>
      <c r="BB257" s="43" t="str">
        <f>IF($A257="","",MOD(($AG257+$AH257)*(T257*($K257-T$4)),Prime))</f>
        <v/>
      </c>
      <c r="BC257" s="43" t="str">
        <f>IF($A257="","",MOD(($AG257+$AH257)*(U257*($K257-U$4)),Prime))</f>
        <v/>
      </c>
      <c r="BD257" s="24"/>
      <c r="BE257" s="43" t="str">
        <f>IF(A257="","",MOD((AG257+AH257)*(V257+W257+X257+Y257+Z257-1),Prime))</f>
        <v/>
      </c>
      <c r="BF257" s="43" t="str">
        <f>IF(A257="","",MOD((AG257+AH257)*(V257*(1-V257)),Prime))</f>
        <v/>
      </c>
      <c r="BG257" s="43" t="str">
        <f>IF(A257="","",MOD((AG257+AH257)*(W257*(1-W257)),Prime))</f>
        <v/>
      </c>
      <c r="BH257" s="43" t="str">
        <f>IF(A257="","",MOD((AG257+AH257)*(X257*(1-X257)),Prime))</f>
        <v/>
      </c>
      <c r="BI257" s="43" t="str">
        <f>IF(A257="","",MOD((AG257+AH257)*(Y257*(1-Y257)),Prime))</f>
        <v/>
      </c>
      <c r="BJ257" s="43" t="str">
        <f>IF(A257="","",MOD((AG257+AH257)*(Z257*(1-Z257)),Prime))</f>
        <v/>
      </c>
      <c r="BK257" s="43" t="str">
        <f>IF($A257="","",MOD(($AG257+$AH257)*(V257*($L257-V$4)),Prime))</f>
        <v/>
      </c>
      <c r="BL257" s="43" t="str">
        <f>IF($A257="","",MOD(($AG257+$AH257)*(W257*($L257-W$4)),Prime))</f>
        <v/>
      </c>
      <c r="BM257" s="43" t="str">
        <f>IF($A257="","",MOD(($AG257+$AH257)*(X257*($L257-X$4)),Prime))</f>
        <v/>
      </c>
      <c r="BN257" s="43" t="str">
        <f>IF($A257="","",MOD(($AG257+$AH257)*(Y257*($L257-Y$4)),Prime))</f>
        <v/>
      </c>
      <c r="BO257" s="43" t="str">
        <f>IF($A257="","",MOD(($AG257+$AH257)*(Z257*($L257-Z$4)),Prime))</f>
        <v/>
      </c>
      <c r="BP257" s="24"/>
      <c r="BQ257" s="43" t="str">
        <f>IF(A257="","",MOD((AG257+AH257)*(R257*D257+S257*E257+T257*F257+U257*G257-AA257),Prime))</f>
        <v/>
      </c>
      <c r="BR257" s="43" t="str">
        <f>IF(A257="","",MOD((AG257+AH257)*(W257*D257+X257*E257+Y257*F257+Z257*G257-AB257),Prime))</f>
        <v/>
      </c>
      <c r="BS257" s="43" t="str">
        <f>IF(A257="","",MOD((AG257+AH257)*(MOD(N257*AB257+O257*(AB257+M257)+P257*(AA257+AB257+M257),Prime)-AC257),Prime))</f>
        <v/>
      </c>
      <c r="BT257" s="43" t="str">
        <f>IF(A257="","",MOD((AG257+AH257)*MOD(H257*(AA257+R257)+(1-H257)*AC257-AD257,Prime),Prime))</f>
        <v/>
      </c>
      <c r="BU257" s="43" t="str">
        <f>IF(A257="","",MOD((AG257+AH257)*((J257*AD257+(1-J257)*AC257)-AE257),Prime))</f>
        <v/>
      </c>
      <c r="BV257" s="43" t="str">
        <f>IF(A257="","",MOD((AG257+AH257)*H257*(1-H257),Prime))</f>
        <v/>
      </c>
      <c r="BW257" s="43" t="str" cm="1">
        <f t="array" ref="BW257">IF(A257="","",MOD(AH257*MOD(MRef(AF$5,B257-Input_Output!$O$6,Input_Output!$O$22)*MRef(AC$5,B257-Input_Output!$O$6,Input_Output!$O$22)-(1-H257),Prime),Prime))</f>
        <v/>
      </c>
      <c r="BX257" s="24"/>
      <c r="BY257" s="43" t="str" cm="1">
        <f t="array" ref="BY257">IF(A257="","",MOD($AH257*((1-MRef(R$5,$B257-Input_Output!$O$6,Input_Output!$O$22))*(MOD(MRef(D$5,$B257-Input_Output!$O$6,Input_Output!$O$22)+1,Prime))+MRef(R$5,$B257-Input_Output!$O$6,Input_Output!$O$22)*MRef($AE$5,$B257-Input_Output!$O$6,Input_Output!$O$22)-D257),Prime))</f>
        <v/>
      </c>
      <c r="BZ257" s="43" t="str" cm="1">
        <f t="array" ref="BZ257">IF($A257="","",MOD($AH257*((1-MRef(S$5,$B257-Input_Output!$O$6,Input_Output!$O$22))*MRef(E$5,$B257-Input_Output!$O$6,Input_Output!$O$22)+MRef(S$5,$B257-Input_Output!$O$6,Input_Output!$O$22)*MRef($AE$5,$B257-Input_Output!$O$6,Input_Output!$O$22)-E257),Prime))</f>
        <v/>
      </c>
      <c r="CA257" s="43" t="str" cm="1">
        <f t="array" ref="CA257">IF($A257="","",MOD($AH257*((1-MRef(T$5,$B257-Input_Output!$O$6,Input_Output!$O$22))*MRef(F$5,$B257-Input_Output!$O$6,Input_Output!$O$22)+MRef(T$5,$B257-Input_Output!$O$6,Input_Output!$O$22)*MRef($AE$5,$B257-Input_Output!$O$6,Input_Output!$O$22)-F257),Prime))</f>
        <v/>
      </c>
      <c r="CB257" s="43" t="str" cm="1">
        <f t="array" ref="CB257">IF($A257="","",MOD($AH257*((1-MRef(U$5,$B257-Input_Output!$O$6,Input_Output!$O$22))*MRef(G$5,$B257-Input_Output!$O$6,Input_Output!$O$22)+MRef(U$5,$B257-Input_Output!$O$6,Input_Output!$O$22)*MRef($AE$5,$B257-Input_Output!$O$6,Input_Output!$O$22)-G257),Prime))</f>
        <v/>
      </c>
      <c r="CC257" s="43" t="str" cm="1">
        <f t="array" ref="CC257">IF(A257="","",MOD(AH257*MRef(AC$5,B257-Input_Output!$O$6,Input_Output!$O$22)*H257,Prime))</f>
        <v/>
      </c>
      <c r="CD257" s="24"/>
      <c r="CE257" s="43" t="str">
        <f>IF($A257="","",MOD(D257*$AG257,Prime))</f>
        <v/>
      </c>
      <c r="CF257" s="43" t="str">
        <f>IF($A257="","",MOD((E257-INPUT)*$AG257,Prime))</f>
        <v/>
      </c>
      <c r="CG257" s="43" t="str">
        <f>IF($A257="","",MOD(H257*$AG257,Prime))</f>
        <v/>
      </c>
      <c r="CH257" s="43" t="str">
        <f>IF($A257="","",MOD((E257-OUT)*$AI257,Prime))</f>
        <v/>
      </c>
      <c r="CI257" s="43" t="str" cm="1">
        <f t="array" ref="CI257">IF(A257="","",_xlfn.LET(_xlpm.r,B257-Input_Output!$O$6,_xlpm.l,Input_Output!$O$22,MOD(MRef(AG$5,_xlpm.r,_xlpm.l)+MRef(AH$5,_xlpm.r,_xlpm.l)-MRef(AI$5,_xlpm.r,_xlpm.l)-AH257,Prime)))</f>
        <v/>
      </c>
      <c r="CJ257" s="7"/>
    </row>
    <row r="258" spans="1:88" x14ac:dyDescent="0.25">
      <c r="A258" s="41" t="str">
        <f>IF(B258&lt;Input_Output!O$22,"disguised","")</f>
        <v/>
      </c>
      <c r="B258" s="19" t="str">
        <f>IF(B257="","",_xlfn.LET(_xlpm.next,B257+1,IF(_xlpm.next&lt;Input_Output!O$22,_xlpm.next,"")))</f>
        <v/>
      </c>
      <c r="C258" s="19"/>
      <c r="D258" s="42"/>
      <c r="E258" s="42"/>
      <c r="F258" s="42"/>
      <c r="G258" s="42"/>
      <c r="H258" s="79"/>
      <c r="I258" s="87"/>
      <c r="J258" s="42"/>
      <c r="K258" s="42"/>
      <c r="L258" s="42"/>
      <c r="M258" s="61"/>
      <c r="N258" s="80"/>
      <c r="O258" s="42"/>
      <c r="P258" s="42"/>
      <c r="Q258" s="42"/>
      <c r="R258" s="42"/>
      <c r="S258" s="42"/>
      <c r="T258" s="42"/>
      <c r="U258" s="42"/>
      <c r="V258" s="42"/>
      <c r="W258" s="42"/>
      <c r="X258" s="42"/>
      <c r="Y258" s="42"/>
      <c r="Z258" s="42"/>
      <c r="AA258" s="42"/>
      <c r="AB258" s="42"/>
      <c r="AC258" s="42"/>
      <c r="AD258" s="42"/>
      <c r="AE258" s="42"/>
      <c r="AF258" s="42"/>
      <c r="AG258" s="19"/>
      <c r="AH258" s="19"/>
      <c r="AI258" s="19"/>
      <c r="AJ258" s="7"/>
      <c r="AK258" s="43" t="str">
        <f>IF(A258="","",MOD((AG258+AH258)*(N258+O258+P258-1),Prime))</f>
        <v/>
      </c>
      <c r="AL258" s="43" t="str">
        <f>IF(A258="","",MOD((AG258+AH258)*(N258*(1-N258)),Prime))</f>
        <v/>
      </c>
      <c r="AM258" s="43" t="str">
        <f>IF(A258="","",MOD((AG258+AH258)*(O258*(1-O258)),Prime))</f>
        <v/>
      </c>
      <c r="AN258" s="43" t="str">
        <f>IF(A258="","",MOD((AG258+AH258)*(P258*(1-P258)),Prime))</f>
        <v/>
      </c>
      <c r="AO258" s="43" t="str">
        <f>IF(A258="","",MOD((AG258+AH258)*(N258*($I258-N$4)),Prime))</f>
        <v/>
      </c>
      <c r="AP258" s="43" t="str">
        <f>IF(A258="","",MOD((AG258+AH258)*(O258*($I258-O$4)),Prime))</f>
        <v/>
      </c>
      <c r="AQ258" s="43" t="str">
        <f>IF(A258="","",MOD((AG258+AH258)*(P258*($I258-P$4)),Prime))</f>
        <v/>
      </c>
      <c r="AR258" s="7"/>
      <c r="AS258" s="43" t="str">
        <f>IF(A258="","",MOD((AG258+AH258)*(Q258+R258+S258+T258+U258-1),Prime))</f>
        <v/>
      </c>
      <c r="AT258" s="43" t="str">
        <f>IF(A258="","",MOD((AG258+AH258)*(Q258*(1-Q258)),Prime))</f>
        <v/>
      </c>
      <c r="AU258" s="43" t="str">
        <f>IF(A258="","",MOD((AG258+AH258)*(R258*(1-R258)),Prime))</f>
        <v/>
      </c>
      <c r="AV258" s="43" t="str">
        <f>IF(A258="","",MOD((AG258+AH258)*(S258*(1-S258)),Prime))</f>
        <v/>
      </c>
      <c r="AW258" s="43" t="str">
        <f>IF(A258="","",MOD((AG258+AH258)*(T258*(1-T258)),Prime))</f>
        <v/>
      </c>
      <c r="AX258" s="43" t="str">
        <f>IF(A258="","",MOD((AG258+AH258)*(U258*(1-U258)),Prime))</f>
        <v/>
      </c>
      <c r="AY258" s="43" t="str">
        <f>IF($A258="","",MOD(($AG258+$AH258)*(Q258*($K258-Q$4)),Prime))</f>
        <v/>
      </c>
      <c r="AZ258" s="43" t="str">
        <f>IF($A258="","",MOD(($AG258+$AH258)*(R258*($K258-R$4)),Prime))</f>
        <v/>
      </c>
      <c r="BA258" s="43" t="str">
        <f>IF($A258="","",MOD(($AG258+$AH258)*(S258*($K258-S$4)),Prime))</f>
        <v/>
      </c>
      <c r="BB258" s="43" t="str">
        <f>IF($A258="","",MOD(($AG258+$AH258)*(T258*($K258-T$4)),Prime))</f>
        <v/>
      </c>
      <c r="BC258" s="43" t="str">
        <f>IF($A258="","",MOD(($AG258+$AH258)*(U258*($K258-U$4)),Prime))</f>
        <v/>
      </c>
      <c r="BD258" s="24"/>
      <c r="BE258" s="43" t="str">
        <f>IF(A258="","",MOD((AG258+AH258)*(V258+W258+X258+Y258+Z258-1),Prime))</f>
        <v/>
      </c>
      <c r="BF258" s="43" t="str">
        <f>IF(A258="","",MOD((AG258+AH258)*(V258*(1-V258)),Prime))</f>
        <v/>
      </c>
      <c r="BG258" s="43" t="str">
        <f>IF(A258="","",MOD((AG258+AH258)*(W258*(1-W258)),Prime))</f>
        <v/>
      </c>
      <c r="BH258" s="43" t="str">
        <f>IF(A258="","",MOD((AG258+AH258)*(X258*(1-X258)),Prime))</f>
        <v/>
      </c>
      <c r="BI258" s="43" t="str">
        <f>IF(A258="","",MOD((AG258+AH258)*(Y258*(1-Y258)),Prime))</f>
        <v/>
      </c>
      <c r="BJ258" s="43" t="str">
        <f>IF(A258="","",MOD((AG258+AH258)*(Z258*(1-Z258)),Prime))</f>
        <v/>
      </c>
      <c r="BK258" s="43" t="str">
        <f>IF($A258="","",MOD(($AG258+$AH258)*(V258*($L258-V$4)),Prime))</f>
        <v/>
      </c>
      <c r="BL258" s="43" t="str">
        <f>IF($A258="","",MOD(($AG258+$AH258)*(W258*($L258-W$4)),Prime))</f>
        <v/>
      </c>
      <c r="BM258" s="43" t="str">
        <f>IF($A258="","",MOD(($AG258+$AH258)*(X258*($L258-X$4)),Prime))</f>
        <v/>
      </c>
      <c r="BN258" s="43" t="str">
        <f>IF($A258="","",MOD(($AG258+$AH258)*(Y258*($L258-Y$4)),Prime))</f>
        <v/>
      </c>
      <c r="BO258" s="43" t="str">
        <f>IF($A258="","",MOD(($AG258+$AH258)*(Z258*($L258-Z$4)),Prime))</f>
        <v/>
      </c>
      <c r="BP258" s="24"/>
      <c r="BQ258" s="43" t="str">
        <f>IF(A258="","",MOD((AG258+AH258)*(R258*D258+S258*E258+T258*F258+U258*G258-AA258),Prime))</f>
        <v/>
      </c>
      <c r="BR258" s="43" t="str">
        <f>IF(A258="","",MOD((AG258+AH258)*(W258*D258+X258*E258+Y258*F258+Z258*G258-AB258),Prime))</f>
        <v/>
      </c>
      <c r="BS258" s="43" t="str">
        <f>IF(A258="","",MOD((AG258+AH258)*(MOD(N258*AB258+O258*(AB258+M258)+P258*(AA258+AB258+M258),Prime)-AC258),Prime))</f>
        <v/>
      </c>
      <c r="BT258" s="43" t="str">
        <f>IF(A258="","",MOD((AG258+AH258)*MOD(H258*(AA258+R258)+(1-H258)*AC258-AD258,Prime),Prime))</f>
        <v/>
      </c>
      <c r="BU258" s="43" t="str">
        <f>IF(A258="","",MOD((AG258+AH258)*((J258*AD258+(1-J258)*AC258)-AE258),Prime))</f>
        <v/>
      </c>
      <c r="BV258" s="43" t="str">
        <f>IF(A258="","",MOD((AG258+AH258)*H258*(1-H258),Prime))</f>
        <v/>
      </c>
      <c r="BW258" s="43" t="str" cm="1">
        <f t="array" ref="BW258">IF(A258="","",MOD(AH258*MOD(MRef(AF$5,B258-Input_Output!$O$6,Input_Output!$O$22)*MRef(AC$5,B258-Input_Output!$O$6,Input_Output!$O$22)-(1-H258),Prime),Prime))</f>
        <v/>
      </c>
      <c r="BX258" s="24"/>
      <c r="BY258" s="43" t="str" cm="1">
        <f t="array" ref="BY258">IF(A258="","",MOD($AH258*((1-MRef(R$5,$B258-Input_Output!$O$6,Input_Output!$O$22))*(MOD(MRef(D$5,$B258-Input_Output!$O$6,Input_Output!$O$22)+1,Prime))+MRef(R$5,$B258-Input_Output!$O$6,Input_Output!$O$22)*MRef($AE$5,$B258-Input_Output!$O$6,Input_Output!$O$22)-D258),Prime))</f>
        <v/>
      </c>
      <c r="BZ258" s="43" t="str" cm="1">
        <f t="array" ref="BZ258">IF($A258="","",MOD($AH258*((1-MRef(S$5,$B258-Input_Output!$O$6,Input_Output!$O$22))*MRef(E$5,$B258-Input_Output!$O$6,Input_Output!$O$22)+MRef(S$5,$B258-Input_Output!$O$6,Input_Output!$O$22)*MRef($AE$5,$B258-Input_Output!$O$6,Input_Output!$O$22)-E258),Prime))</f>
        <v/>
      </c>
      <c r="CA258" s="43" t="str" cm="1">
        <f t="array" ref="CA258">IF($A258="","",MOD($AH258*((1-MRef(T$5,$B258-Input_Output!$O$6,Input_Output!$O$22))*MRef(F$5,$B258-Input_Output!$O$6,Input_Output!$O$22)+MRef(T$5,$B258-Input_Output!$O$6,Input_Output!$O$22)*MRef($AE$5,$B258-Input_Output!$O$6,Input_Output!$O$22)-F258),Prime))</f>
        <v/>
      </c>
      <c r="CB258" s="43" t="str" cm="1">
        <f t="array" ref="CB258">IF($A258="","",MOD($AH258*((1-MRef(U$5,$B258-Input_Output!$O$6,Input_Output!$O$22))*MRef(G$5,$B258-Input_Output!$O$6,Input_Output!$O$22)+MRef(U$5,$B258-Input_Output!$O$6,Input_Output!$O$22)*MRef($AE$5,$B258-Input_Output!$O$6,Input_Output!$O$22)-G258),Prime))</f>
        <v/>
      </c>
      <c r="CC258" s="43" t="str" cm="1">
        <f t="array" ref="CC258">IF(A258="","",MOD(AH258*MRef(AC$5,B258-Input_Output!$O$6,Input_Output!$O$22)*H258,Prime))</f>
        <v/>
      </c>
      <c r="CD258" s="24"/>
      <c r="CE258" s="43" t="str">
        <f>IF($A258="","",MOD(D258*$AG258,Prime))</f>
        <v/>
      </c>
      <c r="CF258" s="43" t="str">
        <f>IF($A258="","",MOD((E258-INPUT)*$AG258,Prime))</f>
        <v/>
      </c>
      <c r="CG258" s="43" t="str">
        <f>IF($A258="","",MOD(H258*$AG258,Prime))</f>
        <v/>
      </c>
      <c r="CH258" s="43" t="str">
        <f>IF($A258="","",MOD((E258-OUT)*$AI258,Prime))</f>
        <v/>
      </c>
      <c r="CI258" s="43" t="str" cm="1">
        <f t="array" ref="CI258">IF(A258="","",_xlfn.LET(_xlpm.r,B258-Input_Output!$O$6,_xlpm.l,Input_Output!$O$22,MOD(MRef(AG$5,_xlpm.r,_xlpm.l)+MRef(AH$5,_xlpm.r,_xlpm.l)-MRef(AI$5,_xlpm.r,_xlpm.l)-AH258,Prime)))</f>
        <v/>
      </c>
      <c r="CJ258" s="7"/>
    </row>
    <row r="259" spans="1:88" x14ac:dyDescent="0.25">
      <c r="A259" s="41" t="str">
        <f>IF(B259&lt;Input_Output!O$22,"disguised","")</f>
        <v/>
      </c>
      <c r="B259" s="19" t="str">
        <f>IF(B258="","",_xlfn.LET(_xlpm.next,B258+1,IF(_xlpm.next&lt;Input_Output!O$22,_xlpm.next,"")))</f>
        <v/>
      </c>
      <c r="C259" s="19"/>
      <c r="D259" s="42"/>
      <c r="E259" s="42"/>
      <c r="F259" s="42"/>
      <c r="G259" s="42"/>
      <c r="H259" s="79"/>
      <c r="I259" s="87"/>
      <c r="J259" s="42"/>
      <c r="K259" s="42"/>
      <c r="L259" s="42"/>
      <c r="M259" s="61"/>
      <c r="N259" s="80"/>
      <c r="O259" s="42"/>
      <c r="P259" s="42"/>
      <c r="Q259" s="42"/>
      <c r="R259" s="42"/>
      <c r="S259" s="42"/>
      <c r="T259" s="42"/>
      <c r="U259" s="42"/>
      <c r="V259" s="42"/>
      <c r="W259" s="42"/>
      <c r="X259" s="42"/>
      <c r="Y259" s="42"/>
      <c r="Z259" s="42"/>
      <c r="AA259" s="42"/>
      <c r="AB259" s="42"/>
      <c r="AC259" s="42"/>
      <c r="AD259" s="42"/>
      <c r="AE259" s="42"/>
      <c r="AF259" s="42"/>
      <c r="AG259" s="19"/>
      <c r="AH259" s="19"/>
      <c r="AI259" s="19"/>
      <c r="AJ259" s="7"/>
      <c r="AK259" s="43" t="str">
        <f>IF(A259="","",MOD((AG259+AH259)*(N259+O259+P259-1),Prime))</f>
        <v/>
      </c>
      <c r="AL259" s="43" t="str">
        <f>IF(A259="","",MOD((AG259+AH259)*(N259*(1-N259)),Prime))</f>
        <v/>
      </c>
      <c r="AM259" s="43" t="str">
        <f>IF(A259="","",MOD((AG259+AH259)*(O259*(1-O259)),Prime))</f>
        <v/>
      </c>
      <c r="AN259" s="43" t="str">
        <f>IF(A259="","",MOD((AG259+AH259)*(P259*(1-P259)),Prime))</f>
        <v/>
      </c>
      <c r="AO259" s="43" t="str">
        <f>IF(A259="","",MOD((AG259+AH259)*(N259*($I259-N$4)),Prime))</f>
        <v/>
      </c>
      <c r="AP259" s="43" t="str">
        <f>IF(A259="","",MOD((AG259+AH259)*(O259*($I259-O$4)),Prime))</f>
        <v/>
      </c>
      <c r="AQ259" s="43" t="str">
        <f>IF(A259="","",MOD((AG259+AH259)*(P259*($I259-P$4)),Prime))</f>
        <v/>
      </c>
      <c r="AR259" s="7"/>
      <c r="AS259" s="43" t="str">
        <f>IF(A259="","",MOD((AG259+AH259)*(Q259+R259+S259+T259+U259-1),Prime))</f>
        <v/>
      </c>
      <c r="AT259" s="43" t="str">
        <f>IF(A259="","",MOD((AG259+AH259)*(Q259*(1-Q259)),Prime))</f>
        <v/>
      </c>
      <c r="AU259" s="43" t="str">
        <f>IF(A259="","",MOD((AG259+AH259)*(R259*(1-R259)),Prime))</f>
        <v/>
      </c>
      <c r="AV259" s="43" t="str">
        <f>IF(A259="","",MOD((AG259+AH259)*(S259*(1-S259)),Prime))</f>
        <v/>
      </c>
      <c r="AW259" s="43" t="str">
        <f>IF(A259="","",MOD((AG259+AH259)*(T259*(1-T259)),Prime))</f>
        <v/>
      </c>
      <c r="AX259" s="43" t="str">
        <f>IF(A259="","",MOD((AG259+AH259)*(U259*(1-U259)),Prime))</f>
        <v/>
      </c>
      <c r="AY259" s="43" t="str">
        <f>IF($A259="","",MOD(($AG259+$AH259)*(Q259*($K259-Q$4)),Prime))</f>
        <v/>
      </c>
      <c r="AZ259" s="43" t="str">
        <f>IF($A259="","",MOD(($AG259+$AH259)*(R259*($K259-R$4)),Prime))</f>
        <v/>
      </c>
      <c r="BA259" s="43" t="str">
        <f>IF($A259="","",MOD(($AG259+$AH259)*(S259*($K259-S$4)),Prime))</f>
        <v/>
      </c>
      <c r="BB259" s="43" t="str">
        <f>IF($A259="","",MOD(($AG259+$AH259)*(T259*($K259-T$4)),Prime))</f>
        <v/>
      </c>
      <c r="BC259" s="43" t="str">
        <f>IF($A259="","",MOD(($AG259+$AH259)*(U259*($K259-U$4)),Prime))</f>
        <v/>
      </c>
      <c r="BD259" s="24"/>
      <c r="BE259" s="43" t="str">
        <f>IF(A259="","",MOD((AG259+AH259)*(V259+W259+X259+Y259+Z259-1),Prime))</f>
        <v/>
      </c>
      <c r="BF259" s="43" t="str">
        <f>IF(A259="","",MOD((AG259+AH259)*(V259*(1-V259)),Prime))</f>
        <v/>
      </c>
      <c r="BG259" s="43" t="str">
        <f>IF(A259="","",MOD((AG259+AH259)*(W259*(1-W259)),Prime))</f>
        <v/>
      </c>
      <c r="BH259" s="43" t="str">
        <f>IF(A259="","",MOD((AG259+AH259)*(X259*(1-X259)),Prime))</f>
        <v/>
      </c>
      <c r="BI259" s="43" t="str">
        <f>IF(A259="","",MOD((AG259+AH259)*(Y259*(1-Y259)),Prime))</f>
        <v/>
      </c>
      <c r="BJ259" s="43" t="str">
        <f>IF(A259="","",MOD((AG259+AH259)*(Z259*(1-Z259)),Prime))</f>
        <v/>
      </c>
      <c r="BK259" s="43" t="str">
        <f>IF($A259="","",MOD(($AG259+$AH259)*(V259*($L259-V$4)),Prime))</f>
        <v/>
      </c>
      <c r="BL259" s="43" t="str">
        <f>IF($A259="","",MOD(($AG259+$AH259)*(W259*($L259-W$4)),Prime))</f>
        <v/>
      </c>
      <c r="BM259" s="43" t="str">
        <f>IF($A259="","",MOD(($AG259+$AH259)*(X259*($L259-X$4)),Prime))</f>
        <v/>
      </c>
      <c r="BN259" s="43" t="str">
        <f>IF($A259="","",MOD(($AG259+$AH259)*(Y259*($L259-Y$4)),Prime))</f>
        <v/>
      </c>
      <c r="BO259" s="43" t="str">
        <f>IF($A259="","",MOD(($AG259+$AH259)*(Z259*($L259-Z$4)),Prime))</f>
        <v/>
      </c>
      <c r="BP259" s="24"/>
      <c r="BQ259" s="43" t="str">
        <f>IF(A259="","",MOD((AG259+AH259)*(R259*D259+S259*E259+T259*F259+U259*G259-AA259),Prime))</f>
        <v/>
      </c>
      <c r="BR259" s="43" t="str">
        <f>IF(A259="","",MOD((AG259+AH259)*(W259*D259+X259*E259+Y259*F259+Z259*G259-AB259),Prime))</f>
        <v/>
      </c>
      <c r="BS259" s="43" t="str">
        <f>IF(A259="","",MOD((AG259+AH259)*(MOD(N259*AB259+O259*(AB259+M259)+P259*(AA259+AB259+M259),Prime)-AC259),Prime))</f>
        <v/>
      </c>
      <c r="BT259" s="43" t="str">
        <f>IF(A259="","",MOD((AG259+AH259)*MOD(H259*(AA259+R259)+(1-H259)*AC259-AD259,Prime),Prime))</f>
        <v/>
      </c>
      <c r="BU259" s="43" t="str">
        <f>IF(A259="","",MOD((AG259+AH259)*((J259*AD259+(1-J259)*AC259)-AE259),Prime))</f>
        <v/>
      </c>
      <c r="BV259" s="43" t="str">
        <f>IF(A259="","",MOD((AG259+AH259)*H259*(1-H259),Prime))</f>
        <v/>
      </c>
      <c r="BW259" s="43" t="str" cm="1">
        <f t="array" ref="BW259">IF(A259="","",MOD(AH259*MOD(MRef(AF$5,B259-Input_Output!$O$6,Input_Output!$O$22)*MRef(AC$5,B259-Input_Output!$O$6,Input_Output!$O$22)-(1-H259),Prime),Prime))</f>
        <v/>
      </c>
      <c r="BX259" s="24"/>
      <c r="BY259" s="43" t="str" cm="1">
        <f t="array" ref="BY259">IF(A259="","",MOD($AH259*((1-MRef(R$5,$B259-Input_Output!$O$6,Input_Output!$O$22))*(MOD(MRef(D$5,$B259-Input_Output!$O$6,Input_Output!$O$22)+1,Prime))+MRef(R$5,$B259-Input_Output!$O$6,Input_Output!$O$22)*MRef($AE$5,$B259-Input_Output!$O$6,Input_Output!$O$22)-D259),Prime))</f>
        <v/>
      </c>
      <c r="BZ259" s="43" t="str" cm="1">
        <f t="array" ref="BZ259">IF($A259="","",MOD($AH259*((1-MRef(S$5,$B259-Input_Output!$O$6,Input_Output!$O$22))*MRef(E$5,$B259-Input_Output!$O$6,Input_Output!$O$22)+MRef(S$5,$B259-Input_Output!$O$6,Input_Output!$O$22)*MRef($AE$5,$B259-Input_Output!$O$6,Input_Output!$O$22)-E259),Prime))</f>
        <v/>
      </c>
      <c r="CA259" s="43" t="str" cm="1">
        <f t="array" ref="CA259">IF($A259="","",MOD($AH259*((1-MRef(T$5,$B259-Input_Output!$O$6,Input_Output!$O$22))*MRef(F$5,$B259-Input_Output!$O$6,Input_Output!$O$22)+MRef(T$5,$B259-Input_Output!$O$6,Input_Output!$O$22)*MRef($AE$5,$B259-Input_Output!$O$6,Input_Output!$O$22)-F259),Prime))</f>
        <v/>
      </c>
      <c r="CB259" s="43" t="str" cm="1">
        <f t="array" ref="CB259">IF($A259="","",MOD($AH259*((1-MRef(U$5,$B259-Input_Output!$O$6,Input_Output!$O$22))*MRef(G$5,$B259-Input_Output!$O$6,Input_Output!$O$22)+MRef(U$5,$B259-Input_Output!$O$6,Input_Output!$O$22)*MRef($AE$5,$B259-Input_Output!$O$6,Input_Output!$O$22)-G259),Prime))</f>
        <v/>
      </c>
      <c r="CC259" s="43" t="str" cm="1">
        <f t="array" ref="CC259">IF(A259="","",MOD(AH259*MRef(AC$5,B259-Input_Output!$O$6,Input_Output!$O$22)*H259,Prime))</f>
        <v/>
      </c>
      <c r="CD259" s="24"/>
      <c r="CE259" s="43" t="str">
        <f>IF($A259="","",MOD(D259*$AG259,Prime))</f>
        <v/>
      </c>
      <c r="CF259" s="43" t="str">
        <f>IF($A259="","",MOD((E259-INPUT)*$AG259,Prime))</f>
        <v/>
      </c>
      <c r="CG259" s="43" t="str">
        <f>IF($A259="","",MOD(H259*$AG259,Prime))</f>
        <v/>
      </c>
      <c r="CH259" s="43" t="str">
        <f>IF($A259="","",MOD((E259-OUT)*$AI259,Prime))</f>
        <v/>
      </c>
      <c r="CI259" s="43" t="str" cm="1">
        <f t="array" ref="CI259">IF(A259="","",_xlfn.LET(_xlpm.r,B259-Input_Output!$O$6,_xlpm.l,Input_Output!$O$22,MOD(MRef(AG$5,_xlpm.r,_xlpm.l)+MRef(AH$5,_xlpm.r,_xlpm.l)-MRef(AI$5,_xlpm.r,_xlpm.l)-AH259,Prime)))</f>
        <v/>
      </c>
      <c r="CJ259" s="7"/>
    </row>
    <row r="260" spans="1:88" ht="15.75" thickBot="1" x14ac:dyDescent="0.3">
      <c r="A260" s="41" t="str">
        <f>IF(B260&lt;Input_Output!O$22,"disguised","")</f>
        <v/>
      </c>
      <c r="B260" s="19" t="str">
        <f>IF(B259="","",_xlfn.LET(_xlpm.next,B259+1,IF(_xlpm.next&lt;Input_Output!O$22,_xlpm.next,"")))</f>
        <v/>
      </c>
      <c r="C260" s="19"/>
      <c r="D260" s="42"/>
      <c r="E260" s="42"/>
      <c r="F260" s="42"/>
      <c r="G260" s="42"/>
      <c r="H260" s="79"/>
      <c r="I260" s="88"/>
      <c r="J260" s="89"/>
      <c r="K260" s="89"/>
      <c r="L260" s="89"/>
      <c r="M260" s="62"/>
      <c r="N260" s="80"/>
      <c r="O260" s="42"/>
      <c r="P260" s="42"/>
      <c r="Q260" s="42"/>
      <c r="R260" s="42"/>
      <c r="S260" s="42"/>
      <c r="T260" s="42"/>
      <c r="U260" s="42"/>
      <c r="V260" s="42"/>
      <c r="W260" s="42"/>
      <c r="X260" s="42"/>
      <c r="Y260" s="42"/>
      <c r="Z260" s="42"/>
      <c r="AA260" s="42"/>
      <c r="AB260" s="42"/>
      <c r="AC260" s="42"/>
      <c r="AD260" s="42"/>
      <c r="AE260" s="42"/>
      <c r="AF260" s="42"/>
      <c r="AG260" s="19"/>
      <c r="AH260" s="19"/>
      <c r="AI260" s="19"/>
      <c r="AJ260" s="7"/>
      <c r="AK260" s="43" t="str">
        <f>IF(A260="","",MOD((AG260+AH260)*(N260+O260+P260-1),Prime))</f>
        <v/>
      </c>
      <c r="AL260" s="43" t="str">
        <f>IF(A260="","",MOD((AG260+AH260)*(N260*(1-N260)),Prime))</f>
        <v/>
      </c>
      <c r="AM260" s="43" t="str">
        <f>IF(A260="","",MOD((AG260+AH260)*(O260*(1-O260)),Prime))</f>
        <v/>
      </c>
      <c r="AN260" s="43" t="str">
        <f>IF(A260="","",MOD((AG260+AH260)*(P260*(1-P260)),Prime))</f>
        <v/>
      </c>
      <c r="AO260" s="43" t="str">
        <f>IF(A260="","",MOD((AG260+AH260)*(N260*($I260-N$4)),Prime))</f>
        <v/>
      </c>
      <c r="AP260" s="43" t="str">
        <f>IF(A260="","",MOD((AG260+AH260)*(O260*($I260-O$4)),Prime))</f>
        <v/>
      </c>
      <c r="AQ260" s="43" t="str">
        <f>IF(A260="","",MOD((AG260+AH260)*(P260*($I260-P$4)),Prime))</f>
        <v/>
      </c>
      <c r="AR260" s="7"/>
      <c r="AS260" s="43" t="str">
        <f>IF(A260="","",MOD((AG260+AH260)*(Q260+R260+S260+T260+U260-1),Prime))</f>
        <v/>
      </c>
      <c r="AT260" s="43" t="str">
        <f>IF(A260="","",MOD((AG260+AH260)*(Q260*(1-Q260)),Prime))</f>
        <v/>
      </c>
      <c r="AU260" s="43" t="str">
        <f>IF(A260="","",MOD((AG260+AH260)*(R260*(1-R260)),Prime))</f>
        <v/>
      </c>
      <c r="AV260" s="43" t="str">
        <f>IF(A260="","",MOD((AG260+AH260)*(S260*(1-S260)),Prime))</f>
        <v/>
      </c>
      <c r="AW260" s="43" t="str">
        <f>IF(A260="","",MOD((AG260+AH260)*(T260*(1-T260)),Prime))</f>
        <v/>
      </c>
      <c r="AX260" s="43" t="str">
        <f>IF(A260="","",MOD((AG260+AH260)*(U260*(1-U260)),Prime))</f>
        <v/>
      </c>
      <c r="AY260" s="43" t="str">
        <f>IF($A260="","",MOD(($AG260+$AH260)*(Q260*($K260-Q$4)),Prime))</f>
        <v/>
      </c>
      <c r="AZ260" s="43" t="str">
        <f>IF($A260="","",MOD(($AG260+$AH260)*(R260*($K260-R$4)),Prime))</f>
        <v/>
      </c>
      <c r="BA260" s="43" t="str">
        <f>IF($A260="","",MOD(($AG260+$AH260)*(S260*($K260-S$4)),Prime))</f>
        <v/>
      </c>
      <c r="BB260" s="43" t="str">
        <f>IF($A260="","",MOD(($AG260+$AH260)*(T260*($K260-T$4)),Prime))</f>
        <v/>
      </c>
      <c r="BC260" s="43" t="str">
        <f>IF($A260="","",MOD(($AG260+$AH260)*(U260*($K260-U$4)),Prime))</f>
        <v/>
      </c>
      <c r="BD260" s="24"/>
      <c r="BE260" s="43" t="str">
        <f>IF(A260="","",MOD((AG260+AH260)*(V260+W260+X260+Y260+Z260-1),Prime))</f>
        <v/>
      </c>
      <c r="BF260" s="43" t="str">
        <f>IF(A260="","",MOD((AG260+AH260)*(V260*(1-V260)),Prime))</f>
        <v/>
      </c>
      <c r="BG260" s="43" t="str">
        <f>IF(A260="","",MOD((AG260+AH260)*(W260*(1-W260)),Prime))</f>
        <v/>
      </c>
      <c r="BH260" s="43" t="str">
        <f>IF(A260="","",MOD((AG260+AH260)*(X260*(1-X260)),Prime))</f>
        <v/>
      </c>
      <c r="BI260" s="43" t="str">
        <f>IF(A260="","",MOD((AG260+AH260)*(Y260*(1-Y260)),Prime))</f>
        <v/>
      </c>
      <c r="BJ260" s="43" t="str">
        <f>IF(A260="","",MOD((AG260+AH260)*(Z260*(1-Z260)),Prime))</f>
        <v/>
      </c>
      <c r="BK260" s="43" t="str">
        <f>IF($A260="","",MOD(($AG260+$AH260)*(V260*($L260-V$4)),Prime))</f>
        <v/>
      </c>
      <c r="BL260" s="43" t="str">
        <f>IF($A260="","",MOD(($AG260+$AH260)*(W260*($L260-W$4)),Prime))</f>
        <v/>
      </c>
      <c r="BM260" s="43" t="str">
        <f>IF($A260="","",MOD(($AG260+$AH260)*(X260*($L260-X$4)),Prime))</f>
        <v/>
      </c>
      <c r="BN260" s="43" t="str">
        <f>IF($A260="","",MOD(($AG260+$AH260)*(Y260*($L260-Y$4)),Prime))</f>
        <v/>
      </c>
      <c r="BO260" s="43" t="str">
        <f>IF($A260="","",MOD(($AG260+$AH260)*(Z260*($L260-Z$4)),Prime))</f>
        <v/>
      </c>
      <c r="BP260" s="24"/>
      <c r="BQ260" s="43" t="str">
        <f>IF(A260="","",MOD((AG260+AH260)*(R260*D260+S260*E260+T260*F260+U260*G260-AA260),Prime))</f>
        <v/>
      </c>
      <c r="BR260" s="43" t="str">
        <f>IF(A260="","",MOD((AG260+AH260)*(W260*D260+X260*E260+Y260*F260+Z260*G260-AB260),Prime))</f>
        <v/>
      </c>
      <c r="BS260" s="43" t="str">
        <f>IF(A260="","",MOD((AG260+AH260)*(MOD(N260*AB260+O260*(AB260+M260)+P260*(AA260+AB260+M260),Prime)-AC260),Prime))</f>
        <v/>
      </c>
      <c r="BT260" s="43" t="str">
        <f>IF(A260="","",MOD((AG260+AH260)*MOD(H260*(AA260+R260)+(1-H260)*AC260-AD260,Prime),Prime))</f>
        <v/>
      </c>
      <c r="BU260" s="43" t="str">
        <f>IF(A260="","",MOD((AG260+AH260)*((J260*AD260+(1-J260)*AC260)-AE260),Prime))</f>
        <v/>
      </c>
      <c r="BV260" s="43" t="str">
        <f>IF(A260="","",MOD((AG260+AH260)*H260*(1-H260),Prime))</f>
        <v/>
      </c>
      <c r="BW260" s="43" t="str" cm="1">
        <f t="array" ref="BW260">IF(A260="","",MOD(AH260*MOD(MRef(AF$5,B260-Input_Output!$O$6,Input_Output!$O$22)*MRef(AC$5,B260-Input_Output!$O$6,Input_Output!$O$22)-(1-H260),Prime),Prime))</f>
        <v/>
      </c>
      <c r="BX260" s="24"/>
      <c r="BY260" s="43" t="str" cm="1">
        <f t="array" ref="BY260">IF(A260="","",MOD($AH260*((1-MRef(R$5,$B260-Input_Output!$O$6,Input_Output!$O$22))*(MOD(MRef(D$5,$B260-Input_Output!$O$6,Input_Output!$O$22)+1,Prime))+MRef(R$5,$B260-Input_Output!$O$6,Input_Output!$O$22)*MRef($AE$5,$B260-Input_Output!$O$6,Input_Output!$O$22)-D260),Prime))</f>
        <v/>
      </c>
      <c r="BZ260" s="43" t="str" cm="1">
        <f t="array" ref="BZ260">IF($A260="","",MOD($AH260*((1-MRef(S$5,$B260-Input_Output!$O$6,Input_Output!$O$22))*MRef(E$5,$B260-Input_Output!$O$6,Input_Output!$O$22)+MRef(S$5,$B260-Input_Output!$O$6,Input_Output!$O$22)*MRef($AE$5,$B260-Input_Output!$O$6,Input_Output!$O$22)-E260),Prime))</f>
        <v/>
      </c>
      <c r="CA260" s="43" t="str" cm="1">
        <f t="array" ref="CA260">IF($A260="","",MOD($AH260*((1-MRef(T$5,$B260-Input_Output!$O$6,Input_Output!$O$22))*MRef(F$5,$B260-Input_Output!$O$6,Input_Output!$O$22)+MRef(T$5,$B260-Input_Output!$O$6,Input_Output!$O$22)*MRef($AE$5,$B260-Input_Output!$O$6,Input_Output!$O$22)-F260),Prime))</f>
        <v/>
      </c>
      <c r="CB260" s="43" t="str" cm="1">
        <f t="array" ref="CB260">IF($A260="","",MOD($AH260*((1-MRef(U$5,$B260-Input_Output!$O$6,Input_Output!$O$22))*MRef(G$5,$B260-Input_Output!$O$6,Input_Output!$O$22)+MRef(U$5,$B260-Input_Output!$O$6,Input_Output!$O$22)*MRef($AE$5,$B260-Input_Output!$O$6,Input_Output!$O$22)-G260),Prime))</f>
        <v/>
      </c>
      <c r="CC260" s="43" t="str" cm="1">
        <f t="array" ref="CC260">IF(A260="","",MOD(AH260*MRef(AC$5,B260-Input_Output!$O$6,Input_Output!$O$22)*H260,Prime))</f>
        <v/>
      </c>
      <c r="CD260" s="24"/>
      <c r="CE260" s="43" t="str">
        <f>IF($A260="","",MOD(D260*$AG260,Prime))</f>
        <v/>
      </c>
      <c r="CF260" s="43" t="str">
        <f>IF($A260="","",MOD((E260-INPUT)*$AG260,Prime))</f>
        <v/>
      </c>
      <c r="CG260" s="43" t="str">
        <f>IF($A260="","",MOD(H260*$AG260,Prime))</f>
        <v/>
      </c>
      <c r="CH260" s="43" t="str">
        <f>IF($A260="","",MOD((E260-OUT)*$AI260,Prime))</f>
        <v/>
      </c>
      <c r="CI260" s="43" t="str" cm="1">
        <f t="array" ref="CI260">IF(A260="","",_xlfn.LET(_xlpm.r,B260-Input_Output!$O$6,_xlpm.l,Input_Output!$O$22,MOD(MRef(AG$5,_xlpm.r,_xlpm.l)+MRef(AH$5,_xlpm.r,_xlpm.l)-MRef(AI$5,_xlpm.r,_xlpm.l)-AH260,Prime)))</f>
        <v/>
      </c>
      <c r="CJ260" s="7"/>
    </row>
    <row r="261" spans="1:88" x14ac:dyDescent="0.25">
      <c r="A261" s="7"/>
      <c r="B261" s="7"/>
      <c r="C261" s="7"/>
      <c r="D261" s="7"/>
      <c r="E261" s="7"/>
      <c r="F261" s="7"/>
      <c r="G261" s="7"/>
      <c r="H261" s="7"/>
      <c r="I261" s="7"/>
      <c r="J261" s="7"/>
      <c r="K261" s="7"/>
      <c r="L261" s="7"/>
      <c r="M261" s="7"/>
      <c r="N261" s="7"/>
      <c r="O261" s="7"/>
      <c r="P261" s="7"/>
      <c r="Q261" s="7"/>
      <c r="R261" s="7"/>
      <c r="S261" s="7"/>
      <c r="T261" s="7"/>
      <c r="U261" s="7"/>
      <c r="V261" s="7"/>
      <c r="W261" s="7"/>
      <c r="X261" s="7"/>
      <c r="Y261" s="7"/>
      <c r="Z261" s="7"/>
      <c r="AA261" s="7"/>
      <c r="AB261" s="7"/>
      <c r="AC261" s="7"/>
      <c r="AD261" s="7"/>
      <c r="AE261" s="7"/>
      <c r="AF261" s="7"/>
      <c r="AG261" s="7"/>
      <c r="AH261" s="7"/>
      <c r="AI261" s="7"/>
      <c r="AJ261" s="7"/>
      <c r="AK261" s="7"/>
      <c r="AL261" s="7"/>
      <c r="AM261" s="7"/>
      <c r="AN261" s="7"/>
      <c r="AO261" s="7"/>
      <c r="AP261" s="7"/>
      <c r="AQ261" s="7"/>
      <c r="AR261" s="7"/>
      <c r="AS261" s="7"/>
      <c r="AT261" s="7"/>
      <c r="AU261" s="7"/>
      <c r="AV261" s="7"/>
      <c r="AW261" s="7"/>
      <c r="AX261" s="7"/>
      <c r="AY261" s="7"/>
      <c r="AZ261" s="7"/>
      <c r="BA261" s="7"/>
      <c r="BB261" s="7"/>
      <c r="BC261" s="7"/>
      <c r="BD261" s="7"/>
      <c r="BE261" s="7"/>
      <c r="BF261" s="7"/>
      <c r="BG261" s="7"/>
      <c r="BH261" s="7"/>
      <c r="BI261" s="7"/>
      <c r="BJ261" s="7"/>
      <c r="BK261" s="7"/>
      <c r="BL261" s="7"/>
      <c r="BM261" s="7"/>
      <c r="BN261" s="7"/>
      <c r="BO261" s="7"/>
      <c r="BP261" s="7"/>
      <c r="BQ261" s="7"/>
      <c r="BR261" s="7"/>
      <c r="BS261" s="7"/>
      <c r="BT261" s="7"/>
      <c r="BU261" s="7"/>
      <c r="BV261" s="7"/>
      <c r="BW261" s="7"/>
      <c r="BX261" s="7"/>
      <c r="BY261" s="7"/>
      <c r="BZ261" s="7"/>
      <c r="CA261" s="7"/>
      <c r="CB261" s="7"/>
      <c r="CC261" s="7"/>
      <c r="CD261" s="7"/>
      <c r="CE261" s="7"/>
      <c r="CF261" s="7"/>
      <c r="CG261" s="7"/>
      <c r="CH261" s="7"/>
      <c r="CI261" s="7"/>
      <c r="CJ261" s="7"/>
    </row>
  </sheetData>
  <mergeCells count="34">
    <mergeCell ref="CI2:CI4"/>
    <mergeCell ref="AS2:BC2"/>
    <mergeCell ref="BE2:BO2"/>
    <mergeCell ref="BQ2:BW2"/>
    <mergeCell ref="BY2:CC2"/>
    <mergeCell ref="BQ3:BR3"/>
    <mergeCell ref="CE2:CH2"/>
    <mergeCell ref="CE3:CG3"/>
    <mergeCell ref="AK1:CH1"/>
    <mergeCell ref="BS3:BU3"/>
    <mergeCell ref="BV3:BW3"/>
    <mergeCell ref="AS3:AS4"/>
    <mergeCell ref="AT3:AX3"/>
    <mergeCell ref="AY3:BC3"/>
    <mergeCell ref="BF3:BJ3"/>
    <mergeCell ref="BK3:BO3"/>
    <mergeCell ref="BE3:BE4"/>
    <mergeCell ref="AK3:AK4"/>
    <mergeCell ref="AL3:AN3"/>
    <mergeCell ref="AK2:AQ2"/>
    <mergeCell ref="BY3:CC3"/>
    <mergeCell ref="AO3:AQ3"/>
    <mergeCell ref="A3:C3"/>
    <mergeCell ref="D3:H3"/>
    <mergeCell ref="I3:M3"/>
    <mergeCell ref="N1:AF1"/>
    <mergeCell ref="AG1:AI1"/>
    <mergeCell ref="N2:P2"/>
    <mergeCell ref="Q2:U2"/>
    <mergeCell ref="V2:Z2"/>
    <mergeCell ref="AA2:AF2"/>
    <mergeCell ref="AG2:AG4"/>
    <mergeCell ref="AH2:AH4"/>
    <mergeCell ref="AI2:AI4"/>
  </mergeCells>
  <conditionalFormatting sqref="A5:AI260">
    <cfRule type="expression" dxfId="39" priority="13">
      <formula>$B5=""</formula>
    </cfRule>
  </conditionalFormatting>
  <conditionalFormatting sqref="AK5:AQ260 AS5:BC260 BE5:BO260 BQ5:BW260 BY5:CC260">
    <cfRule type="expression" dxfId="38" priority="5">
      <formula>$A5="extension"</formula>
    </cfRule>
  </conditionalFormatting>
  <conditionalFormatting sqref="AK5:AQ260 AS5:BC260 BE5:BO260">
    <cfRule type="expression" dxfId="37" priority="8">
      <formula>$B5=""</formula>
    </cfRule>
  </conditionalFormatting>
  <conditionalFormatting sqref="BQ5:BW260">
    <cfRule type="expression" dxfId="36" priority="7">
      <formula>$B5=""</formula>
    </cfRule>
  </conditionalFormatting>
  <conditionalFormatting sqref="BY5:CC260">
    <cfRule type="expression" dxfId="35" priority="6">
      <formula>$B5=""</formula>
    </cfRule>
  </conditionalFormatting>
  <conditionalFormatting sqref="CE5:CI260">
    <cfRule type="expression" dxfId="34" priority="1">
      <formula>$A5="extension"</formula>
    </cfRule>
    <cfRule type="expression" dxfId="33" priority="2">
      <formula>$B5=""</formula>
    </cfRule>
  </conditionalFormatting>
  <pageMargins left="0.7" right="0.7" top="0.75" bottom="0.75" header="0.3" footer="0.3"/>
</worksheet>
</file>

<file path=xl/worksheets/sheet1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47FDC62-67B3-43DA-B12C-3E979A8A1348}">
  <dimension ref="A1:AD65"/>
  <sheetViews>
    <sheetView topLeftCell="A41" zoomScale="140" zoomScaleNormal="140" workbookViewId="0">
      <selection activeCell="W59" sqref="W59:AC59"/>
    </sheetView>
  </sheetViews>
  <sheetFormatPr defaultRowHeight="15" x14ac:dyDescent="0.25"/>
  <cols>
    <col min="1" max="29" width="6.28515625" customWidth="1"/>
    <col min="30" max="30" width="5.28515625" customWidth="1"/>
  </cols>
  <sheetData>
    <row r="1" spans="1:30" ht="28.5" x14ac:dyDescent="0.45">
      <c r="A1" s="296" t="s">
        <v>566</v>
      </c>
      <c r="B1" s="296"/>
      <c r="C1" s="296"/>
      <c r="D1" s="296"/>
      <c r="E1" s="296"/>
      <c r="F1" s="296"/>
      <c r="G1" s="296"/>
      <c r="H1" s="296"/>
      <c r="I1" s="296"/>
      <c r="J1" s="296"/>
      <c r="K1" s="296"/>
      <c r="L1" s="296"/>
      <c r="M1" s="296"/>
      <c r="N1" s="296"/>
      <c r="O1" s="296"/>
      <c r="P1" s="296"/>
      <c r="Q1" s="296"/>
      <c r="R1" s="296"/>
      <c r="S1" s="296"/>
      <c r="T1" s="296"/>
      <c r="U1" s="296"/>
      <c r="V1" s="296"/>
      <c r="W1" s="296"/>
      <c r="X1" s="296"/>
      <c r="Y1" s="296"/>
      <c r="Z1" s="296"/>
      <c r="AA1" s="296"/>
      <c r="AB1" s="296"/>
      <c r="AC1" s="296"/>
      <c r="AD1" s="172"/>
    </row>
    <row r="2" spans="1:30" x14ac:dyDescent="0.25">
      <c r="A2" s="494" t="s">
        <v>580</v>
      </c>
      <c r="B2" s="495"/>
      <c r="C2" s="495"/>
      <c r="D2" s="495"/>
      <c r="E2" s="495"/>
      <c r="F2" s="495"/>
      <c r="G2" s="495"/>
      <c r="H2" s="495"/>
      <c r="I2" s="495"/>
      <c r="J2" s="495"/>
      <c r="K2" s="495"/>
      <c r="L2" s="495"/>
      <c r="M2" s="495"/>
      <c r="N2" s="495"/>
      <c r="O2" s="495"/>
      <c r="P2" s="495"/>
      <c r="Q2" s="495"/>
      <c r="R2" s="495"/>
      <c r="S2" s="495"/>
      <c r="T2" s="495"/>
      <c r="U2" s="495"/>
      <c r="V2" s="495"/>
      <c r="W2" s="495"/>
      <c r="X2" s="495"/>
      <c r="Y2" s="495"/>
      <c r="Z2" s="495"/>
      <c r="AA2" s="495"/>
      <c r="AB2" s="495"/>
      <c r="AC2" s="495"/>
      <c r="AD2" s="21"/>
    </row>
    <row r="3" spans="1:30" x14ac:dyDescent="0.25">
      <c r="A3" s="495"/>
      <c r="B3" s="495"/>
      <c r="C3" s="495"/>
      <c r="D3" s="495"/>
      <c r="E3" s="495"/>
      <c r="F3" s="495"/>
      <c r="G3" s="495"/>
      <c r="H3" s="495"/>
      <c r="I3" s="495"/>
      <c r="J3" s="495"/>
      <c r="K3" s="495"/>
      <c r="L3" s="495"/>
      <c r="M3" s="495"/>
      <c r="N3" s="495"/>
      <c r="O3" s="495"/>
      <c r="P3" s="495"/>
      <c r="Q3" s="495"/>
      <c r="R3" s="495"/>
      <c r="S3" s="495"/>
      <c r="T3" s="495"/>
      <c r="U3" s="495"/>
      <c r="V3" s="495"/>
      <c r="W3" s="495"/>
      <c r="X3" s="495"/>
      <c r="Y3" s="495"/>
      <c r="Z3" s="495"/>
      <c r="AA3" s="495"/>
      <c r="AB3" s="495"/>
      <c r="AC3" s="495"/>
      <c r="AD3" s="21"/>
    </row>
    <row r="4" spans="1:30" x14ac:dyDescent="0.25">
      <c r="A4" s="495"/>
      <c r="B4" s="495"/>
      <c r="C4" s="495"/>
      <c r="D4" s="495"/>
      <c r="E4" s="495"/>
      <c r="F4" s="495"/>
      <c r="G4" s="495"/>
      <c r="H4" s="495"/>
      <c r="I4" s="495"/>
      <c r="J4" s="495"/>
      <c r="K4" s="495"/>
      <c r="L4" s="495"/>
      <c r="M4" s="495"/>
      <c r="N4" s="495"/>
      <c r="O4" s="495"/>
      <c r="P4" s="495"/>
      <c r="Q4" s="495"/>
      <c r="R4" s="495"/>
      <c r="S4" s="495"/>
      <c r="T4" s="495"/>
      <c r="U4" s="495"/>
      <c r="V4" s="495"/>
      <c r="W4" s="495"/>
      <c r="X4" s="495"/>
      <c r="Y4" s="495"/>
      <c r="Z4" s="495"/>
      <c r="AA4" s="495"/>
      <c r="AB4" s="495"/>
      <c r="AC4" s="495"/>
      <c r="AD4" s="21"/>
    </row>
    <row r="5" spans="1:30" ht="15" customHeight="1" x14ac:dyDescent="0.25">
      <c r="A5" s="496" t="s">
        <v>597</v>
      </c>
      <c r="B5" s="496"/>
      <c r="C5" s="496"/>
      <c r="D5" s="496"/>
      <c r="E5" s="496"/>
      <c r="F5" s="496"/>
      <c r="G5" s="496"/>
      <c r="H5" s="496"/>
      <c r="I5" s="496"/>
      <c r="J5" s="496"/>
      <c r="K5" s="496"/>
      <c r="L5" s="496"/>
      <c r="M5" s="496"/>
      <c r="N5" s="496"/>
      <c r="O5" s="496"/>
      <c r="P5" s="496"/>
      <c r="Q5" s="496"/>
      <c r="R5" s="496"/>
      <c r="S5" s="496"/>
      <c r="T5" s="496"/>
      <c r="U5" s="496"/>
      <c r="V5" s="496"/>
      <c r="W5" s="496"/>
      <c r="X5" s="496"/>
      <c r="Y5" s="496"/>
      <c r="Z5" s="496"/>
      <c r="AA5" s="496"/>
      <c r="AB5" s="496"/>
      <c r="AC5" s="496"/>
      <c r="AD5" s="21"/>
    </row>
    <row r="6" spans="1:30" ht="15" customHeight="1" x14ac:dyDescent="0.25">
      <c r="A6" s="496"/>
      <c r="B6" s="496"/>
      <c r="C6" s="496"/>
      <c r="D6" s="496"/>
      <c r="E6" s="496"/>
      <c r="F6" s="496"/>
      <c r="G6" s="496"/>
      <c r="H6" s="496"/>
      <c r="I6" s="496"/>
      <c r="J6" s="496"/>
      <c r="K6" s="496"/>
      <c r="L6" s="496"/>
      <c r="M6" s="496"/>
      <c r="N6" s="496"/>
      <c r="O6" s="496"/>
      <c r="P6" s="496"/>
      <c r="Q6" s="496"/>
      <c r="R6" s="496"/>
      <c r="S6" s="496"/>
      <c r="T6" s="496"/>
      <c r="U6" s="496"/>
      <c r="V6" s="496"/>
      <c r="W6" s="496"/>
      <c r="X6" s="496"/>
      <c r="Y6" s="496"/>
      <c r="Z6" s="496"/>
      <c r="AA6" s="496"/>
      <c r="AB6" s="496"/>
      <c r="AC6" s="496"/>
      <c r="AD6" s="21"/>
    </row>
    <row r="7" spans="1:30" ht="15" customHeight="1" x14ac:dyDescent="0.25">
      <c r="A7" s="496"/>
      <c r="B7" s="496"/>
      <c r="C7" s="496"/>
      <c r="D7" s="496"/>
      <c r="E7" s="496"/>
      <c r="F7" s="496"/>
      <c r="G7" s="496"/>
      <c r="H7" s="496"/>
      <c r="I7" s="496"/>
      <c r="J7" s="496"/>
      <c r="K7" s="496"/>
      <c r="L7" s="496"/>
      <c r="M7" s="496"/>
      <c r="N7" s="496"/>
      <c r="O7" s="496"/>
      <c r="P7" s="496"/>
      <c r="Q7" s="496"/>
      <c r="R7" s="496"/>
      <c r="S7" s="496"/>
      <c r="T7" s="496"/>
      <c r="U7" s="496"/>
      <c r="V7" s="496"/>
      <c r="W7" s="496"/>
      <c r="X7" s="496"/>
      <c r="Y7" s="496"/>
      <c r="Z7" s="496"/>
      <c r="AA7" s="496"/>
      <c r="AB7" s="496"/>
      <c r="AC7" s="496"/>
      <c r="AD7" s="21"/>
    </row>
    <row r="8" spans="1:30" x14ac:dyDescent="0.25">
      <c r="A8" s="496"/>
      <c r="B8" s="496"/>
      <c r="C8" s="496"/>
      <c r="D8" s="496"/>
      <c r="E8" s="496"/>
      <c r="F8" s="496"/>
      <c r="G8" s="496"/>
      <c r="H8" s="496"/>
      <c r="I8" s="496"/>
      <c r="J8" s="496"/>
      <c r="K8" s="496"/>
      <c r="L8" s="496"/>
      <c r="M8" s="496"/>
      <c r="N8" s="496"/>
      <c r="O8" s="496"/>
      <c r="P8" s="496"/>
      <c r="Q8" s="496"/>
      <c r="R8" s="496"/>
      <c r="S8" s="496"/>
      <c r="T8" s="496"/>
      <c r="U8" s="496"/>
      <c r="V8" s="496"/>
      <c r="W8" s="496"/>
      <c r="X8" s="496"/>
      <c r="Y8" s="496"/>
      <c r="Z8" s="496"/>
      <c r="AA8" s="496"/>
      <c r="AB8" s="496"/>
      <c r="AC8" s="496"/>
      <c r="AD8" s="21"/>
    </row>
    <row r="9" spans="1:30" x14ac:dyDescent="0.25">
      <c r="A9" s="496"/>
      <c r="B9" s="496"/>
      <c r="C9" s="496"/>
      <c r="D9" s="496"/>
      <c r="E9" s="496"/>
      <c r="F9" s="496"/>
      <c r="G9" s="496"/>
      <c r="H9" s="496"/>
      <c r="I9" s="496"/>
      <c r="J9" s="496"/>
      <c r="K9" s="496"/>
      <c r="L9" s="496"/>
      <c r="M9" s="496"/>
      <c r="N9" s="496"/>
      <c r="O9" s="496"/>
      <c r="P9" s="496"/>
      <c r="Q9" s="496"/>
      <c r="R9" s="496"/>
      <c r="S9" s="496"/>
      <c r="T9" s="496"/>
      <c r="U9" s="496"/>
      <c r="V9" s="496"/>
      <c r="W9" s="496"/>
      <c r="X9" s="496"/>
      <c r="Y9" s="496"/>
      <c r="Z9" s="496"/>
      <c r="AA9" s="496"/>
      <c r="AB9" s="496"/>
      <c r="AC9" s="496"/>
      <c r="AD9" s="21"/>
    </row>
    <row r="10" spans="1:30" ht="8.25" customHeight="1" x14ac:dyDescent="0.25">
      <c r="A10" s="21"/>
      <c r="B10" s="21"/>
      <c r="C10" s="21"/>
      <c r="D10" s="21"/>
      <c r="E10" s="21"/>
      <c r="F10" s="21"/>
      <c r="G10" s="21"/>
      <c r="H10" s="21"/>
      <c r="I10" s="21"/>
      <c r="J10" s="21"/>
      <c r="K10" s="21"/>
      <c r="L10" s="21"/>
      <c r="M10" s="21"/>
      <c r="N10" s="21"/>
      <c r="O10" s="21"/>
      <c r="P10" s="21"/>
      <c r="Q10" s="21"/>
      <c r="R10" s="21"/>
      <c r="S10" s="21"/>
      <c r="T10" s="21"/>
      <c r="U10" s="21"/>
      <c r="V10" s="21"/>
      <c r="W10" s="21"/>
      <c r="X10" s="21"/>
      <c r="Y10" s="21"/>
      <c r="Z10" s="21"/>
      <c r="AA10" s="21"/>
      <c r="AB10" s="21"/>
      <c r="AC10" s="21"/>
      <c r="AD10" s="21"/>
    </row>
    <row r="11" spans="1:30" ht="42.75" customHeight="1" x14ac:dyDescent="0.25">
      <c r="A11" s="507" t="s">
        <v>809</v>
      </c>
      <c r="B11" s="507"/>
      <c r="C11" s="507"/>
      <c r="D11" s="507"/>
      <c r="E11" s="507"/>
      <c r="F11" s="507"/>
      <c r="G11" s="507"/>
      <c r="H11" s="507"/>
      <c r="I11" s="507"/>
      <c r="J11" s="507"/>
      <c r="K11" s="507"/>
      <c r="L11" s="507"/>
      <c r="M11" s="507"/>
      <c r="N11" s="507"/>
      <c r="O11" s="507"/>
      <c r="P11" s="507"/>
      <c r="Q11" s="507"/>
      <c r="R11" s="507"/>
      <c r="S11" s="507"/>
      <c r="T11" s="507"/>
      <c r="U11" s="507"/>
      <c r="V11" s="507"/>
      <c r="W11" s="507"/>
      <c r="X11" s="507"/>
      <c r="Y11" s="507"/>
      <c r="Z11" s="507"/>
      <c r="AA11" s="507"/>
      <c r="AB11" s="507"/>
      <c r="AC11" s="507"/>
      <c r="AD11" s="21"/>
    </row>
    <row r="12" spans="1:30" ht="15" customHeight="1" x14ac:dyDescent="0.25">
      <c r="A12" s="21"/>
      <c r="B12" s="21"/>
      <c r="C12" s="21"/>
      <c r="D12" s="21"/>
      <c r="E12" s="21"/>
      <c r="F12" s="21"/>
      <c r="G12" s="21"/>
      <c r="H12" s="21"/>
      <c r="I12" s="21"/>
      <c r="J12" s="21"/>
      <c r="K12" s="21"/>
      <c r="L12" s="21"/>
      <c r="M12" s="21"/>
      <c r="N12" s="21"/>
      <c r="O12" s="21"/>
      <c r="P12" s="21"/>
      <c r="Q12" s="21"/>
      <c r="R12" s="21"/>
      <c r="S12" s="21"/>
      <c r="T12" s="21"/>
      <c r="U12" s="21"/>
      <c r="V12" s="21"/>
      <c r="W12" s="21"/>
      <c r="X12" s="21"/>
      <c r="Y12" s="21"/>
      <c r="Z12" s="21"/>
      <c r="AA12" s="21"/>
      <c r="AB12" s="21"/>
      <c r="AC12" s="21"/>
      <c r="AD12" s="21"/>
    </row>
    <row r="13" spans="1:30" ht="15" customHeight="1" x14ac:dyDescent="0.25">
      <c r="A13" s="518" t="s">
        <v>573</v>
      </c>
      <c r="B13" s="518"/>
      <c r="C13" s="518"/>
      <c r="D13" s="518"/>
      <c r="E13" s="518"/>
      <c r="F13" s="518"/>
      <c r="G13" s="518"/>
      <c r="H13" s="518"/>
      <c r="I13" s="21"/>
      <c r="J13" s="517" t="s">
        <v>577</v>
      </c>
      <c r="K13" s="517"/>
      <c r="L13" s="517"/>
      <c r="M13" s="517"/>
      <c r="N13" s="517"/>
      <c r="O13" s="517"/>
      <c r="P13" s="517"/>
      <c r="Q13" s="517"/>
      <c r="R13" s="21"/>
      <c r="S13" s="511" t="s">
        <v>581</v>
      </c>
      <c r="T13" s="511"/>
      <c r="U13" s="511"/>
      <c r="V13" s="511"/>
      <c r="W13" s="511"/>
      <c r="X13" s="511"/>
      <c r="Y13" s="511"/>
      <c r="Z13" s="511"/>
      <c r="AA13" s="511"/>
      <c r="AB13" s="511"/>
      <c r="AC13" s="511"/>
      <c r="AD13" s="21"/>
    </row>
    <row r="14" spans="1:30" ht="15" customHeight="1" x14ac:dyDescent="0.25">
      <c r="A14" s="518"/>
      <c r="B14" s="518"/>
      <c r="C14" s="518"/>
      <c r="D14" s="518"/>
      <c r="E14" s="518"/>
      <c r="F14" s="518"/>
      <c r="G14" s="518"/>
      <c r="H14" s="518"/>
      <c r="I14" s="21"/>
      <c r="J14" s="517"/>
      <c r="K14" s="517"/>
      <c r="L14" s="517"/>
      <c r="M14" s="517"/>
      <c r="N14" s="517"/>
      <c r="O14" s="517"/>
      <c r="P14" s="517"/>
      <c r="Q14" s="517"/>
      <c r="R14" s="21"/>
      <c r="S14" s="511"/>
      <c r="T14" s="511"/>
      <c r="U14" s="511"/>
      <c r="V14" s="511"/>
      <c r="W14" s="511"/>
      <c r="X14" s="511"/>
      <c r="Y14" s="511"/>
      <c r="Z14" s="511"/>
      <c r="AA14" s="511"/>
      <c r="AB14" s="511"/>
      <c r="AC14" s="511"/>
      <c r="AD14" s="21"/>
    </row>
    <row r="15" spans="1:30" ht="15" customHeight="1" x14ac:dyDescent="0.25">
      <c r="A15" s="518"/>
      <c r="B15" s="518"/>
      <c r="C15" s="518"/>
      <c r="D15" s="518"/>
      <c r="E15" s="518"/>
      <c r="F15" s="518"/>
      <c r="G15" s="518"/>
      <c r="H15" s="518"/>
      <c r="I15" s="21"/>
      <c r="J15" s="517"/>
      <c r="K15" s="517"/>
      <c r="L15" s="517"/>
      <c r="M15" s="517"/>
      <c r="N15" s="517"/>
      <c r="O15" s="517"/>
      <c r="P15" s="517"/>
      <c r="Q15" s="517"/>
      <c r="R15" s="21"/>
      <c r="S15" s="511"/>
      <c r="T15" s="511"/>
      <c r="U15" s="511"/>
      <c r="V15" s="511"/>
      <c r="W15" s="511"/>
      <c r="X15" s="511"/>
      <c r="Y15" s="511"/>
      <c r="Z15" s="511"/>
      <c r="AA15" s="511"/>
      <c r="AB15" s="511"/>
      <c r="AC15" s="511"/>
      <c r="AD15" s="21"/>
    </row>
    <row r="16" spans="1:30" ht="10.5" customHeight="1" x14ac:dyDescent="0.25">
      <c r="A16" s="21"/>
      <c r="B16" s="21"/>
      <c r="C16" s="21"/>
      <c r="D16" s="21"/>
      <c r="E16" s="21"/>
      <c r="F16" s="21"/>
      <c r="G16" s="21"/>
      <c r="H16" s="21"/>
      <c r="I16" s="21"/>
      <c r="J16" s="21"/>
      <c r="K16" s="21"/>
      <c r="L16" s="21"/>
      <c r="M16" s="21"/>
      <c r="N16" s="21"/>
      <c r="O16" s="21"/>
      <c r="P16" s="21"/>
      <c r="Q16" s="21"/>
      <c r="R16" s="21"/>
      <c r="S16" s="21"/>
      <c r="T16" s="21"/>
      <c r="U16" s="21"/>
      <c r="V16" s="21"/>
      <c r="W16" s="21"/>
      <c r="X16" s="21"/>
      <c r="Y16" s="21"/>
      <c r="Z16" s="21"/>
      <c r="AA16" s="21"/>
      <c r="AB16" s="21"/>
      <c r="AC16" s="21"/>
      <c r="AD16" s="21"/>
    </row>
    <row r="17" spans="1:30" ht="15" customHeight="1" x14ac:dyDescent="0.25">
      <c r="A17" s="186"/>
      <c r="B17" s="186"/>
      <c r="C17" s="186"/>
      <c r="D17" s="506" t="s">
        <v>570</v>
      </c>
      <c r="E17" s="506"/>
      <c r="F17" s="186"/>
      <c r="G17" s="186"/>
      <c r="H17" s="186"/>
      <c r="I17" s="21"/>
      <c r="J17" s="514" t="s">
        <v>568</v>
      </c>
      <c r="K17" s="514"/>
      <c r="L17" s="508" t="s">
        <v>575</v>
      </c>
      <c r="M17" s="506" t="s">
        <v>571</v>
      </c>
      <c r="N17" s="506" t="s">
        <v>569</v>
      </c>
      <c r="O17" s="506" t="s">
        <v>570</v>
      </c>
      <c r="P17" s="508" t="s">
        <v>139</v>
      </c>
      <c r="Q17" s="506" t="s">
        <v>572</v>
      </c>
      <c r="R17" s="21"/>
      <c r="S17" s="512" t="s">
        <v>578</v>
      </c>
      <c r="T17" s="512"/>
      <c r="U17" s="512"/>
      <c r="V17" s="512"/>
      <c r="W17" s="512"/>
      <c r="X17" s="512"/>
      <c r="Y17" s="512"/>
      <c r="Z17" s="512"/>
      <c r="AA17" s="512"/>
      <c r="AB17" s="512"/>
      <c r="AC17" s="512"/>
      <c r="AD17" s="21"/>
    </row>
    <row r="18" spans="1:30" ht="15" customHeight="1" x14ac:dyDescent="0.25">
      <c r="A18" s="514" t="s">
        <v>568</v>
      </c>
      <c r="B18" s="514"/>
      <c r="C18" s="508" t="s">
        <v>569</v>
      </c>
      <c r="D18" s="506"/>
      <c r="E18" s="506"/>
      <c r="F18" s="508" t="s">
        <v>139</v>
      </c>
      <c r="G18" s="519" t="s">
        <v>572</v>
      </c>
      <c r="H18" s="519"/>
      <c r="I18" s="21"/>
      <c r="J18" s="514"/>
      <c r="K18" s="514"/>
      <c r="L18" s="508"/>
      <c r="M18" s="506"/>
      <c r="N18" s="506"/>
      <c r="O18" s="506"/>
      <c r="P18" s="508"/>
      <c r="Q18" s="506"/>
      <c r="R18" s="21"/>
      <c r="S18" s="512"/>
      <c r="T18" s="512"/>
      <c r="U18" s="512"/>
      <c r="V18" s="512"/>
      <c r="W18" s="512"/>
      <c r="X18" s="512"/>
      <c r="Y18" s="512"/>
      <c r="Z18" s="512"/>
      <c r="AA18" s="512"/>
      <c r="AB18" s="512"/>
      <c r="AC18" s="512"/>
      <c r="AD18" s="21"/>
    </row>
    <row r="19" spans="1:30" ht="6" customHeight="1" x14ac:dyDescent="0.25">
      <c r="A19" s="514"/>
      <c r="B19" s="514"/>
      <c r="C19" s="508"/>
      <c r="D19" s="21"/>
      <c r="E19" s="21"/>
      <c r="F19" s="508"/>
      <c r="G19" s="519"/>
      <c r="H19" s="519"/>
      <c r="I19" s="21"/>
      <c r="J19" s="188"/>
      <c r="K19" s="188"/>
      <c r="L19" s="189"/>
      <c r="M19" s="189"/>
      <c r="N19" s="189"/>
      <c r="O19" s="190"/>
      <c r="P19" s="188"/>
      <c r="Q19" s="188"/>
      <c r="R19" s="21"/>
      <c r="S19" s="512"/>
      <c r="T19" s="512"/>
      <c r="U19" s="512"/>
      <c r="V19" s="512"/>
      <c r="W19" s="512"/>
      <c r="X19" s="512"/>
      <c r="Y19" s="512"/>
      <c r="Z19" s="512"/>
      <c r="AA19" s="512"/>
      <c r="AB19" s="512"/>
      <c r="AC19" s="512"/>
      <c r="AD19" s="21"/>
    </row>
    <row r="20" spans="1:30" ht="15" customHeight="1" x14ac:dyDescent="0.25">
      <c r="A20" s="514"/>
      <c r="B20" s="514"/>
      <c r="C20" s="508"/>
      <c r="D20" s="506" t="s">
        <v>571</v>
      </c>
      <c r="E20" s="506"/>
      <c r="F20" s="508"/>
      <c r="G20" s="519"/>
      <c r="H20" s="519"/>
      <c r="I20" s="21"/>
      <c r="J20" s="514" t="s">
        <v>144</v>
      </c>
      <c r="K20" s="514"/>
      <c r="L20" s="508" t="s">
        <v>575</v>
      </c>
      <c r="M20" s="506">
        <v>0</v>
      </c>
      <c r="N20" s="506" t="s">
        <v>569</v>
      </c>
      <c r="O20" s="506" t="s">
        <v>576</v>
      </c>
      <c r="P20" s="508" t="s">
        <v>139</v>
      </c>
      <c r="Q20" s="506">
        <v>0</v>
      </c>
      <c r="R20" s="21"/>
      <c r="S20" s="512"/>
      <c r="T20" s="512"/>
      <c r="U20" s="512"/>
      <c r="V20" s="512"/>
      <c r="W20" s="512"/>
      <c r="X20" s="512"/>
      <c r="Y20" s="512"/>
      <c r="Z20" s="512"/>
      <c r="AA20" s="512"/>
      <c r="AB20" s="512"/>
      <c r="AC20" s="512"/>
      <c r="AD20" s="21"/>
    </row>
    <row r="21" spans="1:30" ht="15" customHeight="1" x14ac:dyDescent="0.25">
      <c r="A21" s="186"/>
      <c r="B21" s="186"/>
      <c r="C21" s="186"/>
      <c r="D21" s="506"/>
      <c r="E21" s="506"/>
      <c r="F21" s="186"/>
      <c r="G21" s="186"/>
      <c r="H21" s="186"/>
      <c r="I21" s="21"/>
      <c r="J21" s="514"/>
      <c r="K21" s="514"/>
      <c r="L21" s="508"/>
      <c r="M21" s="506"/>
      <c r="N21" s="506"/>
      <c r="O21" s="506"/>
      <c r="P21" s="508"/>
      <c r="Q21" s="506"/>
      <c r="R21" s="21"/>
      <c r="S21" s="512"/>
      <c r="T21" s="512"/>
      <c r="U21" s="512"/>
      <c r="V21" s="512"/>
      <c r="W21" s="512"/>
      <c r="X21" s="512"/>
      <c r="Y21" s="512"/>
      <c r="Z21" s="512"/>
      <c r="AA21" s="512"/>
      <c r="AB21" s="512"/>
      <c r="AC21" s="512"/>
      <c r="AD21" s="21"/>
    </row>
    <row r="22" spans="1:30" ht="10.5" customHeight="1" x14ac:dyDescent="0.25">
      <c r="A22" s="21"/>
      <c r="B22" s="21"/>
      <c r="C22" s="21"/>
      <c r="D22" s="21"/>
      <c r="E22" s="21"/>
      <c r="F22" s="21"/>
      <c r="G22" s="21"/>
      <c r="H22" s="21"/>
      <c r="I22" s="21"/>
      <c r="J22" s="21"/>
      <c r="K22" s="21"/>
      <c r="L22" s="21"/>
      <c r="M22" s="21"/>
      <c r="N22" s="21"/>
      <c r="O22" s="21"/>
      <c r="P22" s="21"/>
      <c r="Q22" s="21"/>
      <c r="R22" s="21"/>
      <c r="S22" s="21"/>
      <c r="T22" s="21"/>
      <c r="U22" s="21"/>
      <c r="V22" s="21"/>
      <c r="W22" s="21"/>
      <c r="X22" s="21"/>
      <c r="Y22" s="21"/>
      <c r="Z22" s="21"/>
      <c r="AA22" s="21"/>
      <c r="AB22" s="21"/>
      <c r="AC22" s="21"/>
      <c r="AD22" s="21"/>
    </row>
    <row r="23" spans="1:30" ht="15" customHeight="1" x14ac:dyDescent="0.25">
      <c r="A23" s="510" t="s">
        <v>574</v>
      </c>
      <c r="B23" s="510"/>
      <c r="C23" s="510"/>
      <c r="D23" s="510"/>
      <c r="E23" s="510"/>
      <c r="F23" s="510"/>
      <c r="G23" s="510"/>
      <c r="H23" s="510"/>
      <c r="I23" s="21"/>
      <c r="J23" s="21"/>
      <c r="K23" s="21"/>
      <c r="L23" s="21"/>
      <c r="M23" s="21"/>
      <c r="N23" s="21"/>
      <c r="O23" s="21"/>
      <c r="P23" s="21"/>
      <c r="Q23" s="21"/>
      <c r="R23" s="21"/>
      <c r="S23" s="513" t="s">
        <v>579</v>
      </c>
      <c r="T23" s="513"/>
      <c r="U23" s="513"/>
      <c r="V23" s="513"/>
      <c r="W23" s="513"/>
      <c r="X23" s="513"/>
      <c r="Y23" s="513"/>
      <c r="Z23" s="513"/>
      <c r="AA23" s="513"/>
      <c r="AB23" s="513"/>
      <c r="AC23" s="513"/>
      <c r="AD23" s="21"/>
    </row>
    <row r="24" spans="1:30" ht="15" customHeight="1" x14ac:dyDescent="0.25">
      <c r="A24" s="510"/>
      <c r="B24" s="510"/>
      <c r="C24" s="510"/>
      <c r="D24" s="510"/>
      <c r="E24" s="510"/>
      <c r="F24" s="510"/>
      <c r="G24" s="510"/>
      <c r="H24" s="510"/>
      <c r="I24" s="21"/>
      <c r="J24" s="21"/>
      <c r="K24" s="21"/>
      <c r="L24" s="21"/>
      <c r="M24" s="21"/>
      <c r="N24" s="21"/>
      <c r="O24" s="21"/>
      <c r="P24" s="21"/>
      <c r="Q24" s="21"/>
      <c r="R24" s="21"/>
      <c r="S24" s="513"/>
      <c r="T24" s="513"/>
      <c r="U24" s="513"/>
      <c r="V24" s="513"/>
      <c r="W24" s="513"/>
      <c r="X24" s="513"/>
      <c r="Y24" s="513"/>
      <c r="Z24" s="513"/>
      <c r="AA24" s="513"/>
      <c r="AB24" s="513"/>
      <c r="AC24" s="513"/>
      <c r="AD24" s="21"/>
    </row>
    <row r="25" spans="1:30" ht="15" customHeight="1" x14ac:dyDescent="0.25">
      <c r="A25" s="510"/>
      <c r="B25" s="510"/>
      <c r="C25" s="510"/>
      <c r="D25" s="510"/>
      <c r="E25" s="510"/>
      <c r="F25" s="510"/>
      <c r="G25" s="510"/>
      <c r="H25" s="510"/>
      <c r="I25" s="21"/>
      <c r="J25" s="187"/>
      <c r="K25" s="187"/>
      <c r="L25" s="514" t="s">
        <v>576</v>
      </c>
      <c r="M25" s="514"/>
      <c r="N25" s="508" t="s">
        <v>569</v>
      </c>
      <c r="O25" s="506">
        <v>0</v>
      </c>
      <c r="P25" s="187"/>
      <c r="Q25" s="187"/>
      <c r="R25" s="21"/>
      <c r="S25" s="513"/>
      <c r="T25" s="513"/>
      <c r="U25" s="513"/>
      <c r="V25" s="513"/>
      <c r="W25" s="513"/>
      <c r="X25" s="513"/>
      <c r="Y25" s="513"/>
      <c r="Z25" s="513"/>
      <c r="AA25" s="513"/>
      <c r="AB25" s="513"/>
      <c r="AC25" s="513"/>
      <c r="AD25" s="21"/>
    </row>
    <row r="26" spans="1:30" ht="15" customHeight="1" x14ac:dyDescent="0.25">
      <c r="A26" s="510"/>
      <c r="B26" s="510"/>
      <c r="C26" s="510"/>
      <c r="D26" s="510"/>
      <c r="E26" s="510"/>
      <c r="F26" s="510"/>
      <c r="G26" s="510"/>
      <c r="H26" s="510"/>
      <c r="I26" s="21"/>
      <c r="J26" s="187"/>
      <c r="K26" s="187"/>
      <c r="L26" s="514"/>
      <c r="M26" s="514"/>
      <c r="N26" s="508"/>
      <c r="O26" s="506"/>
      <c r="P26" s="187"/>
      <c r="Q26" s="187"/>
      <c r="R26" s="21"/>
      <c r="S26" s="21"/>
      <c r="T26" s="21"/>
      <c r="U26" s="21"/>
      <c r="V26" s="21"/>
      <c r="W26" s="21"/>
      <c r="X26" s="21"/>
      <c r="Y26" s="21"/>
      <c r="Z26" s="21"/>
      <c r="AA26" s="21"/>
      <c r="AB26" s="21"/>
      <c r="AC26" s="21"/>
      <c r="AD26" s="21"/>
    </row>
    <row r="27" spans="1:30" x14ac:dyDescent="0.25">
      <c r="A27" s="510"/>
      <c r="B27" s="510"/>
      <c r="C27" s="510"/>
      <c r="D27" s="510"/>
      <c r="E27" s="510"/>
      <c r="F27" s="510"/>
      <c r="G27" s="510"/>
      <c r="H27" s="510"/>
      <c r="I27" s="21"/>
      <c r="J27" s="21"/>
      <c r="K27" s="21"/>
      <c r="L27" s="21"/>
      <c r="M27" s="21"/>
      <c r="N27" s="21"/>
      <c r="O27" s="21"/>
      <c r="P27" s="21"/>
      <c r="Q27" s="21"/>
      <c r="R27" s="21"/>
      <c r="S27" s="21"/>
      <c r="T27" s="21"/>
      <c r="U27" s="21"/>
      <c r="V27" s="21"/>
      <c r="W27" s="21"/>
      <c r="X27" s="21"/>
      <c r="Y27" s="21"/>
      <c r="Z27" s="21"/>
      <c r="AA27" s="21"/>
      <c r="AB27" s="21"/>
      <c r="AC27" s="21"/>
      <c r="AD27" s="21"/>
    </row>
    <row r="28" spans="1:30" x14ac:dyDescent="0.25">
      <c r="A28" s="21"/>
      <c r="B28" s="21"/>
      <c r="C28" s="21"/>
      <c r="D28" s="21"/>
      <c r="E28" s="21"/>
      <c r="F28" s="21"/>
      <c r="G28" s="21"/>
      <c r="H28" s="21"/>
      <c r="I28" s="21"/>
      <c r="J28" s="21"/>
      <c r="K28" s="21"/>
      <c r="L28" s="21"/>
      <c r="M28" s="21"/>
      <c r="N28" s="21"/>
      <c r="O28" s="21"/>
      <c r="P28" s="21"/>
      <c r="Q28" s="21"/>
      <c r="R28" s="21"/>
      <c r="S28" s="21"/>
      <c r="T28" s="21"/>
      <c r="U28" s="21"/>
      <c r="V28" s="21"/>
      <c r="W28" s="21"/>
      <c r="X28" s="21"/>
      <c r="Y28" s="21"/>
      <c r="Z28" s="21"/>
      <c r="AA28" s="21"/>
      <c r="AB28" s="21"/>
      <c r="AC28" s="21"/>
      <c r="AD28" s="21"/>
    </row>
    <row r="29" spans="1:30" x14ac:dyDescent="0.25">
      <c r="A29" s="515" t="s">
        <v>582</v>
      </c>
      <c r="B29" s="515"/>
      <c r="C29" s="515"/>
      <c r="D29" s="515"/>
      <c r="E29" s="515"/>
      <c r="F29" s="515"/>
      <c r="G29" s="515"/>
      <c r="H29" s="515"/>
      <c r="I29" s="515"/>
      <c r="J29" s="515"/>
      <c r="K29" s="515"/>
      <c r="L29" s="515"/>
      <c r="M29" s="515"/>
      <c r="N29" s="515"/>
      <c r="O29" s="515"/>
      <c r="P29" s="515"/>
      <c r="Q29" s="515"/>
      <c r="R29" s="515"/>
      <c r="S29" s="515"/>
      <c r="T29" s="515"/>
      <c r="U29" s="515"/>
      <c r="V29" s="515"/>
      <c r="W29" s="515"/>
      <c r="X29" s="515"/>
      <c r="Y29" s="515"/>
      <c r="Z29" s="515"/>
      <c r="AA29" s="515"/>
      <c r="AB29" s="515"/>
      <c r="AC29" s="515"/>
      <c r="AD29" s="21"/>
    </row>
    <row r="30" spans="1:30" x14ac:dyDescent="0.25">
      <c r="A30" s="515"/>
      <c r="B30" s="515"/>
      <c r="C30" s="515"/>
      <c r="D30" s="515"/>
      <c r="E30" s="515"/>
      <c r="F30" s="515"/>
      <c r="G30" s="515"/>
      <c r="H30" s="515"/>
      <c r="I30" s="515"/>
      <c r="J30" s="515"/>
      <c r="K30" s="515"/>
      <c r="L30" s="515"/>
      <c r="M30" s="515"/>
      <c r="N30" s="515"/>
      <c r="O30" s="515"/>
      <c r="P30" s="515"/>
      <c r="Q30" s="515"/>
      <c r="R30" s="515"/>
      <c r="S30" s="515"/>
      <c r="T30" s="515"/>
      <c r="U30" s="515"/>
      <c r="V30" s="515"/>
      <c r="W30" s="515"/>
      <c r="X30" s="515"/>
      <c r="Y30" s="515"/>
      <c r="Z30" s="515"/>
      <c r="AA30" s="515"/>
      <c r="AB30" s="515"/>
      <c r="AC30" s="515"/>
      <c r="AD30" s="21"/>
    </row>
    <row r="31" spans="1:30" ht="24" x14ac:dyDescent="0.4">
      <c r="A31" s="502" t="s">
        <v>584</v>
      </c>
      <c r="B31" s="502"/>
      <c r="C31" s="502"/>
      <c r="D31" s="502"/>
      <c r="E31" s="502"/>
      <c r="F31" s="502"/>
      <c r="G31" s="21"/>
      <c r="H31" s="502" t="s">
        <v>587</v>
      </c>
      <c r="I31" s="502"/>
      <c r="J31" s="502"/>
      <c r="K31" s="502"/>
      <c r="L31" s="502"/>
      <c r="M31" s="502"/>
      <c r="N31" s="502"/>
      <c r="O31" s="502"/>
      <c r="P31" s="502"/>
      <c r="Q31" s="21"/>
      <c r="R31" s="502" t="s">
        <v>594</v>
      </c>
      <c r="S31" s="502"/>
      <c r="T31" s="502"/>
      <c r="U31" s="502"/>
      <c r="V31" s="502"/>
      <c r="W31" s="502"/>
      <c r="X31" s="502"/>
      <c r="Y31" s="502"/>
      <c r="Z31" s="21"/>
      <c r="AA31" s="21"/>
      <c r="AB31" s="21"/>
      <c r="AC31" s="21"/>
      <c r="AD31" s="21"/>
    </row>
    <row r="32" spans="1:30" ht="24" customHeight="1" x14ac:dyDescent="0.45">
      <c r="A32" s="144" t="s">
        <v>549</v>
      </c>
      <c r="B32" s="116" t="s">
        <v>585</v>
      </c>
      <c r="C32" s="144" t="s">
        <v>548</v>
      </c>
      <c r="D32" s="116" t="s">
        <v>586</v>
      </c>
      <c r="E32" s="144" t="s">
        <v>547</v>
      </c>
      <c r="F32" s="116" t="s">
        <v>586</v>
      </c>
      <c r="G32" s="21" t="s">
        <v>588</v>
      </c>
      <c r="H32" s="389" t="str">
        <f>"Z(x) = (x-"&amp;A33&amp;")*(x-"&amp;A34&amp;")*(x-"&amp;A35&amp;")*(x-"&amp;A36&amp;")"</f>
        <v>Z(x) = (x-1)*(x-241)*(x-256)*(x-16)</v>
      </c>
      <c r="I32" s="389"/>
      <c r="J32" s="389"/>
      <c r="K32" s="389"/>
      <c r="L32" s="389"/>
      <c r="M32" s="389"/>
      <c r="N32" s="389"/>
      <c r="O32" s="389"/>
      <c r="P32" s="389"/>
      <c r="Q32" s="21" t="s">
        <v>588</v>
      </c>
      <c r="R32" s="503" t="s">
        <v>595</v>
      </c>
      <c r="S32" s="503"/>
      <c r="T32" s="144" t="s">
        <v>549</v>
      </c>
      <c r="U32" s="116" t="s">
        <v>585</v>
      </c>
      <c r="V32" s="144" t="s">
        <v>548</v>
      </c>
      <c r="W32" s="116" t="s">
        <v>586</v>
      </c>
      <c r="X32" s="144" t="s">
        <v>547</v>
      </c>
      <c r="Y32" s="116" t="s">
        <v>586</v>
      </c>
      <c r="Z32" s="21" t="s">
        <v>588</v>
      </c>
      <c r="AA32" s="193"/>
      <c r="AB32" s="193"/>
      <c r="AC32" s="21"/>
      <c r="AD32" s="21"/>
    </row>
    <row r="33" spans="1:30" ht="21" customHeight="1" x14ac:dyDescent="0.35">
      <c r="A33" s="191" cm="1">
        <f t="array" ref="A33:A36">EVAL_POINTS(4)</f>
        <v>1</v>
      </c>
      <c r="B33" s="148">
        <v>0</v>
      </c>
      <c r="C33" s="191" cm="1">
        <f t="array" ref="C33:C40">EVAL_POINTS(8)</f>
        <v>1</v>
      </c>
      <c r="D33" s="148">
        <v>0</v>
      </c>
      <c r="E33" s="191" cm="1">
        <f t="array" ref="E33:E40">EVAL_POINTS(8,3)</f>
        <v>3</v>
      </c>
      <c r="F33" s="148" t="s">
        <v>583</v>
      </c>
      <c r="G33" s="21"/>
      <c r="H33" s="504" t="s">
        <v>589</v>
      </c>
      <c r="I33" s="504"/>
      <c r="J33" s="504"/>
      <c r="K33" s="504"/>
      <c r="L33" s="504"/>
      <c r="M33" s="504"/>
      <c r="N33" s="504"/>
      <c r="O33" s="504"/>
      <c r="P33" s="504"/>
      <c r="Q33" s="21"/>
      <c r="R33" s="441">
        <v>256</v>
      </c>
      <c r="S33" s="441"/>
      <c r="T33" s="191" cm="1">
        <f t="array" ref="T33:T36">EVAL_POINTS(4)</f>
        <v>1</v>
      </c>
      <c r="U33" s="148" cm="1">
        <f t="array" ref="U33">MOD(MOD_EXP(T33,4,Prime)-1,Prime)</f>
        <v>0</v>
      </c>
      <c r="V33" s="191" cm="1">
        <f t="array" ref="V33:V40">EVAL_POINTS(8)</f>
        <v>1</v>
      </c>
      <c r="W33" s="148" cm="1">
        <f t="array" ref="W33">MOD(MOD_EXP(V33,4,Prime)-1,Prime)</f>
        <v>0</v>
      </c>
      <c r="X33" s="191" cm="1">
        <f t="array" ref="X33:X40">EVAL_POINTS(8,3)</f>
        <v>3</v>
      </c>
      <c r="Y33" s="148" cm="1">
        <f t="array" ref="Y33">MOD(MOD_EXP(X33,4,Prime)-1,Prime)</f>
        <v>80</v>
      </c>
      <c r="Z33" s="21"/>
      <c r="AA33" s="193"/>
      <c r="AB33" s="193"/>
      <c r="AC33" s="21"/>
      <c r="AD33" s="21"/>
    </row>
    <row r="34" spans="1:30" ht="21" customHeight="1" x14ac:dyDescent="0.35">
      <c r="A34" s="191">
        <v>241</v>
      </c>
      <c r="B34" s="148">
        <v>0</v>
      </c>
      <c r="C34" s="191">
        <v>64</v>
      </c>
      <c r="D34" s="148" t="s">
        <v>583</v>
      </c>
      <c r="E34" s="191">
        <v>192</v>
      </c>
      <c r="F34" s="148" t="s">
        <v>583</v>
      </c>
      <c r="G34" s="21"/>
      <c r="H34" s="504"/>
      <c r="I34" s="504"/>
      <c r="J34" s="504"/>
      <c r="K34" s="504"/>
      <c r="L34" s="504"/>
      <c r="M34" s="504"/>
      <c r="N34" s="504"/>
      <c r="O34" s="504"/>
      <c r="P34" s="504"/>
      <c r="Q34" s="21"/>
      <c r="R34" s="441">
        <v>0</v>
      </c>
      <c r="S34" s="441"/>
      <c r="T34" s="191">
        <v>241</v>
      </c>
      <c r="U34" s="148" cm="1">
        <f t="array" ref="U34">MOD(MOD_EXP(T34,4,Prime)-1,Prime)</f>
        <v>0</v>
      </c>
      <c r="V34" s="191">
        <v>64</v>
      </c>
      <c r="W34" s="148" cm="1">
        <f t="array" ref="W34">MOD(MOD_EXP(V34,4,Prime)-1,Prime)</f>
        <v>255</v>
      </c>
      <c r="X34" s="191">
        <v>192</v>
      </c>
      <c r="Y34" s="148" cm="1">
        <f t="array" ref="Y34">MOD(MOD_EXP(X34,4,Prime)-1,Prime)</f>
        <v>175</v>
      </c>
      <c r="Z34" s="21"/>
      <c r="AA34" s="193"/>
      <c r="AB34" s="193"/>
      <c r="AC34" s="21"/>
      <c r="AD34" s="21"/>
    </row>
    <row r="35" spans="1:30" ht="24" customHeight="1" x14ac:dyDescent="0.4">
      <c r="A35" s="191">
        <v>256</v>
      </c>
      <c r="B35" s="148">
        <v>0</v>
      </c>
      <c r="C35" s="191">
        <v>241</v>
      </c>
      <c r="D35" s="148">
        <v>0</v>
      </c>
      <c r="E35" s="191">
        <v>209</v>
      </c>
      <c r="F35" s="148" t="s">
        <v>583</v>
      </c>
      <c r="G35" s="21"/>
      <c r="H35" s="502" t="s">
        <v>590</v>
      </c>
      <c r="I35" s="502"/>
      <c r="J35" s="502"/>
      <c r="K35" s="502"/>
      <c r="L35" s="502"/>
      <c r="M35" s="502"/>
      <c r="N35" s="502"/>
      <c r="O35" s="502"/>
      <c r="P35" s="502"/>
      <c r="Q35" s="21"/>
      <c r="R35" s="441">
        <v>0</v>
      </c>
      <c r="S35" s="441"/>
      <c r="T35" s="191">
        <v>256</v>
      </c>
      <c r="U35" s="148" cm="1">
        <f t="array" ref="U35">MOD(MOD_EXP(T35,4,Prime)-1,Prime)</f>
        <v>0</v>
      </c>
      <c r="V35" s="191">
        <v>241</v>
      </c>
      <c r="W35" s="148" cm="1">
        <f t="array" ref="W35">MOD(MOD_EXP(V35,4,Prime)-1,Prime)</f>
        <v>0</v>
      </c>
      <c r="X35" s="191">
        <v>209</v>
      </c>
      <c r="Y35" s="148" cm="1">
        <f t="array" ref="Y35">MOD(MOD_EXP(X35,4,Prime)-1,Prime)</f>
        <v>80</v>
      </c>
      <c r="Z35" s="21"/>
      <c r="AA35" s="193"/>
      <c r="AB35" s="193"/>
      <c r="AC35" s="21"/>
      <c r="AD35" s="21"/>
    </row>
    <row r="36" spans="1:30" ht="23.25" customHeight="1" x14ac:dyDescent="0.35">
      <c r="A36" s="191">
        <v>16</v>
      </c>
      <c r="B36" s="148">
        <v>0</v>
      </c>
      <c r="C36" s="191">
        <v>4</v>
      </c>
      <c r="D36" s="148" t="s">
        <v>583</v>
      </c>
      <c r="E36" s="191">
        <v>12</v>
      </c>
      <c r="F36" s="148" t="s">
        <v>583</v>
      </c>
      <c r="G36" s="21"/>
      <c r="H36" s="389" t="s">
        <v>591</v>
      </c>
      <c r="I36" s="389"/>
      <c r="J36" s="389"/>
      <c r="K36" s="389"/>
      <c r="L36" s="389"/>
      <c r="M36" s="389"/>
      <c r="N36" s="389"/>
      <c r="O36" s="389"/>
      <c r="P36" s="389"/>
      <c r="Q36" s="21"/>
      <c r="R36" s="441">
        <v>0</v>
      </c>
      <c r="S36" s="441"/>
      <c r="T36" s="191">
        <v>16</v>
      </c>
      <c r="U36" s="148" cm="1">
        <f t="array" ref="U36">MOD(MOD_EXP(T36,4,Prime)-1,Prime)</f>
        <v>0</v>
      </c>
      <c r="V36" s="191">
        <v>4</v>
      </c>
      <c r="W36" s="148" cm="1">
        <f t="array" ref="W36">MOD(MOD_EXP(V36,4,Prime)-1,Prime)</f>
        <v>255</v>
      </c>
      <c r="X36" s="191">
        <v>12</v>
      </c>
      <c r="Y36" s="148" cm="1">
        <f t="array" ref="Y36">MOD(MOD_EXP(X36,4,Prime)-1,Prime)</f>
        <v>175</v>
      </c>
      <c r="Z36" s="21"/>
      <c r="AA36" s="193"/>
      <c r="AB36" s="193"/>
      <c r="AC36" s="21"/>
      <c r="AD36" s="21"/>
    </row>
    <row r="37" spans="1:30" ht="21" customHeight="1" x14ac:dyDescent="0.35">
      <c r="A37" s="191"/>
      <c r="B37" s="148"/>
      <c r="C37" s="191">
        <v>256</v>
      </c>
      <c r="D37" s="148">
        <v>0</v>
      </c>
      <c r="E37" s="191">
        <v>254</v>
      </c>
      <c r="F37" s="148" t="s">
        <v>583</v>
      </c>
      <c r="G37" s="21"/>
      <c r="H37" s="505" t="s">
        <v>592</v>
      </c>
      <c r="I37" s="505"/>
      <c r="J37" s="505"/>
      <c r="K37" s="505"/>
      <c r="L37" s="505"/>
      <c r="M37" s="505"/>
      <c r="N37" s="505"/>
      <c r="O37" s="505"/>
      <c r="P37" s="505"/>
      <c r="Q37" s="21"/>
      <c r="R37" s="441">
        <v>1</v>
      </c>
      <c r="S37" s="441"/>
      <c r="T37" s="191"/>
      <c r="U37" s="148"/>
      <c r="V37" s="191">
        <v>256</v>
      </c>
      <c r="W37" s="148" cm="1">
        <f t="array" ref="W37">MOD(MOD_EXP(V37,4,Prime)-1,Prime)</f>
        <v>0</v>
      </c>
      <c r="X37" s="191">
        <v>254</v>
      </c>
      <c r="Y37" s="148" cm="1">
        <f t="array" ref="Y37">MOD(MOD_EXP(X37,4,Prime)-1,Prime)</f>
        <v>80</v>
      </c>
      <c r="Z37" s="21"/>
      <c r="AA37" s="193"/>
      <c r="AB37" s="193"/>
      <c r="AC37" s="21"/>
      <c r="AD37" s="21"/>
    </row>
    <row r="38" spans="1:30" ht="21" customHeight="1" x14ac:dyDescent="0.35">
      <c r="A38" s="191"/>
      <c r="B38" s="148"/>
      <c r="C38" s="191">
        <v>193</v>
      </c>
      <c r="D38" s="148" t="s">
        <v>583</v>
      </c>
      <c r="E38" s="191">
        <v>65</v>
      </c>
      <c r="F38" s="148" t="s">
        <v>583</v>
      </c>
      <c r="G38" s="21"/>
      <c r="H38" s="505"/>
      <c r="I38" s="505"/>
      <c r="J38" s="505"/>
      <c r="K38" s="505"/>
      <c r="L38" s="505"/>
      <c r="M38" s="505"/>
      <c r="N38" s="505"/>
      <c r="O38" s="505"/>
      <c r="P38" s="505"/>
      <c r="Q38" s="21"/>
      <c r="R38" s="192"/>
      <c r="S38" s="192"/>
      <c r="T38" s="191"/>
      <c r="U38" s="148"/>
      <c r="V38" s="191">
        <v>193</v>
      </c>
      <c r="W38" s="148" cm="1">
        <f t="array" ref="W38">MOD(MOD_EXP(V38,4,Prime)-1,Prime)</f>
        <v>255</v>
      </c>
      <c r="X38" s="191">
        <v>65</v>
      </c>
      <c r="Y38" s="148" cm="1">
        <f t="array" ref="Y38">MOD(MOD_EXP(X38,4,Prime)-1,Prime)</f>
        <v>175</v>
      </c>
      <c r="Z38" s="21"/>
      <c r="AA38" s="193"/>
      <c r="AB38" s="193"/>
      <c r="AC38" s="21"/>
      <c r="AD38" s="21"/>
    </row>
    <row r="39" spans="1:30" ht="21" customHeight="1" x14ac:dyDescent="0.35">
      <c r="A39" s="191"/>
      <c r="B39" s="148"/>
      <c r="C39" s="191">
        <v>16</v>
      </c>
      <c r="D39" s="148">
        <v>0</v>
      </c>
      <c r="E39" s="191">
        <v>48</v>
      </c>
      <c r="F39" s="148" t="s">
        <v>583</v>
      </c>
      <c r="G39" s="21"/>
      <c r="H39" s="505"/>
      <c r="I39" s="505"/>
      <c r="J39" s="505"/>
      <c r="K39" s="505"/>
      <c r="L39" s="505"/>
      <c r="M39" s="505"/>
      <c r="N39" s="505"/>
      <c r="O39" s="505"/>
      <c r="P39" s="505"/>
      <c r="Q39" s="21"/>
      <c r="R39" s="192"/>
      <c r="S39" s="192"/>
      <c r="T39" s="191"/>
      <c r="U39" s="148"/>
      <c r="V39" s="191">
        <v>16</v>
      </c>
      <c r="W39" s="148" cm="1">
        <f t="array" ref="W39">MOD(MOD_EXP(V39,4,Prime)-1,Prime)</f>
        <v>0</v>
      </c>
      <c r="X39" s="191">
        <v>48</v>
      </c>
      <c r="Y39" s="148" cm="1">
        <f t="array" ref="Y39">MOD(MOD_EXP(X39,4,Prime)-1,Prime)</f>
        <v>80</v>
      </c>
      <c r="Z39" s="21"/>
      <c r="AA39" s="193"/>
      <c r="AB39" s="193"/>
      <c r="AC39" s="21"/>
      <c r="AD39" s="21"/>
    </row>
    <row r="40" spans="1:30" ht="21" x14ac:dyDescent="0.35">
      <c r="A40" s="191"/>
      <c r="B40" s="148"/>
      <c r="C40" s="191">
        <v>253</v>
      </c>
      <c r="D40" s="148" t="s">
        <v>583</v>
      </c>
      <c r="E40" s="191">
        <v>245</v>
      </c>
      <c r="F40" s="148" t="s">
        <v>583</v>
      </c>
      <c r="G40" s="21"/>
      <c r="H40" s="504" t="s">
        <v>593</v>
      </c>
      <c r="I40" s="504"/>
      <c r="J40" s="504"/>
      <c r="K40" s="504"/>
      <c r="L40" s="504"/>
      <c r="M40" s="504"/>
      <c r="N40" s="504"/>
      <c r="O40" s="504"/>
      <c r="P40" s="504"/>
      <c r="Q40" s="21"/>
      <c r="R40" s="192"/>
      <c r="S40" s="192"/>
      <c r="T40" s="191"/>
      <c r="U40" s="148"/>
      <c r="V40" s="191">
        <v>253</v>
      </c>
      <c r="W40" s="148" cm="1">
        <f t="array" ref="W40">MOD(MOD_EXP(V40,4,Prime)-1,Prime)</f>
        <v>255</v>
      </c>
      <c r="X40" s="191">
        <v>245</v>
      </c>
      <c r="Y40" s="148" cm="1">
        <f t="array" ref="Y40">MOD(MOD_EXP(X40,4,Prime)-1,Prime)</f>
        <v>175</v>
      </c>
      <c r="Z40" s="21"/>
      <c r="AA40" s="21"/>
      <c r="AB40" s="21"/>
      <c r="AC40" s="21"/>
      <c r="AD40" s="21"/>
    </row>
    <row r="41" spans="1:30" x14ac:dyDescent="0.25">
      <c r="A41" s="21"/>
      <c r="B41" s="21"/>
      <c r="C41" s="21"/>
      <c r="D41" s="21"/>
      <c r="E41" s="21"/>
      <c r="F41" s="21"/>
      <c r="G41" s="21"/>
      <c r="H41" s="21"/>
      <c r="I41" s="21"/>
      <c r="J41" s="21"/>
      <c r="K41" s="21"/>
      <c r="L41" s="21"/>
      <c r="M41" s="21"/>
      <c r="N41" s="21"/>
      <c r="O41" s="21"/>
      <c r="P41" s="21"/>
      <c r="Q41" s="21"/>
      <c r="R41" s="21"/>
      <c r="S41" s="21"/>
      <c r="T41" s="21"/>
      <c r="U41" s="21"/>
      <c r="V41" s="21"/>
      <c r="W41" s="21"/>
      <c r="X41" s="21"/>
      <c r="Y41" s="21"/>
      <c r="Z41" s="21"/>
      <c r="AA41" s="21"/>
      <c r="AB41" s="21"/>
      <c r="AC41" s="21"/>
      <c r="AD41" s="21"/>
    </row>
    <row r="42" spans="1:30" x14ac:dyDescent="0.25">
      <c r="A42" s="499" t="s">
        <v>596</v>
      </c>
      <c r="B42" s="499"/>
      <c r="C42" s="499"/>
      <c r="D42" s="499"/>
      <c r="E42" s="499"/>
      <c r="F42" s="499"/>
      <c r="G42" s="499"/>
      <c r="H42" s="499"/>
      <c r="I42" s="499"/>
      <c r="J42" s="499"/>
      <c r="K42" s="499"/>
      <c r="L42" s="499"/>
      <c r="M42" s="499"/>
      <c r="N42" s="499"/>
      <c r="O42" s="499"/>
      <c r="P42" s="499"/>
      <c r="Q42" s="499"/>
      <c r="R42" s="499"/>
      <c r="S42" s="499"/>
      <c r="T42" s="499"/>
      <c r="U42" s="499"/>
      <c r="V42" s="499"/>
      <c r="W42" s="499"/>
      <c r="X42" s="499"/>
      <c r="Y42" s="499"/>
      <c r="Z42" s="499"/>
      <c r="AA42" s="499"/>
      <c r="AB42" s="499"/>
      <c r="AC42" s="499"/>
      <c r="AD42" s="21"/>
    </row>
    <row r="43" spans="1:30" x14ac:dyDescent="0.25">
      <c r="A43" s="499"/>
      <c r="B43" s="499"/>
      <c r="C43" s="499"/>
      <c r="D43" s="499"/>
      <c r="E43" s="499"/>
      <c r="F43" s="499"/>
      <c r="G43" s="499"/>
      <c r="H43" s="499"/>
      <c r="I43" s="499"/>
      <c r="J43" s="499"/>
      <c r="K43" s="499"/>
      <c r="L43" s="499"/>
      <c r="M43" s="499"/>
      <c r="N43" s="499"/>
      <c r="O43" s="499"/>
      <c r="P43" s="499"/>
      <c r="Q43" s="499"/>
      <c r="R43" s="499"/>
      <c r="S43" s="499"/>
      <c r="T43" s="499"/>
      <c r="U43" s="499"/>
      <c r="V43" s="499"/>
      <c r="W43" s="499"/>
      <c r="X43" s="499"/>
      <c r="Y43" s="499"/>
      <c r="Z43" s="499"/>
      <c r="AA43" s="499"/>
      <c r="AB43" s="499"/>
      <c r="AC43" s="499"/>
      <c r="AD43" s="21"/>
    </row>
    <row r="44" spans="1:30" ht="15" customHeight="1" x14ac:dyDescent="0.25">
      <c r="A44" s="500" t="s">
        <v>598</v>
      </c>
      <c r="B44" s="501"/>
      <c r="C44" s="501"/>
      <c r="D44" s="501"/>
      <c r="E44" s="501"/>
      <c r="F44" s="501"/>
      <c r="G44" s="501"/>
      <c r="H44" s="501"/>
      <c r="I44" s="501"/>
      <c r="J44" s="501"/>
      <c r="K44" s="501"/>
      <c r="L44" s="501"/>
      <c r="M44" s="501"/>
      <c r="N44" s="501"/>
      <c r="O44" s="501"/>
      <c r="P44" s="501"/>
      <c r="Q44" s="501"/>
      <c r="R44" s="501"/>
      <c r="S44" s="501"/>
      <c r="T44" s="501"/>
      <c r="U44" s="501"/>
      <c r="V44" s="501"/>
      <c r="W44" s="501"/>
      <c r="X44" s="501"/>
      <c r="Y44" s="501"/>
      <c r="Z44" s="501"/>
      <c r="AA44" s="501"/>
      <c r="AB44" s="501"/>
      <c r="AC44" s="501"/>
      <c r="AD44" s="21"/>
    </row>
    <row r="45" spans="1:30" ht="15" customHeight="1" x14ac:dyDescent="0.25">
      <c r="A45" s="500"/>
      <c r="B45" s="501"/>
      <c r="C45" s="501"/>
      <c r="D45" s="501"/>
      <c r="E45" s="501"/>
      <c r="F45" s="501"/>
      <c r="G45" s="501"/>
      <c r="H45" s="501"/>
      <c r="I45" s="501"/>
      <c r="J45" s="501"/>
      <c r="K45" s="501"/>
      <c r="L45" s="501"/>
      <c r="M45" s="501"/>
      <c r="N45" s="501"/>
      <c r="O45" s="501"/>
      <c r="P45" s="501"/>
      <c r="Q45" s="501"/>
      <c r="R45" s="501"/>
      <c r="S45" s="501"/>
      <c r="T45" s="501"/>
      <c r="U45" s="501"/>
      <c r="V45" s="501"/>
      <c r="W45" s="501"/>
      <c r="X45" s="501"/>
      <c r="Y45" s="501"/>
      <c r="Z45" s="501"/>
      <c r="AA45" s="501"/>
      <c r="AB45" s="501"/>
      <c r="AC45" s="501"/>
      <c r="AD45" s="21"/>
    </row>
    <row r="46" spans="1:30" ht="15" customHeight="1" x14ac:dyDescent="0.25">
      <c r="A46" s="501"/>
      <c r="B46" s="501"/>
      <c r="C46" s="501"/>
      <c r="D46" s="501"/>
      <c r="E46" s="501"/>
      <c r="F46" s="501"/>
      <c r="G46" s="501"/>
      <c r="H46" s="501"/>
      <c r="I46" s="501"/>
      <c r="J46" s="501"/>
      <c r="K46" s="501"/>
      <c r="L46" s="501"/>
      <c r="M46" s="501"/>
      <c r="N46" s="501"/>
      <c r="O46" s="501"/>
      <c r="P46" s="501"/>
      <c r="Q46" s="501"/>
      <c r="R46" s="501"/>
      <c r="S46" s="501"/>
      <c r="T46" s="501"/>
      <c r="U46" s="501"/>
      <c r="V46" s="501"/>
      <c r="W46" s="501"/>
      <c r="X46" s="501"/>
      <c r="Y46" s="501"/>
      <c r="Z46" s="501"/>
      <c r="AA46" s="501"/>
      <c r="AB46" s="501"/>
      <c r="AC46" s="501"/>
      <c r="AD46" s="21"/>
    </row>
    <row r="47" spans="1:30" ht="15" customHeight="1" x14ac:dyDescent="0.25">
      <c r="A47" s="501"/>
      <c r="B47" s="501"/>
      <c r="C47" s="501"/>
      <c r="D47" s="501"/>
      <c r="E47" s="501"/>
      <c r="F47" s="501"/>
      <c r="G47" s="501"/>
      <c r="H47" s="501"/>
      <c r="I47" s="501"/>
      <c r="J47" s="501"/>
      <c r="K47" s="501"/>
      <c r="L47" s="501"/>
      <c r="M47" s="501"/>
      <c r="N47" s="501"/>
      <c r="O47" s="501"/>
      <c r="P47" s="501"/>
      <c r="Q47" s="501"/>
      <c r="R47" s="501"/>
      <c r="S47" s="501"/>
      <c r="T47" s="501"/>
      <c r="U47" s="501"/>
      <c r="V47" s="501"/>
      <c r="W47" s="501"/>
      <c r="X47" s="501"/>
      <c r="Y47" s="501"/>
      <c r="Z47" s="501"/>
      <c r="AA47" s="501"/>
      <c r="AB47" s="501"/>
      <c r="AC47" s="501"/>
      <c r="AD47" s="21"/>
    </row>
    <row r="48" spans="1:30" ht="15" customHeight="1" x14ac:dyDescent="0.25">
      <c r="A48" s="496" t="s">
        <v>630</v>
      </c>
      <c r="B48" s="496"/>
      <c r="C48" s="496"/>
      <c r="D48" s="496"/>
      <c r="E48" s="496"/>
      <c r="F48" s="496"/>
      <c r="G48" s="496"/>
      <c r="H48" s="496"/>
      <c r="I48" s="496"/>
      <c r="J48" s="496"/>
      <c r="K48" s="496"/>
      <c r="L48" s="496"/>
      <c r="M48" s="496"/>
      <c r="N48" s="496"/>
      <c r="O48" s="496"/>
      <c r="P48" s="496"/>
      <c r="Q48" s="496"/>
      <c r="R48" s="496"/>
      <c r="S48" s="496"/>
      <c r="T48" s="496"/>
      <c r="U48" s="496"/>
      <c r="V48" s="496"/>
      <c r="W48" s="496"/>
      <c r="X48" s="496"/>
      <c r="Y48" s="496"/>
      <c r="Z48" s="496"/>
      <c r="AA48" s="496"/>
      <c r="AB48" s="496"/>
      <c r="AC48" s="496"/>
      <c r="AD48" s="21"/>
    </row>
    <row r="49" spans="1:30" ht="15" customHeight="1" x14ac:dyDescent="0.25">
      <c r="A49" s="496"/>
      <c r="B49" s="496"/>
      <c r="C49" s="496"/>
      <c r="D49" s="496"/>
      <c r="E49" s="496"/>
      <c r="F49" s="496"/>
      <c r="G49" s="496"/>
      <c r="H49" s="496"/>
      <c r="I49" s="496"/>
      <c r="J49" s="496"/>
      <c r="K49" s="496"/>
      <c r="L49" s="496"/>
      <c r="M49" s="496"/>
      <c r="N49" s="496"/>
      <c r="O49" s="496"/>
      <c r="P49" s="496"/>
      <c r="Q49" s="496"/>
      <c r="R49" s="496"/>
      <c r="S49" s="496"/>
      <c r="T49" s="496"/>
      <c r="U49" s="496"/>
      <c r="V49" s="496"/>
      <c r="W49" s="496"/>
      <c r="X49" s="496"/>
      <c r="Y49" s="496"/>
      <c r="Z49" s="496"/>
      <c r="AA49" s="496"/>
      <c r="AB49" s="496"/>
      <c r="AC49" s="496"/>
      <c r="AD49" s="21"/>
    </row>
    <row r="50" spans="1:30" ht="15" customHeight="1" x14ac:dyDescent="0.25">
      <c r="A50" s="496"/>
      <c r="B50" s="496"/>
      <c r="C50" s="496"/>
      <c r="D50" s="496"/>
      <c r="E50" s="496"/>
      <c r="F50" s="496"/>
      <c r="G50" s="496"/>
      <c r="H50" s="496"/>
      <c r="I50" s="496"/>
      <c r="J50" s="496"/>
      <c r="K50" s="496"/>
      <c r="L50" s="496"/>
      <c r="M50" s="496"/>
      <c r="N50" s="496"/>
      <c r="O50" s="496"/>
      <c r="P50" s="496"/>
      <c r="Q50" s="496"/>
      <c r="R50" s="496"/>
      <c r="S50" s="496"/>
      <c r="T50" s="496"/>
      <c r="U50" s="496"/>
      <c r="V50" s="496"/>
      <c r="W50" s="496"/>
      <c r="X50" s="496"/>
      <c r="Y50" s="496"/>
      <c r="Z50" s="496"/>
      <c r="AA50" s="496"/>
      <c r="AB50" s="496"/>
      <c r="AC50" s="496"/>
      <c r="AD50" s="21"/>
    </row>
    <row r="51" spans="1:30" ht="15" customHeight="1" x14ac:dyDescent="0.25">
      <c r="A51" s="496"/>
      <c r="B51" s="496"/>
      <c r="C51" s="496"/>
      <c r="D51" s="496"/>
      <c r="E51" s="496"/>
      <c r="F51" s="496"/>
      <c r="G51" s="496"/>
      <c r="H51" s="496"/>
      <c r="I51" s="496"/>
      <c r="J51" s="496"/>
      <c r="K51" s="496"/>
      <c r="L51" s="496"/>
      <c r="M51" s="496"/>
      <c r="N51" s="496"/>
      <c r="O51" s="496"/>
      <c r="P51" s="496"/>
      <c r="Q51" s="496"/>
      <c r="R51" s="496"/>
      <c r="S51" s="496"/>
      <c r="T51" s="496"/>
      <c r="U51" s="496"/>
      <c r="V51" s="496"/>
      <c r="W51" s="496"/>
      <c r="X51" s="496"/>
      <c r="Y51" s="496"/>
      <c r="Z51" s="496"/>
      <c r="AA51" s="496"/>
      <c r="AB51" s="496"/>
      <c r="AC51" s="496"/>
      <c r="AD51" s="21"/>
    </row>
    <row r="52" spans="1:30" x14ac:dyDescent="0.25">
      <c r="A52" s="496"/>
      <c r="B52" s="496"/>
      <c r="C52" s="496"/>
      <c r="D52" s="496"/>
      <c r="E52" s="496"/>
      <c r="F52" s="496"/>
      <c r="G52" s="496"/>
      <c r="H52" s="496"/>
      <c r="I52" s="496"/>
      <c r="J52" s="496"/>
      <c r="K52" s="496"/>
      <c r="L52" s="496"/>
      <c r="M52" s="496"/>
      <c r="N52" s="496"/>
      <c r="O52" s="496"/>
      <c r="P52" s="496"/>
      <c r="Q52" s="496"/>
      <c r="R52" s="496"/>
      <c r="S52" s="496"/>
      <c r="T52" s="496"/>
      <c r="U52" s="496"/>
      <c r="V52" s="496"/>
      <c r="W52" s="496"/>
      <c r="X52" s="496"/>
      <c r="Y52" s="496"/>
      <c r="Z52" s="496"/>
      <c r="AA52" s="496"/>
      <c r="AB52" s="496"/>
      <c r="AC52" s="496"/>
      <c r="AD52" s="21"/>
    </row>
    <row r="53" spans="1:30" ht="24" x14ac:dyDescent="0.4">
      <c r="A53" s="516" t="s">
        <v>599</v>
      </c>
      <c r="B53" s="516"/>
      <c r="C53" s="516"/>
      <c r="D53" s="516"/>
      <c r="E53" s="516"/>
      <c r="F53" s="516"/>
      <c r="G53" s="516"/>
      <c r="H53" s="516"/>
      <c r="I53" s="21"/>
      <c r="J53" s="520" t="s">
        <v>611</v>
      </c>
      <c r="K53" s="520"/>
      <c r="L53" s="520"/>
      <c r="M53" s="520"/>
      <c r="N53" s="520"/>
      <c r="O53" s="520"/>
      <c r="P53" s="520"/>
      <c r="Q53" s="520"/>
      <c r="R53" s="21"/>
      <c r="S53" s="502" t="s">
        <v>610</v>
      </c>
      <c r="T53" s="502"/>
      <c r="U53" s="502"/>
      <c r="V53" s="502"/>
      <c r="W53" s="502"/>
      <c r="X53" s="502"/>
      <c r="Y53" s="502"/>
      <c r="Z53" s="502"/>
      <c r="AA53" s="502"/>
      <c r="AB53" s="502"/>
      <c r="AC53" s="502"/>
      <c r="AD53" s="21"/>
    </row>
    <row r="54" spans="1:30" ht="24" customHeight="1" x14ac:dyDescent="0.45">
      <c r="A54" s="196" t="s">
        <v>600</v>
      </c>
      <c r="B54" s="196" t="s">
        <v>601</v>
      </c>
      <c r="C54" s="196" t="s">
        <v>602</v>
      </c>
      <c r="D54" s="196" t="s">
        <v>603</v>
      </c>
      <c r="E54" s="522" t="s">
        <v>604</v>
      </c>
      <c r="F54" s="522"/>
      <c r="G54" s="522"/>
      <c r="H54" s="522"/>
      <c r="I54" s="21"/>
      <c r="J54" s="523" t="s">
        <v>612</v>
      </c>
      <c r="K54" s="523"/>
      <c r="L54" s="523"/>
      <c r="M54" s="523"/>
      <c r="N54" s="523"/>
      <c r="O54" s="523"/>
      <c r="P54" s="523"/>
      <c r="Q54" s="523"/>
      <c r="R54" s="21"/>
      <c r="S54" s="509" t="s">
        <v>613</v>
      </c>
      <c r="T54" s="509"/>
      <c r="U54" s="509"/>
      <c r="V54" s="509"/>
      <c r="W54" s="509"/>
      <c r="X54" s="509"/>
      <c r="Y54" s="509"/>
      <c r="Z54" s="509"/>
      <c r="AA54" s="509"/>
      <c r="AB54" s="509"/>
      <c r="AC54" s="509"/>
      <c r="AD54" s="21"/>
    </row>
    <row r="55" spans="1:30" ht="21" x14ac:dyDescent="0.35">
      <c r="A55" s="197">
        <v>0</v>
      </c>
      <c r="B55" s="197">
        <v>0</v>
      </c>
      <c r="C55" s="197">
        <v>0</v>
      </c>
      <c r="D55" s="197">
        <v>0</v>
      </c>
      <c r="E55" s="521">
        <f>MOD(A55+B55+C55+D55,Prime)</f>
        <v>0</v>
      </c>
      <c r="F55" s="521"/>
      <c r="G55" s="521"/>
      <c r="H55" s="521"/>
      <c r="I55" s="21"/>
      <c r="J55" s="523"/>
      <c r="K55" s="523"/>
      <c r="L55" s="523"/>
      <c r="M55" s="523"/>
      <c r="N55" s="523"/>
      <c r="O55" s="523"/>
      <c r="P55" s="523"/>
      <c r="Q55" s="523"/>
      <c r="R55" s="21"/>
      <c r="S55" s="509"/>
      <c r="T55" s="509"/>
      <c r="U55" s="509"/>
      <c r="V55" s="509"/>
      <c r="W55" s="509"/>
      <c r="X55" s="509"/>
      <c r="Y55" s="509"/>
      <c r="Z55" s="509"/>
      <c r="AA55" s="509"/>
      <c r="AB55" s="509"/>
      <c r="AC55" s="509"/>
      <c r="AD55" s="21"/>
    </row>
    <row r="56" spans="1:30" ht="21" x14ac:dyDescent="0.35">
      <c r="A56" s="197">
        <v>0</v>
      </c>
      <c r="B56" s="197">
        <v>0</v>
      </c>
      <c r="C56" s="197">
        <v>0</v>
      </c>
      <c r="D56" s="197">
        <v>0</v>
      </c>
      <c r="E56" s="521">
        <f>MOD(A56+B56+C56+D56,Prime)</f>
        <v>0</v>
      </c>
      <c r="F56" s="521"/>
      <c r="G56" s="521"/>
      <c r="H56" s="521"/>
      <c r="I56" s="21"/>
      <c r="J56" s="523"/>
      <c r="K56" s="523"/>
      <c r="L56" s="523"/>
      <c r="M56" s="523"/>
      <c r="N56" s="523"/>
      <c r="O56" s="523"/>
      <c r="P56" s="523"/>
      <c r="Q56" s="523"/>
      <c r="R56" s="21"/>
      <c r="S56" s="509"/>
      <c r="T56" s="509"/>
      <c r="U56" s="509"/>
      <c r="V56" s="509"/>
      <c r="W56" s="509"/>
      <c r="X56" s="509"/>
      <c r="Y56" s="509"/>
      <c r="Z56" s="509"/>
      <c r="AA56" s="509"/>
      <c r="AB56" s="509"/>
      <c r="AC56" s="509"/>
      <c r="AD56" s="21"/>
    </row>
    <row r="57" spans="1:30" ht="24" x14ac:dyDescent="0.45">
      <c r="A57" s="197">
        <v>0</v>
      </c>
      <c r="B57" s="197">
        <v>2</v>
      </c>
      <c r="C57" s="197">
        <v>0</v>
      </c>
      <c r="D57" s="197">
        <v>0</v>
      </c>
      <c r="E57" s="521">
        <f>MOD(A57+B57+C57+D57,Prime)</f>
        <v>2</v>
      </c>
      <c r="F57" s="521"/>
      <c r="G57" s="521"/>
      <c r="H57" s="521"/>
      <c r="I57" s="21"/>
      <c r="J57" s="196" t="s">
        <v>600</v>
      </c>
      <c r="K57" s="196" t="s">
        <v>601</v>
      </c>
      <c r="L57" s="196" t="s">
        <v>602</v>
      </c>
      <c r="M57" s="196" t="s">
        <v>603</v>
      </c>
      <c r="N57" s="522" t="s">
        <v>604</v>
      </c>
      <c r="O57" s="522"/>
      <c r="P57" s="522"/>
      <c r="Q57" s="522"/>
      <c r="R57" s="21"/>
      <c r="S57" s="529" t="s">
        <v>614</v>
      </c>
      <c r="T57" s="529"/>
      <c r="U57" s="529"/>
      <c r="V57" s="529"/>
      <c r="W57" s="529"/>
      <c r="X57" s="529"/>
      <c r="Y57" s="530"/>
      <c r="Z57" s="198" t="s">
        <v>605</v>
      </c>
      <c r="AA57" s="198" t="s">
        <v>606</v>
      </c>
      <c r="AB57" s="198" t="s">
        <v>607</v>
      </c>
      <c r="AC57" s="198" t="s">
        <v>608</v>
      </c>
      <c r="AD57" s="21"/>
    </row>
    <row r="58" spans="1:30" ht="24" customHeight="1" x14ac:dyDescent="0.35">
      <c r="A58" s="197">
        <v>0</v>
      </c>
      <c r="B58" s="197">
        <v>0</v>
      </c>
      <c r="C58" s="197">
        <v>0</v>
      </c>
      <c r="D58" s="197">
        <v>0</v>
      </c>
      <c r="E58" s="521">
        <f>MOD(A58+B58+C58+D58,Prime)</f>
        <v>0</v>
      </c>
      <c r="F58" s="521"/>
      <c r="G58" s="521"/>
      <c r="H58" s="521"/>
      <c r="I58" s="21"/>
      <c r="J58" s="197">
        <v>0</v>
      </c>
      <c r="K58" s="197">
        <v>2</v>
      </c>
      <c r="L58" s="197">
        <v>0</v>
      </c>
      <c r="M58" s="197">
        <f>MOD(-(J58+K58+L58),Prime)</f>
        <v>255</v>
      </c>
      <c r="N58" s="521">
        <f>MOD(J58+K58+L58+M58,Prime)</f>
        <v>0</v>
      </c>
      <c r="O58" s="521"/>
      <c r="P58" s="521"/>
      <c r="Q58" s="521"/>
      <c r="R58" s="21"/>
      <c r="S58" s="531"/>
      <c r="T58" s="531"/>
      <c r="U58" s="531"/>
      <c r="V58" s="531"/>
      <c r="W58" s="531"/>
      <c r="X58" s="531"/>
      <c r="Y58" s="532"/>
      <c r="Z58" s="199">
        <v>167</v>
      </c>
      <c r="AA58" s="199">
        <v>240</v>
      </c>
      <c r="AB58" s="199">
        <v>131</v>
      </c>
      <c r="AC58" s="199">
        <v>118</v>
      </c>
      <c r="AD58" s="21"/>
    </row>
    <row r="59" spans="1:30" s="195" customFormat="1" ht="24" x14ac:dyDescent="0.45">
      <c r="A59" s="197">
        <v>0</v>
      </c>
      <c r="B59" s="197">
        <v>0</v>
      </c>
      <c r="C59" s="197">
        <v>0</v>
      </c>
      <c r="D59" s="197">
        <v>0</v>
      </c>
      <c r="E59" s="521">
        <f>MOD(A59+B59+C59+D59,Prime)</f>
        <v>0</v>
      </c>
      <c r="F59" s="521"/>
      <c r="G59" s="521"/>
      <c r="H59" s="521"/>
      <c r="I59" s="172"/>
      <c r="J59" s="197">
        <v>0</v>
      </c>
      <c r="K59" s="197">
        <v>0</v>
      </c>
      <c r="L59" s="197">
        <v>0</v>
      </c>
      <c r="M59" s="197">
        <v>0</v>
      </c>
      <c r="N59" s="521">
        <f>MOD(J59+K59+L59+M59,Prime)</f>
        <v>0</v>
      </c>
      <c r="O59" s="521"/>
      <c r="P59" s="521"/>
      <c r="Q59" s="521"/>
      <c r="R59" s="172"/>
      <c r="S59" s="196" t="s">
        <v>600</v>
      </c>
      <c r="T59" s="196" t="s">
        <v>601</v>
      </c>
      <c r="U59" s="196" t="s">
        <v>602</v>
      </c>
      <c r="V59" s="196" t="s">
        <v>603</v>
      </c>
      <c r="W59" s="524" t="s">
        <v>609</v>
      </c>
      <c r="X59" s="525"/>
      <c r="Y59" s="525"/>
      <c r="Z59" s="525"/>
      <c r="AA59" s="525"/>
      <c r="AB59" s="525"/>
      <c r="AC59" s="526"/>
      <c r="AD59" s="21"/>
    </row>
    <row r="60" spans="1:30" ht="21" x14ac:dyDescent="0.35">
      <c r="A60" s="197">
        <v>0</v>
      </c>
      <c r="B60" s="197">
        <v>0</v>
      </c>
      <c r="C60" s="197">
        <v>5</v>
      </c>
      <c r="D60" s="197">
        <v>0</v>
      </c>
      <c r="E60" s="521">
        <f>MOD(A60+B60+C60+D60,Prime)</f>
        <v>5</v>
      </c>
      <c r="F60" s="521"/>
      <c r="G60" s="521"/>
      <c r="H60" s="521"/>
      <c r="I60" s="172"/>
      <c r="J60" s="197">
        <f>MOD(-(M60+K60+L60),Prime)</f>
        <v>252</v>
      </c>
      <c r="K60" s="197">
        <v>0</v>
      </c>
      <c r="L60" s="197">
        <v>5</v>
      </c>
      <c r="M60" s="197">
        <v>0</v>
      </c>
      <c r="N60" s="521">
        <f>MOD(J60+K60+L60+M60,Prime)</f>
        <v>0</v>
      </c>
      <c r="O60" s="521"/>
      <c r="P60" s="521"/>
      <c r="Q60" s="521"/>
      <c r="R60" s="172"/>
      <c r="S60" s="197">
        <v>0</v>
      </c>
      <c r="T60" s="197">
        <v>0</v>
      </c>
      <c r="U60" s="197">
        <v>0</v>
      </c>
      <c r="V60" s="197">
        <v>0</v>
      </c>
      <c r="W60" s="527">
        <f>MOD(SUMPRODUCT(Z$58:AC$58,S60:V60),Prime)</f>
        <v>0</v>
      </c>
      <c r="X60" s="528"/>
      <c r="Y60" s="528"/>
      <c r="Z60" s="528"/>
      <c r="AA60" s="528"/>
      <c r="AB60" s="528"/>
      <c r="AC60" s="528"/>
      <c r="AD60" s="21"/>
    </row>
    <row r="61" spans="1:30" ht="21" x14ac:dyDescent="0.35">
      <c r="A61" s="197">
        <v>0</v>
      </c>
      <c r="B61" s="197">
        <v>0</v>
      </c>
      <c r="C61" s="197">
        <v>0</v>
      </c>
      <c r="D61" s="197">
        <v>0</v>
      </c>
      <c r="E61" s="521">
        <f>MOD(A61+B61+C61+D61,Prime)</f>
        <v>0</v>
      </c>
      <c r="F61" s="521"/>
      <c r="G61" s="521"/>
      <c r="H61" s="521"/>
      <c r="I61" s="172"/>
      <c r="J61" s="197">
        <v>0</v>
      </c>
      <c r="K61" s="197">
        <v>0</v>
      </c>
      <c r="L61" s="197">
        <v>0</v>
      </c>
      <c r="M61" s="197">
        <v>0</v>
      </c>
      <c r="N61" s="521">
        <f>MOD(J61+K61+L61+M61,Prime)</f>
        <v>0</v>
      </c>
      <c r="O61" s="521"/>
      <c r="P61" s="521"/>
      <c r="Q61" s="521"/>
      <c r="R61" s="172"/>
      <c r="S61" s="197">
        <v>0</v>
      </c>
      <c r="T61" s="197">
        <v>2</v>
      </c>
      <c r="U61" s="197">
        <v>0</v>
      </c>
      <c r="V61" s="197">
        <f>MOD(-(S61+T61+U61),Prime)</f>
        <v>255</v>
      </c>
      <c r="W61" s="527">
        <f>MOD(SUMPRODUCT(Z$58:AC$58,S61:V61),Prime)</f>
        <v>244</v>
      </c>
      <c r="X61" s="528"/>
      <c r="Y61" s="528"/>
      <c r="Z61" s="528"/>
      <c r="AA61" s="528"/>
      <c r="AB61" s="528"/>
      <c r="AC61" s="528"/>
      <c r="AD61" s="21"/>
    </row>
    <row r="62" spans="1:30" ht="21" x14ac:dyDescent="0.35">
      <c r="A62" s="21"/>
      <c r="B62" s="21"/>
      <c r="C62" s="21"/>
      <c r="D62" s="21"/>
      <c r="E62" s="21"/>
      <c r="F62" s="21"/>
      <c r="G62" s="21"/>
      <c r="H62" s="21"/>
      <c r="I62" s="172"/>
      <c r="J62" s="21"/>
      <c r="K62" s="21"/>
      <c r="L62" s="21"/>
      <c r="M62" s="21"/>
      <c r="N62" s="21"/>
      <c r="O62" s="21"/>
      <c r="P62" s="21"/>
      <c r="Q62" s="21"/>
      <c r="R62" s="21"/>
      <c r="S62" s="21"/>
      <c r="T62" s="21"/>
      <c r="U62" s="172"/>
      <c r="V62" s="21"/>
      <c r="W62" s="21"/>
      <c r="X62" s="21"/>
      <c r="Y62" s="21"/>
      <c r="Z62" s="21"/>
      <c r="AA62" s="21"/>
      <c r="AB62" s="21"/>
      <c r="AC62" s="21"/>
      <c r="AD62" s="21"/>
    </row>
    <row r="63" spans="1:30" ht="24" customHeight="1" x14ac:dyDescent="0.25"/>
    <row r="64" spans="1:30" ht="14.65" customHeight="1" x14ac:dyDescent="0.25"/>
    <row r="65" ht="14.65" customHeight="1" x14ac:dyDescent="0.25"/>
  </sheetData>
  <mergeCells count="74">
    <mergeCell ref="W59:AC59"/>
    <mergeCell ref="W60:AC60"/>
    <mergeCell ref="W61:AC61"/>
    <mergeCell ref="S57:Y58"/>
    <mergeCell ref="N58:Q58"/>
    <mergeCell ref="E59:H59"/>
    <mergeCell ref="E60:H60"/>
    <mergeCell ref="N61:Q61"/>
    <mergeCell ref="E55:H55"/>
    <mergeCell ref="E56:H56"/>
    <mergeCell ref="E57:H57"/>
    <mergeCell ref="E58:H58"/>
    <mergeCell ref="N59:Q59"/>
    <mergeCell ref="N57:Q57"/>
    <mergeCell ref="N60:Q60"/>
    <mergeCell ref="E61:H61"/>
    <mergeCell ref="J54:Q56"/>
    <mergeCell ref="E54:H54"/>
    <mergeCell ref="A53:H53"/>
    <mergeCell ref="S53:AC53"/>
    <mergeCell ref="J13:Q15"/>
    <mergeCell ref="J17:K18"/>
    <mergeCell ref="A18:B20"/>
    <mergeCell ref="C18:C20"/>
    <mergeCell ref="D20:E21"/>
    <mergeCell ref="F18:F20"/>
    <mergeCell ref="A13:H15"/>
    <mergeCell ref="G18:H20"/>
    <mergeCell ref="N17:N18"/>
    <mergeCell ref="J53:Q53"/>
    <mergeCell ref="A31:F31"/>
    <mergeCell ref="H31:P31"/>
    <mergeCell ref="H32:P32"/>
    <mergeCell ref="H33:P34"/>
    <mergeCell ref="S54:AC56"/>
    <mergeCell ref="A23:H27"/>
    <mergeCell ref="S13:AC15"/>
    <mergeCell ref="S17:AC21"/>
    <mergeCell ref="S23:AC25"/>
    <mergeCell ref="Q20:Q21"/>
    <mergeCell ref="L25:M26"/>
    <mergeCell ref="N25:N26"/>
    <mergeCell ref="O25:O26"/>
    <mergeCell ref="J20:K21"/>
    <mergeCell ref="L20:L21"/>
    <mergeCell ref="M20:M21"/>
    <mergeCell ref="N20:N21"/>
    <mergeCell ref="O20:O21"/>
    <mergeCell ref="P20:P21"/>
    <mergeCell ref="A29:AC30"/>
    <mergeCell ref="A1:AC1"/>
    <mergeCell ref="A2:AC4"/>
    <mergeCell ref="A5:AC9"/>
    <mergeCell ref="D17:E18"/>
    <mergeCell ref="A11:AC11"/>
    <mergeCell ref="L17:L18"/>
    <mergeCell ref="M17:M18"/>
    <mergeCell ref="O17:O18"/>
    <mergeCell ref="P17:P18"/>
    <mergeCell ref="Q17:Q18"/>
    <mergeCell ref="A42:AC43"/>
    <mergeCell ref="A44:AC47"/>
    <mergeCell ref="A48:AC52"/>
    <mergeCell ref="R31:Y31"/>
    <mergeCell ref="R32:S32"/>
    <mergeCell ref="R33:S33"/>
    <mergeCell ref="R34:S34"/>
    <mergeCell ref="R35:S35"/>
    <mergeCell ref="R36:S36"/>
    <mergeCell ref="R37:S37"/>
    <mergeCell ref="H35:P35"/>
    <mergeCell ref="H36:P36"/>
    <mergeCell ref="H40:P40"/>
    <mergeCell ref="H37:P39"/>
  </mergeCells>
  <conditionalFormatting sqref="A55:H61">
    <cfRule type="cellIs" dxfId="32" priority="4" operator="notEqual">
      <formula>0</formula>
    </cfRule>
  </conditionalFormatting>
  <conditionalFormatting sqref="J58:Q61">
    <cfRule type="cellIs" dxfId="31" priority="1" operator="notEqual">
      <formula>0</formula>
    </cfRule>
  </conditionalFormatting>
  <conditionalFormatting sqref="S60:W61">
    <cfRule type="cellIs" dxfId="30" priority="5" operator="notEqual">
      <formula>0</formula>
    </cfRule>
  </conditionalFormatting>
  <pageMargins left="0.7" right="0.7" top="0.75" bottom="0.75" header="0.3" footer="0.3"/>
  <drawing r:id="rId1"/>
</worksheet>
</file>

<file path=xl/worksheets/sheet1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0EAA793-1B32-46A1-B319-E2F6A8981F65}">
  <dimension ref="A1:BJ261"/>
  <sheetViews>
    <sheetView zoomScale="150" zoomScaleNormal="150" workbookViewId="0">
      <selection activeCell="C5" sqref="C5"/>
    </sheetView>
  </sheetViews>
  <sheetFormatPr defaultRowHeight="15" x14ac:dyDescent="0.25"/>
  <cols>
    <col min="1" max="1" width="3.28515625" customWidth="1"/>
    <col min="2" max="4" width="6.28515625" style="5" customWidth="1"/>
    <col min="5" max="5" width="3.28515625" customWidth="1"/>
    <col min="6" max="6" width="9.5703125" bestFit="1" customWidth="1"/>
    <col min="7" max="8" width="4.7109375" customWidth="1"/>
    <col min="9" max="9" width="3.28515625" style="1" customWidth="1"/>
    <col min="10" max="10" width="4" style="1" bestFit="1" customWidth="1"/>
    <col min="11" max="11" width="4.7109375" style="1" bestFit="1" customWidth="1"/>
    <col min="12" max="12" width="6.28515625" style="1" bestFit="1" customWidth="1"/>
    <col min="13" max="14" width="4.7109375" style="1" bestFit="1" customWidth="1"/>
    <col min="15" max="15" width="6.28515625" style="1" bestFit="1" customWidth="1"/>
    <col min="16" max="16" width="4.7109375" style="1" bestFit="1" customWidth="1"/>
    <col min="17" max="17" width="3.28515625" style="1" customWidth="1"/>
    <col min="18" max="18" width="4" style="1" bestFit="1" customWidth="1"/>
    <col min="19" max="19" width="4.42578125" style="1" bestFit="1" customWidth="1"/>
    <col min="20" max="23" width="4" style="1" bestFit="1" customWidth="1"/>
    <col min="24" max="24" width="4.42578125" style="1" bestFit="1" customWidth="1"/>
    <col min="25" max="28" width="4" style="1" bestFit="1" customWidth="1"/>
    <col min="29" max="29" width="3.28515625" style="1" customWidth="1"/>
    <col min="30" max="30" width="4" style="1" bestFit="1" customWidth="1"/>
    <col min="31" max="31" width="4.42578125" style="1" bestFit="1" customWidth="1"/>
    <col min="32" max="35" width="4" style="1" bestFit="1" customWidth="1"/>
    <col min="36" max="36" width="4.42578125" style="1" bestFit="1" customWidth="1"/>
    <col min="37" max="40" width="4" style="1" bestFit="1" customWidth="1"/>
    <col min="41" max="41" width="3.28515625" style="1" customWidth="1"/>
    <col min="42" max="43" width="4" style="1" bestFit="1" customWidth="1"/>
    <col min="44" max="44" width="4.28515625" style="1" bestFit="1" customWidth="1"/>
    <col min="45" max="45" width="5.5703125" style="5" bestFit="1" customWidth="1"/>
    <col min="46" max="46" width="4" style="5" bestFit="1" customWidth="1"/>
    <col min="47" max="47" width="6.5703125" style="1" bestFit="1" customWidth="1"/>
    <col min="48" max="48" width="6.7109375" style="1" bestFit="1" customWidth="1"/>
    <col min="49" max="49" width="3.28515625" style="1" customWidth="1"/>
    <col min="50" max="53" width="4" style="1" bestFit="1" customWidth="1"/>
    <col min="54" max="54" width="4.7109375" style="1" bestFit="1" customWidth="1"/>
    <col min="55" max="55" width="3.28515625" customWidth="1"/>
    <col min="56" max="57" width="4" bestFit="1" customWidth="1"/>
    <col min="58" max="58" width="4.7109375" bestFit="1" customWidth="1"/>
    <col min="59" max="59" width="4.28515625" bestFit="1" customWidth="1"/>
    <col min="60" max="60" width="4" bestFit="1" customWidth="1"/>
    <col min="61" max="61" width="3.28515625" customWidth="1"/>
  </cols>
  <sheetData>
    <row r="1" spans="1:61" x14ac:dyDescent="0.25">
      <c r="A1" s="44"/>
      <c r="B1" s="533" t="s">
        <v>127</v>
      </c>
      <c r="C1" s="533" t="s">
        <v>125</v>
      </c>
      <c r="D1" s="533" t="s">
        <v>126</v>
      </c>
      <c r="E1" s="44"/>
      <c r="F1" s="15"/>
      <c r="G1" s="15"/>
      <c r="H1" s="15"/>
      <c r="I1" s="45"/>
      <c r="J1" s="99">
        <v>1</v>
      </c>
      <c r="K1" s="99">
        <f>MOD(J1*zeta,Prime)</f>
        <v>89</v>
      </c>
      <c r="L1" s="99">
        <f>MOD(K1*zeta,Prime)</f>
        <v>211</v>
      </c>
      <c r="M1" s="99">
        <f>MOD(L1*zeta,Prime)</f>
        <v>18</v>
      </c>
      <c r="N1" s="99">
        <f>MOD(M1*zeta,Prime)</f>
        <v>60</v>
      </c>
      <c r="O1" s="99">
        <f>MOD(N1*zeta,Prime)</f>
        <v>200</v>
      </c>
      <c r="P1" s="99">
        <f>MOD(O1*zeta,Prime)</f>
        <v>67</v>
      </c>
      <c r="Q1" s="45"/>
      <c r="R1" s="99">
        <f>MOD(P1*zeta,Prime)</f>
        <v>52</v>
      </c>
      <c r="S1" s="99">
        <f>MOD(R1*zeta,Prime)</f>
        <v>2</v>
      </c>
      <c r="T1" s="99">
        <f>MOD(S1*zeta,Prime)</f>
        <v>178</v>
      </c>
      <c r="U1" s="99">
        <f>MOD(T1*zeta,Prime)</f>
        <v>165</v>
      </c>
      <c r="V1" s="99">
        <f>MOD(U1*zeta,Prime)</f>
        <v>36</v>
      </c>
      <c r="W1" s="99">
        <f>MOD(V1*zeta,Prime)</f>
        <v>120</v>
      </c>
      <c r="X1" s="99">
        <f>MOD(W1*zeta,Prime)</f>
        <v>143</v>
      </c>
      <c r="Y1" s="99">
        <f>MOD(X1*zeta,Prime)</f>
        <v>134</v>
      </c>
      <c r="Z1" s="99">
        <f>MOD(Y1*zeta,Prime)</f>
        <v>104</v>
      </c>
      <c r="AA1" s="99">
        <f>MOD(Z1*zeta,Prime)</f>
        <v>4</v>
      </c>
      <c r="AB1" s="99">
        <f>MOD(AA1*zeta,Prime)</f>
        <v>99</v>
      </c>
      <c r="AC1" s="45"/>
      <c r="AD1" s="99">
        <f>MOD(AB1*zeta,Prime)</f>
        <v>73</v>
      </c>
      <c r="AE1" s="99">
        <f>MOD(AD1*zeta,Prime)</f>
        <v>72</v>
      </c>
      <c r="AF1" s="99">
        <f>MOD(AE1*zeta,Prime)</f>
        <v>240</v>
      </c>
      <c r="AG1" s="99">
        <f>MOD(AF1*zeta,Prime)</f>
        <v>29</v>
      </c>
      <c r="AH1" s="99">
        <f>MOD(AG1*zeta,Prime)</f>
        <v>11</v>
      </c>
      <c r="AI1" s="99">
        <f>MOD(AH1*zeta,Prime)</f>
        <v>208</v>
      </c>
      <c r="AJ1" s="99">
        <f>MOD(AI1*zeta,Prime)</f>
        <v>8</v>
      </c>
      <c r="AK1" s="99">
        <f>MOD(AJ1*zeta,Prime)</f>
        <v>198</v>
      </c>
      <c r="AL1" s="99">
        <f>MOD(AK1*zeta,Prime)</f>
        <v>146</v>
      </c>
      <c r="AM1" s="99">
        <f>MOD(AL1*zeta,Prime)</f>
        <v>144</v>
      </c>
      <c r="AN1" s="99">
        <f>MOD(AM1*zeta,Prime)</f>
        <v>223</v>
      </c>
      <c r="AO1" s="45"/>
      <c r="AP1" s="99">
        <f>MOD(AN1*zeta,Prime)</f>
        <v>58</v>
      </c>
      <c r="AQ1" s="99">
        <f>MOD(AP1*zeta,Prime)</f>
        <v>22</v>
      </c>
      <c r="AR1" s="99">
        <f>MOD(AQ1*zeta,Prime)</f>
        <v>159</v>
      </c>
      <c r="AS1" s="99">
        <f>MOD(AR1*zeta,Prime)</f>
        <v>16</v>
      </c>
      <c r="AT1" s="99">
        <f>MOD(AS1*zeta,Prime)</f>
        <v>139</v>
      </c>
      <c r="AU1" s="99">
        <f>MOD(AT1*zeta,Prime)</f>
        <v>35</v>
      </c>
      <c r="AV1" s="99">
        <f>MOD(AU1*zeta,Prime)</f>
        <v>31</v>
      </c>
      <c r="AW1" s="45"/>
      <c r="AX1" s="99">
        <f>MOD(AV1*zeta,Prime)</f>
        <v>189</v>
      </c>
      <c r="AY1" s="99">
        <f>MOD(AX1*zeta,Prime)</f>
        <v>116</v>
      </c>
      <c r="AZ1" s="99">
        <f>MOD(AY1*zeta,Prime)</f>
        <v>44</v>
      </c>
      <c r="BA1" s="99">
        <f>MOD(AZ1*zeta,Prime)</f>
        <v>61</v>
      </c>
      <c r="BB1" s="99">
        <f>MOD(BA1*zeta,Prime)</f>
        <v>32</v>
      </c>
      <c r="BC1" s="7"/>
      <c r="BD1" s="99">
        <f>MOD(BB1*zeta,Prime)</f>
        <v>21</v>
      </c>
      <c r="BE1" s="99">
        <f>MOD(BD1*zeta,Prime)</f>
        <v>70</v>
      </c>
      <c r="BF1" s="99">
        <f>MOD(BE1*zeta,Prime)</f>
        <v>62</v>
      </c>
      <c r="BG1" s="99">
        <f>MOD(BF1*zeta,Prime)</f>
        <v>121</v>
      </c>
      <c r="BH1" s="99">
        <f>MOD(BG1*zeta,Prime)</f>
        <v>232</v>
      </c>
      <c r="BI1" s="7"/>
    </row>
    <row r="2" spans="1:61" x14ac:dyDescent="0.25">
      <c r="A2" s="44"/>
      <c r="B2" s="533"/>
      <c r="C2" s="533"/>
      <c r="D2" s="533"/>
      <c r="E2" s="44"/>
      <c r="F2" s="4"/>
      <c r="G2" s="4"/>
      <c r="H2" s="4"/>
      <c r="I2" s="24"/>
      <c r="J2" s="421" t="s">
        <v>20</v>
      </c>
      <c r="K2" s="421"/>
      <c r="L2" s="421"/>
      <c r="M2" s="421"/>
      <c r="N2" s="421"/>
      <c r="O2" s="421"/>
      <c r="P2" s="421"/>
      <c r="Q2" s="24"/>
      <c r="R2" s="421" t="s">
        <v>40</v>
      </c>
      <c r="S2" s="421"/>
      <c r="T2" s="421"/>
      <c r="U2" s="421"/>
      <c r="V2" s="421"/>
      <c r="W2" s="421"/>
      <c r="X2" s="421"/>
      <c r="Y2" s="421"/>
      <c r="Z2" s="421"/>
      <c r="AA2" s="421"/>
      <c r="AB2" s="421"/>
      <c r="AC2" s="24"/>
      <c r="AD2" s="421" t="s">
        <v>41</v>
      </c>
      <c r="AE2" s="421"/>
      <c r="AF2" s="421"/>
      <c r="AG2" s="421"/>
      <c r="AH2" s="421"/>
      <c r="AI2" s="421"/>
      <c r="AJ2" s="421"/>
      <c r="AK2" s="421"/>
      <c r="AL2" s="421"/>
      <c r="AM2" s="421"/>
      <c r="AN2" s="421"/>
      <c r="AO2" s="24"/>
      <c r="AP2" s="421" t="s">
        <v>99</v>
      </c>
      <c r="AQ2" s="421"/>
      <c r="AR2" s="421"/>
      <c r="AS2" s="421"/>
      <c r="AT2" s="421"/>
      <c r="AU2" s="421"/>
      <c r="AV2" s="421"/>
      <c r="AW2" s="24"/>
      <c r="AX2" s="421" t="s">
        <v>101</v>
      </c>
      <c r="AY2" s="421"/>
      <c r="AZ2" s="421"/>
      <c r="BA2" s="421"/>
      <c r="BB2" s="421"/>
      <c r="BC2" s="7"/>
      <c r="BD2" s="421" t="s">
        <v>173</v>
      </c>
      <c r="BE2" s="421"/>
      <c r="BF2" s="421"/>
      <c r="BG2" s="421"/>
      <c r="BH2" s="476" t="s">
        <v>23</v>
      </c>
      <c r="BI2" s="7"/>
    </row>
    <row r="3" spans="1:61" ht="30.75" customHeight="1" x14ac:dyDescent="0.25">
      <c r="A3" s="44"/>
      <c r="B3" s="533"/>
      <c r="C3" s="533"/>
      <c r="D3" s="533"/>
      <c r="E3" s="44"/>
      <c r="F3" s="422" t="s">
        <v>33</v>
      </c>
      <c r="G3" s="422"/>
      <c r="H3" s="422"/>
      <c r="I3" s="24"/>
      <c r="J3" s="475" t="s">
        <v>68</v>
      </c>
      <c r="K3" s="421" t="s">
        <v>42</v>
      </c>
      <c r="L3" s="421"/>
      <c r="M3" s="421"/>
      <c r="N3" s="421" t="s">
        <v>21</v>
      </c>
      <c r="O3" s="421"/>
      <c r="P3" s="421"/>
      <c r="Q3" s="24"/>
      <c r="R3" s="475" t="s">
        <v>68</v>
      </c>
      <c r="S3" s="421" t="s">
        <v>42</v>
      </c>
      <c r="T3" s="421"/>
      <c r="U3" s="421"/>
      <c r="V3" s="421"/>
      <c r="W3" s="421"/>
      <c r="X3" s="421" t="s">
        <v>21</v>
      </c>
      <c r="Y3" s="421"/>
      <c r="Z3" s="421"/>
      <c r="AA3" s="421"/>
      <c r="AB3" s="421"/>
      <c r="AC3" s="24"/>
      <c r="AD3" s="475" t="s">
        <v>68</v>
      </c>
      <c r="AE3" s="421" t="s">
        <v>42</v>
      </c>
      <c r="AF3" s="421"/>
      <c r="AG3" s="421"/>
      <c r="AH3" s="421"/>
      <c r="AI3" s="421"/>
      <c r="AJ3" s="421" t="s">
        <v>21</v>
      </c>
      <c r="AK3" s="421"/>
      <c r="AL3" s="421"/>
      <c r="AM3" s="421"/>
      <c r="AN3" s="421"/>
      <c r="AO3" s="24"/>
      <c r="AP3" s="421" t="s">
        <v>93</v>
      </c>
      <c r="AQ3" s="421"/>
      <c r="AR3" s="421" t="s">
        <v>78</v>
      </c>
      <c r="AS3" s="421"/>
      <c r="AT3" s="421"/>
      <c r="AU3" s="421" t="s">
        <v>94</v>
      </c>
      <c r="AV3" s="421"/>
      <c r="AW3" s="24"/>
      <c r="AX3" s="421" t="s">
        <v>98</v>
      </c>
      <c r="AY3" s="421"/>
      <c r="AZ3" s="421"/>
      <c r="BA3" s="421"/>
      <c r="BB3" s="421"/>
      <c r="BC3" s="7"/>
      <c r="BD3" s="421" t="s">
        <v>171</v>
      </c>
      <c r="BE3" s="421"/>
      <c r="BF3" s="421"/>
      <c r="BG3" s="31" t="s">
        <v>172</v>
      </c>
      <c r="BH3" s="476"/>
      <c r="BI3" s="7"/>
    </row>
    <row r="4" spans="1:61" ht="14.65" customHeight="1" x14ac:dyDescent="0.25">
      <c r="A4" s="44"/>
      <c r="B4" s="46" t="s">
        <v>124</v>
      </c>
      <c r="C4" s="46" t="s">
        <v>123</v>
      </c>
      <c r="D4" s="46" t="s">
        <v>122</v>
      </c>
      <c r="E4" s="44"/>
      <c r="F4" s="15" t="s">
        <v>77</v>
      </c>
      <c r="G4" s="15" t="s">
        <v>121</v>
      </c>
      <c r="H4" s="15" t="s">
        <v>120</v>
      </c>
      <c r="I4" s="24"/>
      <c r="J4" s="475"/>
      <c r="K4" s="31" t="s">
        <v>4</v>
      </c>
      <c r="L4" s="31" t="s">
        <v>28</v>
      </c>
      <c r="M4" s="31" t="s">
        <v>6</v>
      </c>
      <c r="N4" s="31" t="s">
        <v>4</v>
      </c>
      <c r="O4" s="31" t="s">
        <v>28</v>
      </c>
      <c r="P4" s="31" t="s">
        <v>6</v>
      </c>
      <c r="Q4" s="24"/>
      <c r="R4" s="475"/>
      <c r="S4" s="31" t="s">
        <v>36</v>
      </c>
      <c r="T4" s="31" t="s">
        <v>8</v>
      </c>
      <c r="U4" s="31" t="s">
        <v>9</v>
      </c>
      <c r="V4" s="31" t="s">
        <v>10</v>
      </c>
      <c r="W4" s="31" t="s">
        <v>29</v>
      </c>
      <c r="X4" s="31" t="s">
        <v>36</v>
      </c>
      <c r="Y4" s="31" t="s">
        <v>8</v>
      </c>
      <c r="Z4" s="31" t="s">
        <v>9</v>
      </c>
      <c r="AA4" s="31" t="s">
        <v>10</v>
      </c>
      <c r="AB4" s="31" t="s">
        <v>29</v>
      </c>
      <c r="AC4" s="24"/>
      <c r="AD4" s="475"/>
      <c r="AE4" s="31" t="s">
        <v>36</v>
      </c>
      <c r="AF4" s="31" t="s">
        <v>8</v>
      </c>
      <c r="AG4" s="31" t="s">
        <v>9</v>
      </c>
      <c r="AH4" s="31" t="s">
        <v>10</v>
      </c>
      <c r="AI4" s="31" t="s">
        <v>29</v>
      </c>
      <c r="AJ4" s="31" t="s">
        <v>36</v>
      </c>
      <c r="AK4" s="31" t="s">
        <v>8</v>
      </c>
      <c r="AL4" s="31" t="s">
        <v>9</v>
      </c>
      <c r="AM4" s="31" t="s">
        <v>10</v>
      </c>
      <c r="AN4" s="31" t="s">
        <v>29</v>
      </c>
      <c r="AO4" s="24"/>
      <c r="AP4" s="31" t="s">
        <v>27</v>
      </c>
      <c r="AQ4" s="31" t="s">
        <v>12</v>
      </c>
      <c r="AR4" s="32" t="s">
        <v>48</v>
      </c>
      <c r="AS4" s="32" t="s">
        <v>43</v>
      </c>
      <c r="AT4" s="32" t="s">
        <v>49</v>
      </c>
      <c r="AU4" s="31" t="s">
        <v>95</v>
      </c>
      <c r="AV4" s="31" t="s">
        <v>96</v>
      </c>
      <c r="AW4" s="24"/>
      <c r="AX4" s="31" t="s">
        <v>8</v>
      </c>
      <c r="AY4" s="31" t="s">
        <v>9</v>
      </c>
      <c r="AZ4" s="32" t="s">
        <v>10</v>
      </c>
      <c r="BA4" s="32" t="s">
        <v>29</v>
      </c>
      <c r="BB4" s="31" t="s">
        <v>16</v>
      </c>
      <c r="BC4" s="7"/>
      <c r="BD4" s="31" t="s">
        <v>8</v>
      </c>
      <c r="BE4" s="31" t="s">
        <v>9</v>
      </c>
      <c r="BF4" s="31" t="s">
        <v>16</v>
      </c>
      <c r="BG4" s="31" t="s">
        <v>10</v>
      </c>
      <c r="BH4" s="477"/>
      <c r="BI4" s="7"/>
    </row>
    <row r="5" spans="1:61" x14ac:dyDescent="0.25">
      <c r="A5" s="44"/>
      <c r="B5" s="43" cm="1">
        <f t="array" aca="1" ref="B5" ca="1">MOD($D5*MOD_INV($C5,Prime),Prime)</f>
        <v>172</v>
      </c>
      <c r="C5" s="19" cm="1">
        <f t="array" ref="C5">MOD(MOD_EXP($H5,Input_Output!$O$21,Prime)-1,Prime)</f>
        <v>248</v>
      </c>
      <c r="D5" s="43">
        <f ca="1">MOD(SUMPRODUCT(_xlfn.HSTACK(J$1:P$1,R$1:AB$1,AD$1:AN$1,AP$1:AV$1,AX$1:BB$1,BD$1:BH$1),_xlfn.HSTACK($J5:$P5,$R5:$AB5,$AD5:$AN5,$AP5:$AV5,$AX5:$BB5,$BD5:$BH5)),Prime)</f>
        <v>251</v>
      </c>
      <c r="E5" s="44"/>
      <c r="F5" s="41" t="str">
        <f>'Evaluation Trace'!A5</f>
        <v>disguised</v>
      </c>
      <c r="G5" s="19">
        <f>'Evaluation Trace'!B5</f>
        <v>0</v>
      </c>
      <c r="H5" s="19">
        <f>'Evaluation Trace'!C5</f>
        <v>3</v>
      </c>
      <c r="I5" s="24"/>
      <c r="J5" s="43">
        <f ca="1">'Evaluation Trace'!AK5</f>
        <v>202</v>
      </c>
      <c r="K5" s="43">
        <f ca="1">'Evaluation Trace'!AL5</f>
        <v>187</v>
      </c>
      <c r="L5" s="43">
        <f ca="1">'Evaluation Trace'!AM5</f>
        <v>192</v>
      </c>
      <c r="M5" s="43">
        <f ca="1">'Evaluation Trace'!AN5</f>
        <v>198</v>
      </c>
      <c r="N5" s="43">
        <f ca="1">'Evaluation Trace'!AO5</f>
        <v>209</v>
      </c>
      <c r="O5" s="43">
        <f ca="1">'Evaluation Trace'!AP5</f>
        <v>76</v>
      </c>
      <c r="P5" s="43">
        <f ca="1">'Evaluation Trace'!AQ5</f>
        <v>246</v>
      </c>
      <c r="Q5" s="24"/>
      <c r="R5" s="43">
        <f ca="1">'Evaluation Trace'!AS5</f>
        <v>95</v>
      </c>
      <c r="S5" s="43">
        <f ca="1">'Evaluation Trace'!AT5</f>
        <v>109</v>
      </c>
      <c r="T5" s="43">
        <f ca="1">'Evaluation Trace'!AU5</f>
        <v>82</v>
      </c>
      <c r="U5" s="43">
        <f ca="1">'Evaluation Trace'!AV5</f>
        <v>245</v>
      </c>
      <c r="V5" s="43">
        <f ca="1">'Evaluation Trace'!AW5</f>
        <v>225</v>
      </c>
      <c r="W5" s="43">
        <f ca="1">'Evaluation Trace'!AX5</f>
        <v>186</v>
      </c>
      <c r="X5" s="43">
        <f ca="1">'Evaluation Trace'!AY5</f>
        <v>230</v>
      </c>
      <c r="Y5" s="43">
        <f ca="1">'Evaluation Trace'!AZ5</f>
        <v>129</v>
      </c>
      <c r="Z5" s="43">
        <f ca="1">'Evaluation Trace'!BA5</f>
        <v>188</v>
      </c>
      <c r="AA5" s="43">
        <f ca="1">'Evaluation Trace'!BB5</f>
        <v>164</v>
      </c>
      <c r="AB5" s="43">
        <f ca="1">'Evaluation Trace'!BC5</f>
        <v>143</v>
      </c>
      <c r="AC5" s="24"/>
      <c r="AD5" s="43">
        <f ca="1">'Evaluation Trace'!BE5</f>
        <v>123</v>
      </c>
      <c r="AE5" s="43">
        <f ca="1">'Evaluation Trace'!BF5</f>
        <v>54</v>
      </c>
      <c r="AF5" s="43">
        <f ca="1">'Evaluation Trace'!BG5</f>
        <v>198</v>
      </c>
      <c r="AG5" s="43">
        <f ca="1">'Evaluation Trace'!BH5</f>
        <v>140</v>
      </c>
      <c r="AH5" s="43">
        <f ca="1">'Evaluation Trace'!BI5</f>
        <v>189</v>
      </c>
      <c r="AI5" s="43">
        <f ca="1">'Evaluation Trace'!BJ5</f>
        <v>84</v>
      </c>
      <c r="AJ5" s="43">
        <f ca="1">'Evaluation Trace'!BK5</f>
        <v>52</v>
      </c>
      <c r="AK5" s="43">
        <f ca="1">'Evaluation Trace'!BL5</f>
        <v>86</v>
      </c>
      <c r="AL5" s="43">
        <f ca="1">'Evaluation Trace'!BM5</f>
        <v>179</v>
      </c>
      <c r="AM5" s="43">
        <f ca="1">'Evaluation Trace'!BN5</f>
        <v>60</v>
      </c>
      <c r="AN5" s="43">
        <f ca="1">'Evaluation Trace'!BO5</f>
        <v>95</v>
      </c>
      <c r="AO5" s="24"/>
      <c r="AP5" s="43">
        <f ca="1">'Evaluation Trace'!BQ5</f>
        <v>250</v>
      </c>
      <c r="AQ5" s="43">
        <f ca="1">'Evaluation Trace'!BR5</f>
        <v>6</v>
      </c>
      <c r="AR5" s="43">
        <f ca="1">'Evaluation Trace'!BS5</f>
        <v>245</v>
      </c>
      <c r="AS5" s="43">
        <f ca="1">'Evaluation Trace'!BT5</f>
        <v>62</v>
      </c>
      <c r="AT5" s="43">
        <f ca="1">'Evaluation Trace'!BU5</f>
        <v>123</v>
      </c>
      <c r="AU5" s="43">
        <f ca="1">'Evaluation Trace'!BV5</f>
        <v>48</v>
      </c>
      <c r="AV5" s="43">
        <f ca="1">'Evaluation Trace'!BW5</f>
        <v>4</v>
      </c>
      <c r="AW5" s="24"/>
      <c r="AX5" s="43">
        <f ca="1">'Evaluation Trace'!BY5</f>
        <v>121</v>
      </c>
      <c r="AY5" s="43">
        <f ca="1">'Evaluation Trace'!BZ5</f>
        <v>191</v>
      </c>
      <c r="AZ5" s="43">
        <f ca="1">'Evaluation Trace'!CA5</f>
        <v>16</v>
      </c>
      <c r="BA5" s="43">
        <f ca="1">'Evaluation Trace'!CB5</f>
        <v>113</v>
      </c>
      <c r="BB5" s="43">
        <f ca="1">'Evaluation Trace'!CC5</f>
        <v>117</v>
      </c>
      <c r="BC5" s="7"/>
      <c r="BD5" s="43">
        <f ca="1">'Evaluation Trace'!CE5</f>
        <v>1</v>
      </c>
      <c r="BE5" s="43">
        <f ca="1">'Evaluation Trace'!CF5</f>
        <v>149</v>
      </c>
      <c r="BF5" s="43">
        <f ca="1">'Evaluation Trace'!CG5</f>
        <v>255</v>
      </c>
      <c r="BG5" s="43">
        <f ca="1">'Evaluation Trace'!CH5</f>
        <v>154</v>
      </c>
      <c r="BH5" s="43">
        <f ca="1">'Evaluation Trace'!CI5</f>
        <v>0</v>
      </c>
      <c r="BI5" s="7"/>
    </row>
    <row r="6" spans="1:61" x14ac:dyDescent="0.25">
      <c r="A6" s="44"/>
      <c r="B6" s="43" cm="1">
        <f t="array" aca="1" ref="B6" ca="1">MOD($D6*MOD_INV($C6,Prime),Prime)</f>
        <v>77</v>
      </c>
      <c r="C6" s="19" cm="1">
        <f t="array" ref="C6">MOD(MOD_EXP($H6,Input_Output!$O$21,Prime)-1,Prime)</f>
        <v>127</v>
      </c>
      <c r="D6" s="43">
        <f ca="1">MOD(SUMPRODUCT(_xlfn.HSTACK(J$1:P$1,R$1:AB$1,AD$1:AN$1,AP$1:AV$1,AX$1:BB$1,BD$1:BH$1),_xlfn.HSTACK($J6:$P6,$R6:$AB6,$AD6:$AN6,$AP6:$AV6,$AX6:$BB6,$BD6:$BH6)),Prime)</f>
        <v>13</v>
      </c>
      <c r="E6" s="44"/>
      <c r="F6" s="41" t="str">
        <f>'Evaluation Trace'!A6</f>
        <v>disguised</v>
      </c>
      <c r="G6" s="19">
        <f>'Evaluation Trace'!B6</f>
        <v>1</v>
      </c>
      <c r="H6" s="19">
        <f>'Evaluation Trace'!C6</f>
        <v>243</v>
      </c>
      <c r="I6" s="24"/>
      <c r="J6" s="43">
        <f ca="1">'Evaluation Trace'!AK6</f>
        <v>213</v>
      </c>
      <c r="K6" s="43">
        <f ca="1">'Evaluation Trace'!AL6</f>
        <v>210</v>
      </c>
      <c r="L6" s="43">
        <f ca="1">'Evaluation Trace'!AM6</f>
        <v>246</v>
      </c>
      <c r="M6" s="43">
        <f ca="1">'Evaluation Trace'!AN6</f>
        <v>70</v>
      </c>
      <c r="N6" s="43">
        <f ca="1">'Evaluation Trace'!AO6</f>
        <v>245</v>
      </c>
      <c r="O6" s="43">
        <f ca="1">'Evaluation Trace'!AP6</f>
        <v>232</v>
      </c>
      <c r="P6" s="43">
        <f ca="1">'Evaluation Trace'!AQ6</f>
        <v>175</v>
      </c>
      <c r="Q6" s="24"/>
      <c r="R6" s="43">
        <f ca="1">'Evaluation Trace'!AS6</f>
        <v>110</v>
      </c>
      <c r="S6" s="43">
        <f ca="1">'Evaluation Trace'!AT6</f>
        <v>14</v>
      </c>
      <c r="T6" s="43">
        <f ca="1">'Evaluation Trace'!AU6</f>
        <v>213</v>
      </c>
      <c r="U6" s="43">
        <f ca="1">'Evaluation Trace'!AV6</f>
        <v>237</v>
      </c>
      <c r="V6" s="43">
        <f ca="1">'Evaluation Trace'!AW6</f>
        <v>112</v>
      </c>
      <c r="W6" s="43">
        <f ca="1">'Evaluation Trace'!AX6</f>
        <v>92</v>
      </c>
      <c r="X6" s="43">
        <f ca="1">'Evaluation Trace'!AY6</f>
        <v>79</v>
      </c>
      <c r="Y6" s="43">
        <f ca="1">'Evaluation Trace'!AZ6</f>
        <v>158</v>
      </c>
      <c r="Z6" s="43">
        <f ca="1">'Evaluation Trace'!BA6</f>
        <v>148</v>
      </c>
      <c r="AA6" s="43">
        <f ca="1">'Evaluation Trace'!BB6</f>
        <v>94</v>
      </c>
      <c r="AB6" s="43">
        <f ca="1">'Evaluation Trace'!BC6</f>
        <v>76</v>
      </c>
      <c r="AC6" s="7"/>
      <c r="AD6" s="43">
        <f ca="1">'Evaluation Trace'!BE6</f>
        <v>244</v>
      </c>
      <c r="AE6" s="43">
        <f ca="1">'Evaluation Trace'!BF6</f>
        <v>66</v>
      </c>
      <c r="AF6" s="43">
        <f ca="1">'Evaluation Trace'!BG6</f>
        <v>227</v>
      </c>
      <c r="AG6" s="43">
        <f ca="1">'Evaluation Trace'!BH6</f>
        <v>27</v>
      </c>
      <c r="AH6" s="43">
        <f ca="1">'Evaluation Trace'!BI6</f>
        <v>251</v>
      </c>
      <c r="AI6" s="43">
        <f ca="1">'Evaluation Trace'!BJ6</f>
        <v>193</v>
      </c>
      <c r="AJ6" s="43">
        <f ca="1">'Evaluation Trace'!BK6</f>
        <v>58</v>
      </c>
      <c r="AK6" s="43">
        <f ca="1">'Evaluation Trace'!BL6</f>
        <v>202</v>
      </c>
      <c r="AL6" s="43">
        <f ca="1">'Evaluation Trace'!BM6</f>
        <v>112</v>
      </c>
      <c r="AM6" s="43">
        <f ca="1">'Evaluation Trace'!BN6</f>
        <v>170</v>
      </c>
      <c r="AN6" s="43">
        <f ca="1">'Evaluation Trace'!BO6</f>
        <v>203</v>
      </c>
      <c r="AO6" s="24"/>
      <c r="AP6" s="43">
        <f ca="1">'Evaluation Trace'!BQ6</f>
        <v>71</v>
      </c>
      <c r="AQ6" s="43">
        <f ca="1">'Evaluation Trace'!BR6</f>
        <v>210</v>
      </c>
      <c r="AR6" s="43">
        <f ca="1">'Evaluation Trace'!BS6</f>
        <v>239</v>
      </c>
      <c r="AS6" s="43">
        <f ca="1">'Evaluation Trace'!BT6</f>
        <v>157</v>
      </c>
      <c r="AT6" s="43">
        <f ca="1">'Evaluation Trace'!BU6</f>
        <v>105</v>
      </c>
      <c r="AU6" s="43">
        <f ca="1">'Evaluation Trace'!BV6</f>
        <v>168</v>
      </c>
      <c r="AV6" s="43">
        <f ca="1">'Evaluation Trace'!BW6</f>
        <v>235</v>
      </c>
      <c r="AW6" s="24"/>
      <c r="AX6" s="43">
        <f ca="1">'Evaluation Trace'!BY6</f>
        <v>138</v>
      </c>
      <c r="AY6" s="43">
        <f ca="1">'Evaluation Trace'!BZ6</f>
        <v>111</v>
      </c>
      <c r="AZ6" s="43">
        <f ca="1">'Evaluation Trace'!CA6</f>
        <v>153</v>
      </c>
      <c r="BA6" s="43">
        <f ca="1">'Evaluation Trace'!CB6</f>
        <v>64</v>
      </c>
      <c r="BB6" s="43">
        <f ca="1">'Evaluation Trace'!CC6</f>
        <v>59</v>
      </c>
      <c r="BC6" s="7"/>
      <c r="BD6" s="43">
        <f ca="1">'Evaluation Trace'!CE6</f>
        <v>60</v>
      </c>
      <c r="BE6" s="43">
        <f ca="1">'Evaluation Trace'!CF6</f>
        <v>11</v>
      </c>
      <c r="BF6" s="43">
        <f ca="1">'Evaluation Trace'!CG6</f>
        <v>167</v>
      </c>
      <c r="BG6" s="43">
        <f ca="1">'Evaluation Trace'!CH6</f>
        <v>130</v>
      </c>
      <c r="BH6" s="43">
        <f ca="1">'Evaluation Trace'!CI6</f>
        <v>0</v>
      </c>
      <c r="BI6" s="7"/>
    </row>
    <row r="7" spans="1:61" x14ac:dyDescent="0.25">
      <c r="A7" s="44"/>
      <c r="B7" s="43" cm="1">
        <f t="array" aca="1" ref="B7" ca="1">MOD($D7*MOD_INV($C7,Prime),Prime)</f>
        <v>131</v>
      </c>
      <c r="C7" s="19" cm="1">
        <f t="array" ref="C7">MOD(MOD_EXP($H7,Input_Output!$O$21,Prime)-1,Prime)</f>
        <v>7</v>
      </c>
      <c r="D7" s="43">
        <f ca="1">MOD(SUMPRODUCT(_xlfn.HSTACK(J$1:P$1,R$1:AB$1,AD$1:AN$1,AP$1:AV$1,AX$1:BB$1,BD$1:BH$1),_xlfn.HSTACK($J7:$P7,$R7:$AB7,$AD7:$AN7,$AP7:$AV7,$AX7:$BB7,$BD7:$BH7)),Prime)</f>
        <v>146</v>
      </c>
      <c r="E7" s="44"/>
      <c r="F7" s="41" t="str">
        <f>'Evaluation Trace'!A7</f>
        <v>disguised</v>
      </c>
      <c r="G7" s="19">
        <f>'Evaluation Trace'!B7</f>
        <v>2</v>
      </c>
      <c r="H7" s="19">
        <f>'Evaluation Trace'!C7</f>
        <v>151</v>
      </c>
      <c r="I7" s="24"/>
      <c r="J7" s="43">
        <f ca="1">'Evaluation Trace'!AK7</f>
        <v>189</v>
      </c>
      <c r="K7" s="43">
        <f ca="1">'Evaluation Trace'!AL7</f>
        <v>237</v>
      </c>
      <c r="L7" s="43">
        <f ca="1">'Evaluation Trace'!AM7</f>
        <v>210</v>
      </c>
      <c r="M7" s="43">
        <f ca="1">'Evaluation Trace'!AN7</f>
        <v>104</v>
      </c>
      <c r="N7" s="43">
        <f ca="1">'Evaluation Trace'!AO7</f>
        <v>88</v>
      </c>
      <c r="O7" s="43">
        <f ca="1">'Evaluation Trace'!AP7</f>
        <v>101</v>
      </c>
      <c r="P7" s="43">
        <f ca="1">'Evaluation Trace'!AQ7</f>
        <v>24</v>
      </c>
      <c r="Q7" s="24"/>
      <c r="R7" s="43">
        <f ca="1">'Evaluation Trace'!AS7</f>
        <v>40</v>
      </c>
      <c r="S7" s="43">
        <f ca="1">'Evaluation Trace'!AT7</f>
        <v>178</v>
      </c>
      <c r="T7" s="43">
        <f ca="1">'Evaluation Trace'!AU7</f>
        <v>241</v>
      </c>
      <c r="U7" s="43">
        <f ca="1">'Evaluation Trace'!AV7</f>
        <v>62</v>
      </c>
      <c r="V7" s="43">
        <f ca="1">'Evaluation Trace'!AW7</f>
        <v>170</v>
      </c>
      <c r="W7" s="43">
        <f ca="1">'Evaluation Trace'!AX7</f>
        <v>49</v>
      </c>
      <c r="X7" s="43">
        <f ca="1">'Evaluation Trace'!AY7</f>
        <v>175</v>
      </c>
      <c r="Y7" s="43">
        <f ca="1">'Evaluation Trace'!AZ7</f>
        <v>118</v>
      </c>
      <c r="Z7" s="43">
        <f ca="1">'Evaluation Trace'!BA7</f>
        <v>94</v>
      </c>
      <c r="AA7" s="43">
        <f ca="1">'Evaluation Trace'!BB7</f>
        <v>134</v>
      </c>
      <c r="AB7" s="43">
        <f ca="1">'Evaluation Trace'!BC7</f>
        <v>1</v>
      </c>
      <c r="AC7" s="24"/>
      <c r="AD7" s="43">
        <f ca="1">'Evaluation Trace'!BE7</f>
        <v>98</v>
      </c>
      <c r="AE7" s="43">
        <f ca="1">'Evaluation Trace'!BF7</f>
        <v>75</v>
      </c>
      <c r="AF7" s="43">
        <f ca="1">'Evaluation Trace'!BG7</f>
        <v>191</v>
      </c>
      <c r="AG7" s="43">
        <f ca="1">'Evaluation Trace'!BH7</f>
        <v>132</v>
      </c>
      <c r="AH7" s="43">
        <f ca="1">'Evaluation Trace'!BI7</f>
        <v>125</v>
      </c>
      <c r="AI7" s="43">
        <f ca="1">'Evaluation Trace'!BJ7</f>
        <v>255</v>
      </c>
      <c r="AJ7" s="43">
        <f ca="1">'Evaluation Trace'!BK7</f>
        <v>237</v>
      </c>
      <c r="AK7" s="43">
        <f ca="1">'Evaluation Trace'!BL7</f>
        <v>73</v>
      </c>
      <c r="AL7" s="43">
        <f ca="1">'Evaluation Trace'!BM7</f>
        <v>172</v>
      </c>
      <c r="AM7" s="43">
        <f ca="1">'Evaluation Trace'!BN7</f>
        <v>170</v>
      </c>
      <c r="AN7" s="43">
        <f ca="1">'Evaluation Trace'!BO7</f>
        <v>36</v>
      </c>
      <c r="AO7" s="24"/>
      <c r="AP7" s="43">
        <f ca="1">'Evaluation Trace'!BQ7</f>
        <v>250</v>
      </c>
      <c r="AQ7" s="43">
        <f ca="1">'Evaluation Trace'!BR7</f>
        <v>100</v>
      </c>
      <c r="AR7" s="43">
        <f ca="1">'Evaluation Trace'!BS7</f>
        <v>153</v>
      </c>
      <c r="AS7" s="43">
        <f ca="1">'Evaluation Trace'!BT7</f>
        <v>217</v>
      </c>
      <c r="AT7" s="43">
        <f ca="1">'Evaluation Trace'!BU7</f>
        <v>117</v>
      </c>
      <c r="AU7" s="43">
        <f ca="1">'Evaluation Trace'!BV7</f>
        <v>200</v>
      </c>
      <c r="AV7" s="43">
        <f ca="1">'Evaluation Trace'!BW7</f>
        <v>44</v>
      </c>
      <c r="AW7" s="24"/>
      <c r="AX7" s="43">
        <f ca="1">'Evaluation Trace'!BY7</f>
        <v>130</v>
      </c>
      <c r="AY7" s="43">
        <f ca="1">'Evaluation Trace'!BZ7</f>
        <v>30</v>
      </c>
      <c r="AZ7" s="43">
        <f ca="1">'Evaluation Trace'!CA7</f>
        <v>10</v>
      </c>
      <c r="BA7" s="43">
        <f ca="1">'Evaluation Trace'!CB7</f>
        <v>158</v>
      </c>
      <c r="BB7" s="43">
        <f ca="1">'Evaluation Trace'!CC7</f>
        <v>221</v>
      </c>
      <c r="BC7" s="7"/>
      <c r="BD7" s="43">
        <f ca="1">'Evaluation Trace'!CE7</f>
        <v>184</v>
      </c>
      <c r="BE7" s="43">
        <f ca="1">'Evaluation Trace'!CF7</f>
        <v>33</v>
      </c>
      <c r="BF7" s="43">
        <f ca="1">'Evaluation Trace'!CG7</f>
        <v>237</v>
      </c>
      <c r="BG7" s="43">
        <f ca="1">'Evaluation Trace'!CH7</f>
        <v>12</v>
      </c>
      <c r="BH7" s="43">
        <f ca="1">'Evaluation Trace'!CI7</f>
        <v>0</v>
      </c>
      <c r="BI7" s="7"/>
    </row>
    <row r="8" spans="1:61" x14ac:dyDescent="0.25">
      <c r="A8" s="44"/>
      <c r="B8" s="43" cm="1">
        <f t="array" aca="1" ref="B8" ca="1">MOD($D8*MOD_INV($C8,Prime),Prime)</f>
        <v>225</v>
      </c>
      <c r="C8" s="19" cm="1">
        <f t="array" ref="C8">MOD(MOD_EXP($H8,Input_Output!$O$21,Prime)-1,Prime)</f>
        <v>128</v>
      </c>
      <c r="D8" s="43">
        <f ca="1">MOD(SUMPRODUCT(_xlfn.HSTACK(J$1:P$1,R$1:AB$1,AD$1:AN$1,AP$1:AV$1,AX$1:BB$1,BD$1:BH$1),_xlfn.HSTACK($J8:$P8,$R8:$AB8,$AD8:$AN8,$AP8:$AV8,$AX8:$BB8,$BD8:$BH8)),Prime)</f>
        <v>16</v>
      </c>
      <c r="E8" s="44"/>
      <c r="F8" s="41" t="str">
        <f>'Evaluation Trace'!A8</f>
        <v>disguised</v>
      </c>
      <c r="G8" s="19">
        <f>'Evaluation Trace'!B8</f>
        <v>3</v>
      </c>
      <c r="H8" s="19">
        <f>'Evaluation Trace'!C8</f>
        <v>152</v>
      </c>
      <c r="I8" s="24"/>
      <c r="J8" s="43">
        <f ca="1">'Evaluation Trace'!AK8</f>
        <v>160</v>
      </c>
      <c r="K8" s="43">
        <f ca="1">'Evaluation Trace'!AL8</f>
        <v>32</v>
      </c>
      <c r="L8" s="43">
        <f ca="1">'Evaluation Trace'!AM8</f>
        <v>42</v>
      </c>
      <c r="M8" s="43">
        <f ca="1">'Evaluation Trace'!AN8</f>
        <v>223</v>
      </c>
      <c r="N8" s="43">
        <f ca="1">'Evaluation Trace'!AO8</f>
        <v>107</v>
      </c>
      <c r="O8" s="43">
        <f ca="1">'Evaluation Trace'!AP8</f>
        <v>53</v>
      </c>
      <c r="P8" s="43">
        <f ca="1">'Evaluation Trace'!AQ8</f>
        <v>211</v>
      </c>
      <c r="Q8" s="24"/>
      <c r="R8" s="43">
        <f ca="1">'Evaluation Trace'!AS8</f>
        <v>81</v>
      </c>
      <c r="S8" s="43">
        <f ca="1">'Evaluation Trace'!AT8</f>
        <v>164</v>
      </c>
      <c r="T8" s="43">
        <f ca="1">'Evaluation Trace'!AU8</f>
        <v>77</v>
      </c>
      <c r="U8" s="43">
        <f ca="1">'Evaluation Trace'!AV8</f>
        <v>57</v>
      </c>
      <c r="V8" s="43">
        <f ca="1">'Evaluation Trace'!AW8</f>
        <v>175</v>
      </c>
      <c r="W8" s="43">
        <f ca="1">'Evaluation Trace'!AX8</f>
        <v>128</v>
      </c>
      <c r="X8" s="43">
        <f ca="1">'Evaluation Trace'!AY8</f>
        <v>5</v>
      </c>
      <c r="Y8" s="43">
        <f ca="1">'Evaluation Trace'!AZ8</f>
        <v>189</v>
      </c>
      <c r="Z8" s="43">
        <f ca="1">'Evaluation Trace'!BA8</f>
        <v>170</v>
      </c>
      <c r="AA8" s="43">
        <f ca="1">'Evaluation Trace'!BB8</f>
        <v>244</v>
      </c>
      <c r="AB8" s="43">
        <f ca="1">'Evaluation Trace'!BC8</f>
        <v>33</v>
      </c>
      <c r="AC8" s="24"/>
      <c r="AD8" s="43">
        <f ca="1">'Evaluation Trace'!BE8</f>
        <v>122</v>
      </c>
      <c r="AE8" s="43">
        <f ca="1">'Evaluation Trace'!BF8</f>
        <v>218</v>
      </c>
      <c r="AF8" s="43">
        <f ca="1">'Evaluation Trace'!BG8</f>
        <v>90</v>
      </c>
      <c r="AG8" s="43">
        <f ca="1">'Evaluation Trace'!BH8</f>
        <v>40</v>
      </c>
      <c r="AH8" s="43">
        <f ca="1">'Evaluation Trace'!BI8</f>
        <v>182</v>
      </c>
      <c r="AI8" s="43">
        <f ca="1">'Evaluation Trace'!BJ8</f>
        <v>208</v>
      </c>
      <c r="AJ8" s="43">
        <f ca="1">'Evaluation Trace'!BK8</f>
        <v>102</v>
      </c>
      <c r="AK8" s="43">
        <f ca="1">'Evaluation Trace'!BL8</f>
        <v>176</v>
      </c>
      <c r="AL8" s="43">
        <f ca="1">'Evaluation Trace'!BM8</f>
        <v>46</v>
      </c>
      <c r="AM8" s="43">
        <f ca="1">'Evaluation Trace'!BN8</f>
        <v>165</v>
      </c>
      <c r="AN8" s="43">
        <f ca="1">'Evaluation Trace'!BO8</f>
        <v>112</v>
      </c>
      <c r="AO8" s="24"/>
      <c r="AP8" s="43">
        <f ca="1">'Evaluation Trace'!BQ8</f>
        <v>194</v>
      </c>
      <c r="AQ8" s="43">
        <f ca="1">'Evaluation Trace'!BR8</f>
        <v>37</v>
      </c>
      <c r="AR8" s="43">
        <f ca="1">'Evaluation Trace'!BS8</f>
        <v>15</v>
      </c>
      <c r="AS8" s="43">
        <f ca="1">'Evaluation Trace'!BT8</f>
        <v>67</v>
      </c>
      <c r="AT8" s="43">
        <f ca="1">'Evaluation Trace'!BU8</f>
        <v>59</v>
      </c>
      <c r="AU8" s="43">
        <f ca="1">'Evaluation Trace'!BV8</f>
        <v>168</v>
      </c>
      <c r="AV8" s="43">
        <f ca="1">'Evaluation Trace'!BW8</f>
        <v>54</v>
      </c>
      <c r="AW8" s="24"/>
      <c r="AX8" s="43">
        <f ca="1">'Evaluation Trace'!BY8</f>
        <v>232</v>
      </c>
      <c r="AY8" s="43">
        <f ca="1">'Evaluation Trace'!BZ8</f>
        <v>129</v>
      </c>
      <c r="AZ8" s="43">
        <f ca="1">'Evaluation Trace'!CA8</f>
        <v>110</v>
      </c>
      <c r="BA8" s="43">
        <f ca="1">'Evaluation Trace'!CB8</f>
        <v>81</v>
      </c>
      <c r="BB8" s="43">
        <f ca="1">'Evaluation Trace'!CC8</f>
        <v>53</v>
      </c>
      <c r="BC8" s="7"/>
      <c r="BD8" s="43">
        <f ca="1">'Evaluation Trace'!CE8</f>
        <v>72</v>
      </c>
      <c r="BE8" s="43">
        <f ca="1">'Evaluation Trace'!CF8</f>
        <v>45</v>
      </c>
      <c r="BF8" s="43">
        <f ca="1">'Evaluation Trace'!CG8</f>
        <v>25</v>
      </c>
      <c r="BG8" s="43">
        <f ca="1">'Evaluation Trace'!CH8</f>
        <v>62</v>
      </c>
      <c r="BH8" s="43">
        <f ca="1">'Evaluation Trace'!CI8</f>
        <v>0</v>
      </c>
      <c r="BI8" s="7"/>
    </row>
    <row r="9" spans="1:61" x14ac:dyDescent="0.25">
      <c r="A9" s="44"/>
      <c r="B9" s="43" cm="1">
        <f t="array" aca="1" ref="B9" ca="1">MOD($D9*MOD_INV($C9,Prime),Prime)</f>
        <v>62</v>
      </c>
      <c r="C9" s="19" cm="1">
        <f t="array" ref="C9">MOD(MOD_EXP($H9,Input_Output!$O$21,Prime)-1,Prime)</f>
        <v>248</v>
      </c>
      <c r="D9" s="43">
        <f ca="1">MOD(SUMPRODUCT(_xlfn.HSTACK(J$1:P$1,R$1:AB$1,AD$1:AN$1,AP$1:AV$1,AX$1:BB$1,BD$1:BH$1),_xlfn.HSTACK($J9:$P9,$R9:$AB9,$AD9:$AN9,$AP9:$AV9,$AX9:$BB9,$BD9:$BH9)),Prime)</f>
        <v>213</v>
      </c>
      <c r="E9" s="44"/>
      <c r="F9" s="41" t="str">
        <f>'Evaluation Trace'!A9</f>
        <v>disguised</v>
      </c>
      <c r="G9" s="19">
        <f>'Evaluation Trace'!B9</f>
        <v>4</v>
      </c>
      <c r="H9" s="19">
        <f>'Evaluation Trace'!C9</f>
        <v>233</v>
      </c>
      <c r="I9" s="24"/>
      <c r="J9" s="43">
        <f ca="1">'Evaluation Trace'!AK9</f>
        <v>183</v>
      </c>
      <c r="K9" s="43">
        <f ca="1">'Evaluation Trace'!AL9</f>
        <v>112</v>
      </c>
      <c r="L9" s="43">
        <f ca="1">'Evaluation Trace'!AM9</f>
        <v>52</v>
      </c>
      <c r="M9" s="43">
        <f ca="1">'Evaluation Trace'!AN9</f>
        <v>254</v>
      </c>
      <c r="N9" s="43">
        <f ca="1">'Evaluation Trace'!AO9</f>
        <v>20</v>
      </c>
      <c r="O9" s="43">
        <f ca="1">'Evaluation Trace'!AP9</f>
        <v>43</v>
      </c>
      <c r="P9" s="43">
        <f ca="1">'Evaluation Trace'!AQ9</f>
        <v>135</v>
      </c>
      <c r="Q9" s="24"/>
      <c r="R9" s="43">
        <f ca="1">'Evaluation Trace'!AS9</f>
        <v>61</v>
      </c>
      <c r="S9" s="43">
        <f ca="1">'Evaluation Trace'!AT9</f>
        <v>50</v>
      </c>
      <c r="T9" s="43">
        <f ca="1">'Evaluation Trace'!AU9</f>
        <v>153</v>
      </c>
      <c r="U9" s="43">
        <f ca="1">'Evaluation Trace'!AV9</f>
        <v>129</v>
      </c>
      <c r="V9" s="43">
        <f ca="1">'Evaluation Trace'!AW9</f>
        <v>139</v>
      </c>
      <c r="W9" s="43">
        <f ca="1">'Evaluation Trace'!AX9</f>
        <v>0</v>
      </c>
      <c r="X9" s="43">
        <f ca="1">'Evaluation Trace'!AY9</f>
        <v>26</v>
      </c>
      <c r="Y9" s="43">
        <f ca="1">'Evaluation Trace'!AZ9</f>
        <v>73</v>
      </c>
      <c r="Z9" s="43">
        <f ca="1">'Evaluation Trace'!BA9</f>
        <v>65</v>
      </c>
      <c r="AA9" s="43">
        <f ca="1">'Evaluation Trace'!BB9</f>
        <v>49</v>
      </c>
      <c r="AB9" s="43">
        <f ca="1">'Evaluation Trace'!BC9</f>
        <v>74</v>
      </c>
      <c r="AC9" s="24"/>
      <c r="AD9" s="43">
        <f ca="1">'Evaluation Trace'!BE9</f>
        <v>243</v>
      </c>
      <c r="AE9" s="43">
        <f ca="1">'Evaluation Trace'!BF9</f>
        <v>157</v>
      </c>
      <c r="AF9" s="43">
        <f ca="1">'Evaluation Trace'!BG9</f>
        <v>225</v>
      </c>
      <c r="AG9" s="43">
        <f ca="1">'Evaluation Trace'!BH9</f>
        <v>215</v>
      </c>
      <c r="AH9" s="43">
        <f ca="1">'Evaluation Trace'!BI9</f>
        <v>196</v>
      </c>
      <c r="AI9" s="43">
        <f ca="1">'Evaluation Trace'!BJ9</f>
        <v>11</v>
      </c>
      <c r="AJ9" s="43">
        <f ca="1">'Evaluation Trace'!BK9</f>
        <v>61</v>
      </c>
      <c r="AK9" s="43">
        <f ca="1">'Evaluation Trace'!BL9</f>
        <v>179</v>
      </c>
      <c r="AL9" s="43">
        <f ca="1">'Evaluation Trace'!BM9</f>
        <v>65</v>
      </c>
      <c r="AM9" s="43">
        <f ca="1">'Evaluation Trace'!BN9</f>
        <v>16</v>
      </c>
      <c r="AN9" s="43">
        <f ca="1">'Evaluation Trace'!BO9</f>
        <v>116</v>
      </c>
      <c r="AO9" s="24"/>
      <c r="AP9" s="43">
        <f ca="1">'Evaluation Trace'!BQ9</f>
        <v>231</v>
      </c>
      <c r="AQ9" s="43">
        <f ca="1">'Evaluation Trace'!BR9</f>
        <v>113</v>
      </c>
      <c r="AR9" s="43">
        <f ca="1">'Evaluation Trace'!BS9</f>
        <v>243</v>
      </c>
      <c r="AS9" s="43">
        <f ca="1">'Evaluation Trace'!BT9</f>
        <v>136</v>
      </c>
      <c r="AT9" s="43">
        <f ca="1">'Evaluation Trace'!BU9</f>
        <v>110</v>
      </c>
      <c r="AU9" s="43">
        <f ca="1">'Evaluation Trace'!BV9</f>
        <v>240</v>
      </c>
      <c r="AV9" s="43">
        <f ca="1">'Evaluation Trace'!BW9</f>
        <v>35</v>
      </c>
      <c r="AW9" s="24"/>
      <c r="AX9" s="43">
        <f ca="1">'Evaluation Trace'!BY9</f>
        <v>2</v>
      </c>
      <c r="AY9" s="43">
        <f ca="1">'Evaluation Trace'!BZ9</f>
        <v>77</v>
      </c>
      <c r="AZ9" s="43">
        <f ca="1">'Evaluation Trace'!CA9</f>
        <v>62</v>
      </c>
      <c r="BA9" s="43">
        <f ca="1">'Evaluation Trace'!CB9</f>
        <v>192</v>
      </c>
      <c r="BB9" s="43">
        <f ca="1">'Evaluation Trace'!CC9</f>
        <v>140</v>
      </c>
      <c r="BC9" s="7"/>
      <c r="BD9" s="43">
        <f ca="1">'Evaluation Trace'!CE9</f>
        <v>209</v>
      </c>
      <c r="BE9" s="43">
        <f ca="1">'Evaluation Trace'!CF9</f>
        <v>184</v>
      </c>
      <c r="BF9" s="43">
        <f ca="1">'Evaluation Trace'!CG9</f>
        <v>125</v>
      </c>
      <c r="BG9" s="43">
        <f ca="1">'Evaluation Trace'!CH9</f>
        <v>79</v>
      </c>
      <c r="BH9" s="43">
        <f ca="1">'Evaluation Trace'!CI9</f>
        <v>0</v>
      </c>
      <c r="BI9" s="7"/>
    </row>
    <row r="10" spans="1:61" x14ac:dyDescent="0.25">
      <c r="A10" s="44"/>
      <c r="B10" s="43" cm="1">
        <f t="array" aca="1" ref="B10" ca="1">MOD($D10*MOD_INV($C10,Prime),Prime)</f>
        <v>128</v>
      </c>
      <c r="C10" s="19" cm="1">
        <f t="array" ref="C10">MOD(MOD_EXP($H10,Input_Output!$O$21,Prime)-1,Prime)</f>
        <v>127</v>
      </c>
      <c r="D10" s="43">
        <f ca="1">MOD(SUMPRODUCT(_xlfn.HSTACK(J$1:P$1,R$1:AB$1,AD$1:AN$1,AP$1:AV$1,AX$1:BB$1,BD$1:BH$1),_xlfn.HSTACK($J10:$P10,$R10:$AB10,$AD10:$AN10,$AP10:$AV10,$AX10:$BB10,$BD10:$BH10)),Prime)</f>
        <v>65</v>
      </c>
      <c r="E10" s="44"/>
      <c r="F10" s="41" t="str">
        <f>'Evaluation Trace'!A10</f>
        <v>disguised</v>
      </c>
      <c r="G10" s="19">
        <f>'Evaluation Trace'!B10</f>
        <v>5</v>
      </c>
      <c r="H10" s="19">
        <f>'Evaluation Trace'!C10</f>
        <v>112</v>
      </c>
      <c r="I10" s="24"/>
      <c r="J10" s="43">
        <f ca="1">'Evaluation Trace'!AK10</f>
        <v>142</v>
      </c>
      <c r="K10" s="43">
        <f ca="1">'Evaluation Trace'!AL10</f>
        <v>220</v>
      </c>
      <c r="L10" s="43">
        <f ca="1">'Evaluation Trace'!AM10</f>
        <v>192</v>
      </c>
      <c r="M10" s="43">
        <f ca="1">'Evaluation Trace'!AN10</f>
        <v>218</v>
      </c>
      <c r="N10" s="43">
        <f ca="1">'Evaluation Trace'!AO10</f>
        <v>204</v>
      </c>
      <c r="O10" s="43">
        <f ca="1">'Evaluation Trace'!AP10</f>
        <v>92</v>
      </c>
      <c r="P10" s="43">
        <f ca="1">'Evaluation Trace'!AQ10</f>
        <v>182</v>
      </c>
      <c r="Q10" s="24"/>
      <c r="R10" s="43">
        <f ca="1">'Evaluation Trace'!AS10</f>
        <v>123</v>
      </c>
      <c r="S10" s="43">
        <f ca="1">'Evaluation Trace'!AT10</f>
        <v>160</v>
      </c>
      <c r="T10" s="43">
        <f ca="1">'Evaluation Trace'!AU10</f>
        <v>80</v>
      </c>
      <c r="U10" s="43">
        <f ca="1">'Evaluation Trace'!AV10</f>
        <v>52</v>
      </c>
      <c r="V10" s="43">
        <f ca="1">'Evaluation Trace'!AW10</f>
        <v>252</v>
      </c>
      <c r="W10" s="43">
        <f ca="1">'Evaluation Trace'!AX10</f>
        <v>233</v>
      </c>
      <c r="X10" s="43">
        <f ca="1">'Evaluation Trace'!AY10</f>
        <v>108</v>
      </c>
      <c r="Y10" s="43">
        <f ca="1">'Evaluation Trace'!AZ10</f>
        <v>205</v>
      </c>
      <c r="Z10" s="43">
        <f ca="1">'Evaluation Trace'!BA10</f>
        <v>202</v>
      </c>
      <c r="AA10" s="43">
        <f ca="1">'Evaluation Trace'!BB10</f>
        <v>144</v>
      </c>
      <c r="AB10" s="43">
        <f ca="1">'Evaluation Trace'!BC10</f>
        <v>219</v>
      </c>
      <c r="AC10" s="24"/>
      <c r="AD10" s="43">
        <f ca="1">'Evaluation Trace'!BE10</f>
        <v>201</v>
      </c>
      <c r="AE10" s="43">
        <f ca="1">'Evaluation Trace'!BF10</f>
        <v>133</v>
      </c>
      <c r="AF10" s="43">
        <f ca="1">'Evaluation Trace'!BG10</f>
        <v>45</v>
      </c>
      <c r="AG10" s="43">
        <f ca="1">'Evaluation Trace'!BH10</f>
        <v>87</v>
      </c>
      <c r="AH10" s="43">
        <f ca="1">'Evaluation Trace'!BI10</f>
        <v>33</v>
      </c>
      <c r="AI10" s="43">
        <f ca="1">'Evaluation Trace'!BJ10</f>
        <v>25</v>
      </c>
      <c r="AJ10" s="43">
        <f ca="1">'Evaluation Trace'!BK10</f>
        <v>211</v>
      </c>
      <c r="AK10" s="43">
        <f ca="1">'Evaluation Trace'!BL10</f>
        <v>120</v>
      </c>
      <c r="AL10" s="43">
        <f ca="1">'Evaluation Trace'!BM10</f>
        <v>66</v>
      </c>
      <c r="AM10" s="43">
        <f ca="1">'Evaluation Trace'!BN10</f>
        <v>161</v>
      </c>
      <c r="AN10" s="43">
        <f ca="1">'Evaluation Trace'!BO10</f>
        <v>180</v>
      </c>
      <c r="AO10" s="24"/>
      <c r="AP10" s="43">
        <f ca="1">'Evaluation Trace'!BQ10</f>
        <v>64</v>
      </c>
      <c r="AQ10" s="43">
        <f ca="1">'Evaluation Trace'!BR10</f>
        <v>234</v>
      </c>
      <c r="AR10" s="43">
        <f ca="1">'Evaluation Trace'!BS10</f>
        <v>225</v>
      </c>
      <c r="AS10" s="43">
        <f ca="1">'Evaluation Trace'!BT10</f>
        <v>90</v>
      </c>
      <c r="AT10" s="43">
        <f ca="1">'Evaluation Trace'!BU10</f>
        <v>2</v>
      </c>
      <c r="AU10" s="43">
        <f ca="1">'Evaluation Trace'!BV10</f>
        <v>99</v>
      </c>
      <c r="AV10" s="43">
        <f ca="1">'Evaluation Trace'!BW10</f>
        <v>148</v>
      </c>
      <c r="AW10" s="24"/>
      <c r="AX10" s="43">
        <f ca="1">'Evaluation Trace'!BY10</f>
        <v>97</v>
      </c>
      <c r="AY10" s="43">
        <f ca="1">'Evaluation Trace'!BZ10</f>
        <v>192</v>
      </c>
      <c r="AZ10" s="43">
        <f ca="1">'Evaluation Trace'!CA10</f>
        <v>61</v>
      </c>
      <c r="BA10" s="43">
        <f ca="1">'Evaluation Trace'!CB10</f>
        <v>147</v>
      </c>
      <c r="BB10" s="43">
        <f ca="1">'Evaluation Trace'!CC10</f>
        <v>61</v>
      </c>
      <c r="BC10" s="7"/>
      <c r="BD10" s="43">
        <f ca="1">'Evaluation Trace'!CE10</f>
        <v>210</v>
      </c>
      <c r="BE10" s="43">
        <f ca="1">'Evaluation Trace'!CF10</f>
        <v>106</v>
      </c>
      <c r="BF10" s="43">
        <f ca="1">'Evaluation Trace'!CG10</f>
        <v>9</v>
      </c>
      <c r="BG10" s="43">
        <f ca="1">'Evaluation Trace'!CH10</f>
        <v>85</v>
      </c>
      <c r="BH10" s="43">
        <f ca="1">'Evaluation Trace'!CI10</f>
        <v>0</v>
      </c>
      <c r="BI10" s="7"/>
    </row>
    <row r="11" spans="1:61" x14ac:dyDescent="0.25">
      <c r="A11" s="44"/>
      <c r="B11" s="43" cm="1">
        <f t="array" aca="1" ref="B11" ca="1">MOD($D11*MOD_INV($C11,Prime),Prime)</f>
        <v>255</v>
      </c>
      <c r="C11" s="19" cm="1">
        <f t="array" ref="C11">MOD(MOD_EXP($H11,Input_Output!$O$21,Prime)-1,Prime)</f>
        <v>7</v>
      </c>
      <c r="D11" s="43">
        <f ca="1">MOD(SUMPRODUCT(_xlfn.HSTACK(J$1:P$1,R$1:AB$1,AD$1:AN$1,AP$1:AV$1,AX$1:BB$1,BD$1:BH$1),_xlfn.HSTACK($J11:$P11,$R11:$AB11,$AD11:$AN11,$AP11:$AV11,$AX11:$BB11,$BD11:$BH11)),Prime)</f>
        <v>243</v>
      </c>
      <c r="E11" s="44"/>
      <c r="F11" s="41" t="str">
        <f>'Evaluation Trace'!A11</f>
        <v>disguised</v>
      </c>
      <c r="G11" s="19">
        <f>'Evaluation Trace'!B11</f>
        <v>6</v>
      </c>
      <c r="H11" s="19">
        <f>'Evaluation Trace'!C11</f>
        <v>77</v>
      </c>
      <c r="I11" s="24"/>
      <c r="J11" s="43">
        <f ca="1">'Evaluation Trace'!AK11</f>
        <v>77</v>
      </c>
      <c r="K11" s="43">
        <f ca="1">'Evaluation Trace'!AL11</f>
        <v>124</v>
      </c>
      <c r="L11" s="43">
        <f ca="1">'Evaluation Trace'!AM11</f>
        <v>49</v>
      </c>
      <c r="M11" s="43">
        <f ca="1">'Evaluation Trace'!AN11</f>
        <v>23</v>
      </c>
      <c r="N11" s="43">
        <f ca="1">'Evaluation Trace'!AO11</f>
        <v>232</v>
      </c>
      <c r="O11" s="43">
        <f ca="1">'Evaluation Trace'!AP11</f>
        <v>248</v>
      </c>
      <c r="P11" s="43">
        <f ca="1">'Evaluation Trace'!AQ11</f>
        <v>76</v>
      </c>
      <c r="Q11" s="24"/>
      <c r="R11" s="43">
        <f ca="1">'Evaluation Trace'!AS11</f>
        <v>222</v>
      </c>
      <c r="S11" s="43">
        <f ca="1">'Evaluation Trace'!AT11</f>
        <v>124</v>
      </c>
      <c r="T11" s="43">
        <f ca="1">'Evaluation Trace'!AU11</f>
        <v>182</v>
      </c>
      <c r="U11" s="43">
        <f ca="1">'Evaluation Trace'!AV11</f>
        <v>2</v>
      </c>
      <c r="V11" s="43">
        <f ca="1">'Evaluation Trace'!AW11</f>
        <v>84</v>
      </c>
      <c r="W11" s="43">
        <f ca="1">'Evaluation Trace'!AX11</f>
        <v>204</v>
      </c>
      <c r="X11" s="43">
        <f ca="1">'Evaluation Trace'!AY11</f>
        <v>32</v>
      </c>
      <c r="Y11" s="43">
        <f ca="1">'Evaluation Trace'!AZ11</f>
        <v>188</v>
      </c>
      <c r="Z11" s="43">
        <f ca="1">'Evaluation Trace'!BA11</f>
        <v>8</v>
      </c>
      <c r="AA11" s="43">
        <f ca="1">'Evaluation Trace'!BB11</f>
        <v>110</v>
      </c>
      <c r="AB11" s="43">
        <f ca="1">'Evaluation Trace'!BC11</f>
        <v>45</v>
      </c>
      <c r="AC11" s="24"/>
      <c r="AD11" s="43">
        <f ca="1">'Evaluation Trace'!BE11</f>
        <v>187</v>
      </c>
      <c r="AE11" s="43">
        <f ca="1">'Evaluation Trace'!BF11</f>
        <v>74</v>
      </c>
      <c r="AF11" s="43">
        <f ca="1">'Evaluation Trace'!BG11</f>
        <v>91</v>
      </c>
      <c r="AG11" s="43">
        <f ca="1">'Evaluation Trace'!BH11</f>
        <v>252</v>
      </c>
      <c r="AH11" s="43">
        <f ca="1">'Evaluation Trace'!BI11</f>
        <v>50</v>
      </c>
      <c r="AI11" s="43">
        <f ca="1">'Evaluation Trace'!BJ11</f>
        <v>226</v>
      </c>
      <c r="AJ11" s="43">
        <f ca="1">'Evaluation Trace'!BK11</f>
        <v>74</v>
      </c>
      <c r="AK11" s="43">
        <f ca="1">'Evaluation Trace'!BL11</f>
        <v>19</v>
      </c>
      <c r="AL11" s="43">
        <f ca="1">'Evaluation Trace'!BM11</f>
        <v>68</v>
      </c>
      <c r="AM11" s="43">
        <f ca="1">'Evaluation Trace'!BN11</f>
        <v>239</v>
      </c>
      <c r="AN11" s="43">
        <f ca="1">'Evaluation Trace'!BO11</f>
        <v>68</v>
      </c>
      <c r="AO11" s="24"/>
      <c r="AP11" s="43">
        <f ca="1">'Evaluation Trace'!BQ11</f>
        <v>205</v>
      </c>
      <c r="AQ11" s="43">
        <f ca="1">'Evaluation Trace'!BR11</f>
        <v>62</v>
      </c>
      <c r="AR11" s="43">
        <f ca="1">'Evaluation Trace'!BS11</f>
        <v>35</v>
      </c>
      <c r="AS11" s="43">
        <f ca="1">'Evaluation Trace'!BT11</f>
        <v>114</v>
      </c>
      <c r="AT11" s="43">
        <f ca="1">'Evaluation Trace'!BU11</f>
        <v>244</v>
      </c>
      <c r="AU11" s="43">
        <f ca="1">'Evaluation Trace'!BV11</f>
        <v>159</v>
      </c>
      <c r="AV11" s="43">
        <f ca="1">'Evaluation Trace'!BW11</f>
        <v>180</v>
      </c>
      <c r="AW11" s="24"/>
      <c r="AX11" s="43">
        <f ca="1">'Evaluation Trace'!BY11</f>
        <v>181</v>
      </c>
      <c r="AY11" s="43">
        <f ca="1">'Evaluation Trace'!BZ11</f>
        <v>21</v>
      </c>
      <c r="AZ11" s="43">
        <f ca="1">'Evaluation Trace'!CA11</f>
        <v>159</v>
      </c>
      <c r="BA11" s="43">
        <f ca="1">'Evaluation Trace'!CB11</f>
        <v>112</v>
      </c>
      <c r="BB11" s="43">
        <f ca="1">'Evaluation Trace'!CC11</f>
        <v>189</v>
      </c>
      <c r="BC11" s="7"/>
      <c r="BD11" s="43">
        <f ca="1">'Evaluation Trace'!CE11</f>
        <v>2</v>
      </c>
      <c r="BE11" s="43">
        <f ca="1">'Evaluation Trace'!CF11</f>
        <v>76</v>
      </c>
      <c r="BF11" s="43">
        <f ca="1">'Evaluation Trace'!CG11</f>
        <v>45</v>
      </c>
      <c r="BG11" s="43">
        <f ca="1">'Evaluation Trace'!CH11</f>
        <v>71</v>
      </c>
      <c r="BH11" s="43">
        <f ca="1">'Evaluation Trace'!CI11</f>
        <v>0</v>
      </c>
      <c r="BI11" s="7"/>
    </row>
    <row r="12" spans="1:61" x14ac:dyDescent="0.25">
      <c r="A12" s="44"/>
      <c r="B12" s="43" cm="1">
        <f t="array" aca="1" ref="B12" ca="1">MOD($D12*MOD_INV($C12,Prime),Prime)</f>
        <v>195</v>
      </c>
      <c r="C12" s="19" cm="1">
        <f t="array" ref="C12">MOD(MOD_EXP($H12,Input_Output!$O$21,Prime)-1,Prime)</f>
        <v>128</v>
      </c>
      <c r="D12" s="43">
        <f ca="1">MOD(SUMPRODUCT(_xlfn.HSTACK(J$1:P$1,R$1:AB$1,AD$1:AN$1,AP$1:AV$1,AX$1:BB$1,BD$1:BH$1),_xlfn.HSTACK($J12:$P12,$R12:$AB12,$AD12:$AN12,$AP12:$AV12,$AX12:$BB12,$BD12:$BH12)),Prime)</f>
        <v>31</v>
      </c>
      <c r="E12" s="44"/>
      <c r="F12" s="41" t="str">
        <f>'Evaluation Trace'!A12</f>
        <v>disguised</v>
      </c>
      <c r="G12" s="19">
        <f>'Evaluation Trace'!B12</f>
        <v>7</v>
      </c>
      <c r="H12" s="19">
        <f>'Evaluation Trace'!C12</f>
        <v>69</v>
      </c>
      <c r="I12" s="24"/>
      <c r="J12" s="43">
        <f ca="1">'Evaluation Trace'!AK12</f>
        <v>91</v>
      </c>
      <c r="K12" s="43">
        <f ca="1">'Evaluation Trace'!AL12</f>
        <v>27</v>
      </c>
      <c r="L12" s="43">
        <f ca="1">'Evaluation Trace'!AM12</f>
        <v>179</v>
      </c>
      <c r="M12" s="43">
        <f ca="1">'Evaluation Trace'!AN12</f>
        <v>209</v>
      </c>
      <c r="N12" s="43">
        <f ca="1">'Evaluation Trace'!AO12</f>
        <v>151</v>
      </c>
      <c r="O12" s="43">
        <f ca="1">'Evaluation Trace'!AP12</f>
        <v>75</v>
      </c>
      <c r="P12" s="43">
        <f ca="1">'Evaluation Trace'!AQ12</f>
        <v>126</v>
      </c>
      <c r="Q12" s="24"/>
      <c r="R12" s="43">
        <f ca="1">'Evaluation Trace'!AS12</f>
        <v>124</v>
      </c>
      <c r="S12" s="43">
        <f ca="1">'Evaluation Trace'!AT12</f>
        <v>109</v>
      </c>
      <c r="T12" s="43">
        <f ca="1">'Evaluation Trace'!AU12</f>
        <v>54</v>
      </c>
      <c r="U12" s="43">
        <f ca="1">'Evaluation Trace'!AV12</f>
        <v>85</v>
      </c>
      <c r="V12" s="43">
        <f ca="1">'Evaluation Trace'!AW12</f>
        <v>20</v>
      </c>
      <c r="W12" s="43">
        <f ca="1">'Evaluation Trace'!AX12</f>
        <v>172</v>
      </c>
      <c r="X12" s="43">
        <f ca="1">'Evaluation Trace'!AY12</f>
        <v>205</v>
      </c>
      <c r="Y12" s="43">
        <f ca="1">'Evaluation Trace'!AZ12</f>
        <v>7</v>
      </c>
      <c r="Z12" s="43">
        <f ca="1">'Evaluation Trace'!BA12</f>
        <v>52</v>
      </c>
      <c r="AA12" s="43">
        <f ca="1">'Evaluation Trace'!BB12</f>
        <v>72</v>
      </c>
      <c r="AB12" s="43">
        <f ca="1">'Evaluation Trace'!BC12</f>
        <v>151</v>
      </c>
      <c r="AC12" s="24"/>
      <c r="AD12" s="43">
        <f ca="1">'Evaluation Trace'!BE12</f>
        <v>46</v>
      </c>
      <c r="AE12" s="43">
        <f ca="1">'Evaluation Trace'!BF12</f>
        <v>179</v>
      </c>
      <c r="AF12" s="43">
        <f ca="1">'Evaluation Trace'!BG12</f>
        <v>170</v>
      </c>
      <c r="AG12" s="43">
        <f ca="1">'Evaluation Trace'!BH12</f>
        <v>82</v>
      </c>
      <c r="AH12" s="43">
        <f ca="1">'Evaluation Trace'!BI12</f>
        <v>94</v>
      </c>
      <c r="AI12" s="43">
        <f ca="1">'Evaluation Trace'!BJ12</f>
        <v>72</v>
      </c>
      <c r="AJ12" s="43">
        <f ca="1">'Evaluation Trace'!BK12</f>
        <v>183</v>
      </c>
      <c r="AK12" s="43">
        <f ca="1">'Evaluation Trace'!BL12</f>
        <v>56</v>
      </c>
      <c r="AL12" s="43">
        <f ca="1">'Evaluation Trace'!BM12</f>
        <v>174</v>
      </c>
      <c r="AM12" s="43">
        <f ca="1">'Evaluation Trace'!BN12</f>
        <v>90</v>
      </c>
      <c r="AN12" s="43">
        <f ca="1">'Evaluation Trace'!BO12</f>
        <v>14</v>
      </c>
      <c r="AO12" s="24"/>
      <c r="AP12" s="43">
        <f ca="1">'Evaluation Trace'!BQ12</f>
        <v>148</v>
      </c>
      <c r="AQ12" s="43">
        <f ca="1">'Evaluation Trace'!BR12</f>
        <v>209</v>
      </c>
      <c r="AR12" s="43">
        <f ca="1">'Evaluation Trace'!BS12</f>
        <v>66</v>
      </c>
      <c r="AS12" s="43">
        <f ca="1">'Evaluation Trace'!BT12</f>
        <v>250</v>
      </c>
      <c r="AT12" s="43">
        <f ca="1">'Evaluation Trace'!BU12</f>
        <v>98</v>
      </c>
      <c r="AU12" s="43">
        <f ca="1">'Evaluation Trace'!BV12</f>
        <v>54</v>
      </c>
      <c r="AV12" s="43">
        <f ca="1">'Evaluation Trace'!BW12</f>
        <v>77</v>
      </c>
      <c r="AW12" s="24"/>
      <c r="AX12" s="43">
        <f ca="1">'Evaluation Trace'!BY12</f>
        <v>56</v>
      </c>
      <c r="AY12" s="43">
        <f ca="1">'Evaluation Trace'!BZ12</f>
        <v>84</v>
      </c>
      <c r="AZ12" s="43">
        <f ca="1">'Evaluation Trace'!CA12</f>
        <v>221</v>
      </c>
      <c r="BA12" s="43">
        <f ca="1">'Evaluation Trace'!CB12</f>
        <v>121</v>
      </c>
      <c r="BB12" s="43">
        <f ca="1">'Evaluation Trace'!CC12</f>
        <v>19</v>
      </c>
      <c r="BC12" s="7"/>
      <c r="BD12" s="43">
        <f ca="1">'Evaluation Trace'!CE12</f>
        <v>74</v>
      </c>
      <c r="BE12" s="43">
        <f ca="1">'Evaluation Trace'!CF12</f>
        <v>50</v>
      </c>
      <c r="BF12" s="43">
        <f ca="1">'Evaluation Trace'!CG12</f>
        <v>123</v>
      </c>
      <c r="BG12" s="43">
        <f ca="1">'Evaluation Trace'!CH12</f>
        <v>178</v>
      </c>
      <c r="BH12" s="43">
        <f ca="1">'Evaluation Trace'!CI12</f>
        <v>0</v>
      </c>
      <c r="BI12" s="7"/>
    </row>
    <row r="13" spans="1:61" x14ac:dyDescent="0.25">
      <c r="A13" s="44"/>
      <c r="B13" s="43" cm="1">
        <f t="array" aca="1" ref="B13" ca="1">MOD($D13*MOD_INV($C13,Prime),Prime)</f>
        <v>223</v>
      </c>
      <c r="C13" s="19" cm="1">
        <f t="array" ref="C13">MOD(MOD_EXP($H13,Input_Output!$O$21,Prime)-1,Prime)</f>
        <v>248</v>
      </c>
      <c r="D13" s="43">
        <f ca="1">MOD(SUMPRODUCT(_xlfn.HSTACK(J$1:P$1,R$1:AB$1,AD$1:AN$1,AP$1:AV$1,AX$1:BB$1,BD$1:BH$1),_xlfn.HSTACK($J13:$P13,$R13:$AB13,$AD13:$AN13,$AP13:$AV13,$AX13:$BB13,$BD13:$BH13)),Prime)</f>
        <v>49</v>
      </c>
      <c r="E13" s="44"/>
      <c r="F13" s="41" t="str">
        <f>'Evaluation Trace'!A13</f>
        <v>disguised</v>
      </c>
      <c r="G13" s="19">
        <f>'Evaluation Trace'!B13</f>
        <v>8</v>
      </c>
      <c r="H13" s="19">
        <f>'Evaluation Trace'!C13</f>
        <v>192</v>
      </c>
      <c r="I13" s="24"/>
      <c r="J13" s="43">
        <f ca="1">'Evaluation Trace'!AK13</f>
        <v>144</v>
      </c>
      <c r="K13" s="43">
        <f ca="1">'Evaluation Trace'!AL13</f>
        <v>32</v>
      </c>
      <c r="L13" s="43">
        <f ca="1">'Evaluation Trace'!AM13</f>
        <v>168</v>
      </c>
      <c r="M13" s="43">
        <f ca="1">'Evaluation Trace'!AN13</f>
        <v>149</v>
      </c>
      <c r="N13" s="43">
        <f ca="1">'Evaluation Trace'!AO13</f>
        <v>146</v>
      </c>
      <c r="O13" s="43">
        <f ca="1">'Evaluation Trace'!AP13</f>
        <v>116</v>
      </c>
      <c r="P13" s="43">
        <f ca="1">'Evaluation Trace'!AQ13</f>
        <v>199</v>
      </c>
      <c r="Q13" s="24"/>
      <c r="R13" s="43">
        <f ca="1">'Evaluation Trace'!AS13</f>
        <v>162</v>
      </c>
      <c r="S13" s="43">
        <f ca="1">'Evaluation Trace'!AT13</f>
        <v>141</v>
      </c>
      <c r="T13" s="43">
        <f ca="1">'Evaluation Trace'!AU13</f>
        <v>244</v>
      </c>
      <c r="U13" s="43">
        <f ca="1">'Evaluation Trace'!AV13</f>
        <v>204</v>
      </c>
      <c r="V13" s="43">
        <f ca="1">'Evaluation Trace'!AW13</f>
        <v>103</v>
      </c>
      <c r="W13" s="43">
        <f ca="1">'Evaluation Trace'!AX13</f>
        <v>7</v>
      </c>
      <c r="X13" s="43">
        <f ca="1">'Evaluation Trace'!AY13</f>
        <v>141</v>
      </c>
      <c r="Y13" s="43">
        <f ca="1">'Evaluation Trace'!AZ13</f>
        <v>88</v>
      </c>
      <c r="Z13" s="43">
        <f ca="1">'Evaluation Trace'!BA13</f>
        <v>186</v>
      </c>
      <c r="AA13" s="43">
        <f ca="1">'Evaluation Trace'!BB13</f>
        <v>39</v>
      </c>
      <c r="AB13" s="43">
        <f ca="1">'Evaluation Trace'!BC13</f>
        <v>115</v>
      </c>
      <c r="AC13" s="24"/>
      <c r="AD13" s="43">
        <f ca="1">'Evaluation Trace'!BE13</f>
        <v>137</v>
      </c>
      <c r="AE13" s="43">
        <f ca="1">'Evaluation Trace'!BF13</f>
        <v>67</v>
      </c>
      <c r="AF13" s="43">
        <f ca="1">'Evaluation Trace'!BG13</f>
        <v>9</v>
      </c>
      <c r="AG13" s="43">
        <f ca="1">'Evaluation Trace'!BH13</f>
        <v>52</v>
      </c>
      <c r="AH13" s="43">
        <f ca="1">'Evaluation Trace'!BI13</f>
        <v>204</v>
      </c>
      <c r="AI13" s="43">
        <f ca="1">'Evaluation Trace'!BJ13</f>
        <v>188</v>
      </c>
      <c r="AJ13" s="43">
        <f ca="1">'Evaluation Trace'!BK13</f>
        <v>53</v>
      </c>
      <c r="AK13" s="43">
        <f ca="1">'Evaluation Trace'!BL13</f>
        <v>9</v>
      </c>
      <c r="AL13" s="43">
        <f ca="1">'Evaluation Trace'!BM13</f>
        <v>124</v>
      </c>
      <c r="AM13" s="43">
        <f ca="1">'Evaluation Trace'!BN13</f>
        <v>48</v>
      </c>
      <c r="AN13" s="43">
        <f ca="1">'Evaluation Trace'!BO13</f>
        <v>204</v>
      </c>
      <c r="AO13" s="24"/>
      <c r="AP13" s="43">
        <f ca="1">'Evaluation Trace'!BQ13</f>
        <v>44</v>
      </c>
      <c r="AQ13" s="43">
        <f ca="1">'Evaluation Trace'!BR13</f>
        <v>107</v>
      </c>
      <c r="AR13" s="43">
        <f ca="1">'Evaluation Trace'!BS13</f>
        <v>152</v>
      </c>
      <c r="AS13" s="43">
        <f ca="1">'Evaluation Trace'!BT13</f>
        <v>234</v>
      </c>
      <c r="AT13" s="43">
        <f ca="1">'Evaluation Trace'!BU13</f>
        <v>56</v>
      </c>
      <c r="AU13" s="43">
        <f ca="1">'Evaluation Trace'!BV13</f>
        <v>10</v>
      </c>
      <c r="AV13" s="43">
        <f ca="1">'Evaluation Trace'!BW13</f>
        <v>86</v>
      </c>
      <c r="AW13" s="24"/>
      <c r="AX13" s="43">
        <f ca="1">'Evaluation Trace'!BY13</f>
        <v>207</v>
      </c>
      <c r="AY13" s="43">
        <f ca="1">'Evaluation Trace'!BZ13</f>
        <v>211</v>
      </c>
      <c r="AZ13" s="43">
        <f ca="1">'Evaluation Trace'!CA13</f>
        <v>90</v>
      </c>
      <c r="BA13" s="43">
        <f ca="1">'Evaluation Trace'!CB13</f>
        <v>221</v>
      </c>
      <c r="BB13" s="43">
        <f ca="1">'Evaluation Trace'!CC13</f>
        <v>64</v>
      </c>
      <c r="BC13" s="7"/>
      <c r="BD13" s="43">
        <f ca="1">'Evaluation Trace'!CE13</f>
        <v>207</v>
      </c>
      <c r="BE13" s="43">
        <f ca="1">'Evaluation Trace'!CF13</f>
        <v>64</v>
      </c>
      <c r="BF13" s="43">
        <f ca="1">'Evaluation Trace'!CG13</f>
        <v>52</v>
      </c>
      <c r="BG13" s="43">
        <f ca="1">'Evaluation Trace'!CH13</f>
        <v>113</v>
      </c>
      <c r="BH13" s="43">
        <f ca="1">'Evaluation Trace'!CI13</f>
        <v>0</v>
      </c>
      <c r="BI13" s="7"/>
    </row>
    <row r="14" spans="1:61" x14ac:dyDescent="0.25">
      <c r="A14" s="44"/>
      <c r="B14" s="43" cm="1">
        <f t="array" aca="1" ref="B14" ca="1">MOD($D14*MOD_INV($C14,Prime),Prime)</f>
        <v>143</v>
      </c>
      <c r="C14" s="19" cm="1">
        <f t="array" ref="C14">MOD(MOD_EXP($H14,Input_Output!$O$21,Prime)-1,Prime)</f>
        <v>127</v>
      </c>
      <c r="D14" s="43">
        <f ca="1">MOD(SUMPRODUCT(_xlfn.HSTACK(J$1:P$1,R$1:AB$1,AD$1:AN$1,AP$1:AV$1,AX$1:BB$1,BD$1:BH$1),_xlfn.HSTACK($J14:$P14,$R14:$AB14,$AD14:$AN14,$AP14:$AV14,$AX14:$BB14,$BD14:$BH14)),Prime)</f>
        <v>171</v>
      </c>
      <c r="E14" s="44"/>
      <c r="F14" s="41" t="str">
        <f>'Evaluation Trace'!A14</f>
        <v>disguised</v>
      </c>
      <c r="G14" s="19">
        <f>'Evaluation Trace'!B14</f>
        <v>9</v>
      </c>
      <c r="H14" s="19">
        <f>'Evaluation Trace'!C14</f>
        <v>132</v>
      </c>
      <c r="I14" s="24"/>
      <c r="J14" s="43">
        <f ca="1">'Evaluation Trace'!AK14</f>
        <v>118</v>
      </c>
      <c r="K14" s="43">
        <f ca="1">'Evaluation Trace'!AL14</f>
        <v>214</v>
      </c>
      <c r="L14" s="43">
        <f ca="1">'Evaluation Trace'!AM14</f>
        <v>251</v>
      </c>
      <c r="M14" s="43">
        <f ca="1">'Evaluation Trace'!AN14</f>
        <v>56</v>
      </c>
      <c r="N14" s="43">
        <f ca="1">'Evaluation Trace'!AO14</f>
        <v>226</v>
      </c>
      <c r="O14" s="43">
        <f ca="1">'Evaluation Trace'!AP14</f>
        <v>199</v>
      </c>
      <c r="P14" s="43">
        <f ca="1">'Evaluation Trace'!AQ14</f>
        <v>169</v>
      </c>
      <c r="Q14" s="24"/>
      <c r="R14" s="43">
        <f ca="1">'Evaluation Trace'!AS14</f>
        <v>58</v>
      </c>
      <c r="S14" s="43">
        <f ca="1">'Evaluation Trace'!AT14</f>
        <v>184</v>
      </c>
      <c r="T14" s="43">
        <f ca="1">'Evaluation Trace'!AU14</f>
        <v>209</v>
      </c>
      <c r="U14" s="43">
        <f ca="1">'Evaluation Trace'!AV14</f>
        <v>158</v>
      </c>
      <c r="V14" s="43">
        <f ca="1">'Evaluation Trace'!AW14</f>
        <v>215</v>
      </c>
      <c r="W14" s="43">
        <f ca="1">'Evaluation Trace'!AX14</f>
        <v>63</v>
      </c>
      <c r="X14" s="43">
        <f ca="1">'Evaluation Trace'!AY14</f>
        <v>69</v>
      </c>
      <c r="Y14" s="43">
        <f ca="1">'Evaluation Trace'!AZ14</f>
        <v>118</v>
      </c>
      <c r="Z14" s="43">
        <f ca="1">'Evaluation Trace'!BA14</f>
        <v>8</v>
      </c>
      <c r="AA14" s="43">
        <f ca="1">'Evaluation Trace'!BB14</f>
        <v>235</v>
      </c>
      <c r="AB14" s="43">
        <f ca="1">'Evaluation Trace'!BC14</f>
        <v>5</v>
      </c>
      <c r="AC14" s="24"/>
      <c r="AD14" s="43">
        <f ca="1">'Evaluation Trace'!BE14</f>
        <v>152</v>
      </c>
      <c r="AE14" s="43">
        <f ca="1">'Evaluation Trace'!BF14</f>
        <v>66</v>
      </c>
      <c r="AF14" s="43">
        <f ca="1">'Evaluation Trace'!BG14</f>
        <v>84</v>
      </c>
      <c r="AG14" s="43">
        <f ca="1">'Evaluation Trace'!BH14</f>
        <v>71</v>
      </c>
      <c r="AH14" s="43">
        <f ca="1">'Evaluation Trace'!BI14</f>
        <v>27</v>
      </c>
      <c r="AI14" s="43">
        <f ca="1">'Evaluation Trace'!BJ14</f>
        <v>100</v>
      </c>
      <c r="AJ14" s="43">
        <f ca="1">'Evaluation Trace'!BK14</f>
        <v>92</v>
      </c>
      <c r="AK14" s="43">
        <f ca="1">'Evaluation Trace'!BL14</f>
        <v>167</v>
      </c>
      <c r="AL14" s="43">
        <f ca="1">'Evaluation Trace'!BM14</f>
        <v>30</v>
      </c>
      <c r="AM14" s="43">
        <f ca="1">'Evaluation Trace'!BN14</f>
        <v>207</v>
      </c>
      <c r="AN14" s="43">
        <f ca="1">'Evaluation Trace'!BO14</f>
        <v>161</v>
      </c>
      <c r="AO14" s="24"/>
      <c r="AP14" s="43">
        <f ca="1">'Evaluation Trace'!BQ14</f>
        <v>104</v>
      </c>
      <c r="AQ14" s="43">
        <f ca="1">'Evaluation Trace'!BR14</f>
        <v>229</v>
      </c>
      <c r="AR14" s="43">
        <f ca="1">'Evaluation Trace'!BS14</f>
        <v>60</v>
      </c>
      <c r="AS14" s="43">
        <f ca="1">'Evaluation Trace'!BT14</f>
        <v>160</v>
      </c>
      <c r="AT14" s="43">
        <f ca="1">'Evaluation Trace'!BU14</f>
        <v>223</v>
      </c>
      <c r="AU14" s="43">
        <f ca="1">'Evaluation Trace'!BV14</f>
        <v>163</v>
      </c>
      <c r="AV14" s="43">
        <f ca="1">'Evaluation Trace'!BW14</f>
        <v>154</v>
      </c>
      <c r="AW14" s="24"/>
      <c r="AX14" s="43">
        <f ca="1">'Evaluation Trace'!BY14</f>
        <v>59</v>
      </c>
      <c r="AY14" s="43">
        <f ca="1">'Evaluation Trace'!BZ14</f>
        <v>169</v>
      </c>
      <c r="AZ14" s="43">
        <f ca="1">'Evaluation Trace'!CA14</f>
        <v>177</v>
      </c>
      <c r="BA14" s="43">
        <f ca="1">'Evaluation Trace'!CB14</f>
        <v>245</v>
      </c>
      <c r="BB14" s="43">
        <f ca="1">'Evaluation Trace'!CC14</f>
        <v>21</v>
      </c>
      <c r="BC14" s="7"/>
      <c r="BD14" s="43">
        <f ca="1">'Evaluation Trace'!CE14</f>
        <v>222</v>
      </c>
      <c r="BE14" s="43">
        <f ca="1">'Evaluation Trace'!CF14</f>
        <v>98</v>
      </c>
      <c r="BF14" s="43">
        <f ca="1">'Evaluation Trace'!CG14</f>
        <v>244</v>
      </c>
      <c r="BG14" s="43">
        <f ca="1">'Evaluation Trace'!CH14</f>
        <v>211</v>
      </c>
      <c r="BH14" s="43">
        <f ca="1">'Evaluation Trace'!CI14</f>
        <v>0</v>
      </c>
      <c r="BI14" s="7"/>
    </row>
    <row r="15" spans="1:61" x14ac:dyDescent="0.25">
      <c r="A15" s="44"/>
      <c r="B15" s="43" cm="1">
        <f t="array" aca="1" ref="B15" ca="1">MOD($D15*MOD_INV($C15,Prime),Prime)</f>
        <v>184</v>
      </c>
      <c r="C15" s="19" cm="1">
        <f t="array" ref="C15">MOD(MOD_EXP($H15,Input_Output!$O$21,Prime)-1,Prime)</f>
        <v>7</v>
      </c>
      <c r="D15" s="43">
        <f ca="1">MOD(SUMPRODUCT(_xlfn.HSTACK(J$1:P$1,R$1:AB$1,AD$1:AN$1,AP$1:AV$1,AX$1:BB$1,BD$1:BH$1),_xlfn.HSTACK($J15:$P15,$R15:$AB15,$AD15:$AN15,$AP15:$AV15,$AX15:$BB15,$BD15:$BH15)),Prime)</f>
        <v>3</v>
      </c>
      <c r="E15" s="44"/>
      <c r="F15" s="41" t="str">
        <f>'Evaluation Trace'!A15</f>
        <v>disguised</v>
      </c>
      <c r="G15" s="19">
        <f>'Evaluation Trace'!B15</f>
        <v>10</v>
      </c>
      <c r="H15" s="19">
        <f>'Evaluation Trace'!C15</f>
        <v>155</v>
      </c>
      <c r="I15" s="24"/>
      <c r="J15" s="43">
        <f ca="1">'Evaluation Trace'!AK15</f>
        <v>232</v>
      </c>
      <c r="K15" s="43">
        <f ca="1">'Evaluation Trace'!AL15</f>
        <v>163</v>
      </c>
      <c r="L15" s="43">
        <f ca="1">'Evaluation Trace'!AM15</f>
        <v>115</v>
      </c>
      <c r="M15" s="43">
        <f ca="1">'Evaluation Trace'!AN15</f>
        <v>52</v>
      </c>
      <c r="N15" s="43">
        <f ca="1">'Evaluation Trace'!AO15</f>
        <v>235</v>
      </c>
      <c r="O15" s="43">
        <f ca="1">'Evaluation Trace'!AP15</f>
        <v>147</v>
      </c>
      <c r="P15" s="43">
        <f ca="1">'Evaluation Trace'!AQ15</f>
        <v>152</v>
      </c>
      <c r="Q15" s="24"/>
      <c r="R15" s="43">
        <f ca="1">'Evaluation Trace'!AS15</f>
        <v>226</v>
      </c>
      <c r="S15" s="43">
        <f ca="1">'Evaluation Trace'!AT15</f>
        <v>14</v>
      </c>
      <c r="T15" s="43">
        <f ca="1">'Evaluation Trace'!AU15</f>
        <v>114</v>
      </c>
      <c r="U15" s="43">
        <f ca="1">'Evaluation Trace'!AV15</f>
        <v>173</v>
      </c>
      <c r="V15" s="43">
        <f ca="1">'Evaluation Trace'!AW15</f>
        <v>188</v>
      </c>
      <c r="W15" s="43">
        <f ca="1">'Evaluation Trace'!AX15</f>
        <v>198</v>
      </c>
      <c r="X15" s="43">
        <f ca="1">'Evaluation Trace'!AY15</f>
        <v>89</v>
      </c>
      <c r="Y15" s="43">
        <f ca="1">'Evaluation Trace'!AZ15</f>
        <v>42</v>
      </c>
      <c r="Z15" s="43">
        <f ca="1">'Evaluation Trace'!BA15</f>
        <v>182</v>
      </c>
      <c r="AA15" s="43">
        <f ca="1">'Evaluation Trace'!BB15</f>
        <v>44</v>
      </c>
      <c r="AB15" s="43">
        <f ca="1">'Evaluation Trace'!BC15</f>
        <v>38</v>
      </c>
      <c r="AC15" s="24"/>
      <c r="AD15" s="43">
        <f ca="1">'Evaluation Trace'!BE15</f>
        <v>70</v>
      </c>
      <c r="AE15" s="43">
        <f ca="1">'Evaluation Trace'!BF15</f>
        <v>55</v>
      </c>
      <c r="AF15" s="43">
        <f ca="1">'Evaluation Trace'!BG15</f>
        <v>52</v>
      </c>
      <c r="AG15" s="43">
        <f ca="1">'Evaluation Trace'!BH15</f>
        <v>146</v>
      </c>
      <c r="AH15" s="43">
        <f ca="1">'Evaluation Trace'!BI15</f>
        <v>177</v>
      </c>
      <c r="AI15" s="43">
        <f ca="1">'Evaluation Trace'!BJ15</f>
        <v>84</v>
      </c>
      <c r="AJ15" s="43">
        <f ca="1">'Evaluation Trace'!BK15</f>
        <v>44</v>
      </c>
      <c r="AK15" s="43">
        <f ca="1">'Evaluation Trace'!BL15</f>
        <v>37</v>
      </c>
      <c r="AL15" s="43">
        <f ca="1">'Evaluation Trace'!BM15</f>
        <v>1</v>
      </c>
      <c r="AM15" s="43">
        <f ca="1">'Evaluation Trace'!BN15</f>
        <v>184</v>
      </c>
      <c r="AN15" s="43">
        <f ca="1">'Evaluation Trace'!BO15</f>
        <v>248</v>
      </c>
      <c r="AO15" s="24"/>
      <c r="AP15" s="43">
        <f ca="1">'Evaluation Trace'!BQ15</f>
        <v>169</v>
      </c>
      <c r="AQ15" s="43">
        <f ca="1">'Evaluation Trace'!BR15</f>
        <v>36</v>
      </c>
      <c r="AR15" s="43">
        <f ca="1">'Evaluation Trace'!BS15</f>
        <v>88</v>
      </c>
      <c r="AS15" s="43">
        <f ca="1">'Evaluation Trace'!BT15</f>
        <v>132</v>
      </c>
      <c r="AT15" s="43">
        <f ca="1">'Evaluation Trace'!BU15</f>
        <v>195</v>
      </c>
      <c r="AU15" s="43">
        <f ca="1">'Evaluation Trace'!BV15</f>
        <v>161</v>
      </c>
      <c r="AV15" s="43">
        <f ca="1">'Evaluation Trace'!BW15</f>
        <v>199</v>
      </c>
      <c r="AW15" s="24"/>
      <c r="AX15" s="43">
        <f ca="1">'Evaluation Trace'!BY15</f>
        <v>121</v>
      </c>
      <c r="AY15" s="43">
        <f ca="1">'Evaluation Trace'!BZ15</f>
        <v>91</v>
      </c>
      <c r="AZ15" s="43">
        <f ca="1">'Evaluation Trace'!CA15</f>
        <v>192</v>
      </c>
      <c r="BA15" s="43">
        <f ca="1">'Evaluation Trace'!CB15</f>
        <v>141</v>
      </c>
      <c r="BB15" s="43">
        <f ca="1">'Evaluation Trace'!CC15</f>
        <v>160</v>
      </c>
      <c r="BC15" s="7"/>
      <c r="BD15" s="43">
        <f ca="1">'Evaluation Trace'!CE15</f>
        <v>142</v>
      </c>
      <c r="BE15" s="43">
        <f ca="1">'Evaluation Trace'!CF15</f>
        <v>21</v>
      </c>
      <c r="BF15" s="43">
        <f ca="1">'Evaluation Trace'!CG15</f>
        <v>217</v>
      </c>
      <c r="BG15" s="43">
        <f ca="1">'Evaluation Trace'!CH15</f>
        <v>76</v>
      </c>
      <c r="BH15" s="43">
        <f ca="1">'Evaluation Trace'!CI15</f>
        <v>0</v>
      </c>
      <c r="BI15" s="7"/>
    </row>
    <row r="16" spans="1:61" x14ac:dyDescent="0.25">
      <c r="A16" s="44"/>
      <c r="B16" s="43" cm="1">
        <f t="array" aca="1" ref="B16" ca="1">MOD($D16*MOD_INV($C16,Prime),Prime)</f>
        <v>147</v>
      </c>
      <c r="C16" s="19" cm="1">
        <f t="array" ref="C16">MOD(MOD_EXP($H16,Input_Output!$O$21,Prime)-1,Prime)</f>
        <v>128</v>
      </c>
      <c r="D16" s="43">
        <f ca="1">MOD(SUMPRODUCT(_xlfn.HSTACK(J$1:P$1,R$1:AB$1,AD$1:AN$1,AP$1:AV$1,AX$1:BB$1,BD$1:BH$1),_xlfn.HSTACK($J16:$P16,$R16:$AB16,$AD16:$AN16,$AP16:$AV16,$AX16:$BB16,$BD16:$BH16)),Prime)</f>
        <v>55</v>
      </c>
      <c r="E16" s="44"/>
      <c r="F16" s="41" t="str">
        <f>'Evaluation Trace'!A16</f>
        <v>disguised</v>
      </c>
      <c r="G16" s="19">
        <f>'Evaluation Trace'!B16</f>
        <v>11</v>
      </c>
      <c r="H16" s="19">
        <f>'Evaluation Trace'!C16</f>
        <v>219</v>
      </c>
      <c r="I16" s="24"/>
      <c r="J16" s="43">
        <f ca="1">'Evaluation Trace'!AK16</f>
        <v>155</v>
      </c>
      <c r="K16" s="43">
        <f ca="1">'Evaluation Trace'!AL16</f>
        <v>203</v>
      </c>
      <c r="L16" s="43">
        <f ca="1">'Evaluation Trace'!AM16</f>
        <v>9</v>
      </c>
      <c r="M16" s="43">
        <f ca="1">'Evaluation Trace'!AN16</f>
        <v>205</v>
      </c>
      <c r="N16" s="43">
        <f ca="1">'Evaluation Trace'!AO16</f>
        <v>39</v>
      </c>
      <c r="O16" s="43">
        <f ca="1">'Evaluation Trace'!AP16</f>
        <v>85</v>
      </c>
      <c r="P16" s="43">
        <f ca="1">'Evaluation Trace'!AQ16</f>
        <v>188</v>
      </c>
      <c r="Q16" s="24"/>
      <c r="R16" s="43">
        <f ca="1">'Evaluation Trace'!AS16</f>
        <v>0</v>
      </c>
      <c r="S16" s="43">
        <f ca="1">'Evaluation Trace'!AT16</f>
        <v>89</v>
      </c>
      <c r="T16" s="43">
        <f ca="1">'Evaluation Trace'!AU16</f>
        <v>214</v>
      </c>
      <c r="U16" s="43">
        <f ca="1">'Evaluation Trace'!AV16</f>
        <v>225</v>
      </c>
      <c r="V16" s="43">
        <f ca="1">'Evaluation Trace'!AW16</f>
        <v>109</v>
      </c>
      <c r="W16" s="43">
        <f ca="1">'Evaluation Trace'!AX16</f>
        <v>197</v>
      </c>
      <c r="X16" s="43">
        <f ca="1">'Evaluation Trace'!AY16</f>
        <v>80</v>
      </c>
      <c r="Y16" s="43">
        <f ca="1">'Evaluation Trace'!AZ16</f>
        <v>43</v>
      </c>
      <c r="Z16" s="43">
        <f ca="1">'Evaluation Trace'!BA16</f>
        <v>214</v>
      </c>
      <c r="AA16" s="43">
        <f ca="1">'Evaluation Trace'!BB16</f>
        <v>13</v>
      </c>
      <c r="AB16" s="43">
        <f ca="1">'Evaluation Trace'!BC16</f>
        <v>129</v>
      </c>
      <c r="AC16" s="24"/>
      <c r="AD16" s="43">
        <f ca="1">'Evaluation Trace'!BE16</f>
        <v>11</v>
      </c>
      <c r="AE16" s="43">
        <f ca="1">'Evaluation Trace'!BF16</f>
        <v>196</v>
      </c>
      <c r="AF16" s="43">
        <f ca="1">'Evaluation Trace'!BG16</f>
        <v>143</v>
      </c>
      <c r="AG16" s="43">
        <f ca="1">'Evaluation Trace'!BH16</f>
        <v>73</v>
      </c>
      <c r="AH16" s="43">
        <f ca="1">'Evaluation Trace'!BI16</f>
        <v>225</v>
      </c>
      <c r="AI16" s="43">
        <f ca="1">'Evaluation Trace'!BJ16</f>
        <v>183</v>
      </c>
      <c r="AJ16" s="43">
        <f ca="1">'Evaluation Trace'!BK16</f>
        <v>57</v>
      </c>
      <c r="AK16" s="43">
        <f ca="1">'Evaluation Trace'!BL16</f>
        <v>186</v>
      </c>
      <c r="AL16" s="43">
        <f ca="1">'Evaluation Trace'!BM16</f>
        <v>111</v>
      </c>
      <c r="AM16" s="43">
        <f ca="1">'Evaluation Trace'!BN16</f>
        <v>37</v>
      </c>
      <c r="AN16" s="43">
        <f ca="1">'Evaluation Trace'!BO16</f>
        <v>106</v>
      </c>
      <c r="AO16" s="24"/>
      <c r="AP16" s="43">
        <f ca="1">'Evaluation Trace'!BQ16</f>
        <v>203</v>
      </c>
      <c r="AQ16" s="43">
        <f ca="1">'Evaluation Trace'!BR16</f>
        <v>129</v>
      </c>
      <c r="AR16" s="43">
        <f ca="1">'Evaluation Trace'!BS16</f>
        <v>175</v>
      </c>
      <c r="AS16" s="43">
        <f ca="1">'Evaluation Trace'!BT16</f>
        <v>44</v>
      </c>
      <c r="AT16" s="43">
        <f ca="1">'Evaluation Trace'!BU16</f>
        <v>165</v>
      </c>
      <c r="AU16" s="43">
        <f ca="1">'Evaluation Trace'!BV16</f>
        <v>185</v>
      </c>
      <c r="AV16" s="43">
        <f ca="1">'Evaluation Trace'!BW16</f>
        <v>157</v>
      </c>
      <c r="AW16" s="24"/>
      <c r="AX16" s="43">
        <f ca="1">'Evaluation Trace'!BY16</f>
        <v>188</v>
      </c>
      <c r="AY16" s="43">
        <f ca="1">'Evaluation Trace'!BZ16</f>
        <v>4</v>
      </c>
      <c r="AZ16" s="43">
        <f ca="1">'Evaluation Trace'!CA16</f>
        <v>69</v>
      </c>
      <c r="BA16" s="43">
        <f ca="1">'Evaluation Trace'!CB16</f>
        <v>231</v>
      </c>
      <c r="BB16" s="43">
        <f ca="1">'Evaluation Trace'!CC16</f>
        <v>213</v>
      </c>
      <c r="BC16" s="7"/>
      <c r="BD16" s="43">
        <f ca="1">'Evaluation Trace'!CE16</f>
        <v>174</v>
      </c>
      <c r="BE16" s="43">
        <f ca="1">'Evaluation Trace'!CF16</f>
        <v>164</v>
      </c>
      <c r="BF16" s="43">
        <f ca="1">'Evaluation Trace'!CG16</f>
        <v>138</v>
      </c>
      <c r="BG16" s="43">
        <f ca="1">'Evaluation Trace'!CH16</f>
        <v>181</v>
      </c>
      <c r="BH16" s="43">
        <f ca="1">'Evaluation Trace'!CI16</f>
        <v>0</v>
      </c>
      <c r="BI16" s="7"/>
    </row>
    <row r="17" spans="1:61" x14ac:dyDescent="0.25">
      <c r="A17" s="44"/>
      <c r="B17" s="43" cm="1">
        <f t="array" aca="1" ref="B17" ca="1">MOD($D17*MOD_INV($C17,Prime),Prime)</f>
        <v>15</v>
      </c>
      <c r="C17" s="19" cm="1">
        <f t="array" ref="C17">MOD(MOD_EXP($H17,Input_Output!$O$21,Prime)-1,Prime)</f>
        <v>248</v>
      </c>
      <c r="D17" s="43">
        <f ca="1">MOD(SUMPRODUCT(_xlfn.HSTACK(J$1:P$1,R$1:AB$1,AD$1:AN$1,AP$1:AV$1,AX$1:BB$1,BD$1:BH$1),_xlfn.HSTACK($J17:$P17,$R17:$AB17,$AD17:$AN17,$AP17:$AV17,$AX17:$BB17,$BD17:$BH17)),Prime)</f>
        <v>122</v>
      </c>
      <c r="E17" s="44"/>
      <c r="F17" s="41" t="str">
        <f>'Evaluation Trace'!A17</f>
        <v>disguised</v>
      </c>
      <c r="G17" s="19">
        <f>'Evaluation Trace'!B17</f>
        <v>12</v>
      </c>
      <c r="H17" s="19">
        <f>'Evaluation Trace'!C17</f>
        <v>6</v>
      </c>
      <c r="I17" s="24"/>
      <c r="J17" s="43">
        <f ca="1">'Evaluation Trace'!AK17</f>
        <v>114</v>
      </c>
      <c r="K17" s="43">
        <f ca="1">'Evaluation Trace'!AL17</f>
        <v>109</v>
      </c>
      <c r="L17" s="43">
        <f ca="1">'Evaluation Trace'!AM17</f>
        <v>71</v>
      </c>
      <c r="M17" s="43">
        <f ca="1">'Evaluation Trace'!AN17</f>
        <v>145</v>
      </c>
      <c r="N17" s="43">
        <f ca="1">'Evaluation Trace'!AO17</f>
        <v>214</v>
      </c>
      <c r="O17" s="43">
        <f ca="1">'Evaluation Trace'!AP17</f>
        <v>169</v>
      </c>
      <c r="P17" s="43">
        <f ca="1">'Evaluation Trace'!AQ17</f>
        <v>32</v>
      </c>
      <c r="Q17" s="24"/>
      <c r="R17" s="43">
        <f ca="1">'Evaluation Trace'!AS17</f>
        <v>218</v>
      </c>
      <c r="S17" s="43">
        <f ca="1">'Evaluation Trace'!AT17</f>
        <v>171</v>
      </c>
      <c r="T17" s="43">
        <f ca="1">'Evaluation Trace'!AU17</f>
        <v>199</v>
      </c>
      <c r="U17" s="43">
        <f ca="1">'Evaluation Trace'!AV17</f>
        <v>201</v>
      </c>
      <c r="V17" s="43">
        <f ca="1">'Evaluation Trace'!AW17</f>
        <v>198</v>
      </c>
      <c r="W17" s="43">
        <f ca="1">'Evaluation Trace'!AX17</f>
        <v>13</v>
      </c>
      <c r="X17" s="43">
        <f ca="1">'Evaluation Trace'!AY17</f>
        <v>99</v>
      </c>
      <c r="Y17" s="43">
        <f ca="1">'Evaluation Trace'!AZ17</f>
        <v>47</v>
      </c>
      <c r="Z17" s="43">
        <f ca="1">'Evaluation Trace'!BA17</f>
        <v>145</v>
      </c>
      <c r="AA17" s="43">
        <f ca="1">'Evaluation Trace'!BB17</f>
        <v>146</v>
      </c>
      <c r="AB17" s="43">
        <f ca="1">'Evaluation Trace'!BC17</f>
        <v>25</v>
      </c>
      <c r="AC17" s="24"/>
      <c r="AD17" s="43">
        <f ca="1">'Evaluation Trace'!BE17</f>
        <v>117</v>
      </c>
      <c r="AE17" s="43">
        <f ca="1">'Evaluation Trace'!BF17</f>
        <v>241</v>
      </c>
      <c r="AF17" s="43">
        <f ca="1">'Evaluation Trace'!BG17</f>
        <v>214</v>
      </c>
      <c r="AG17" s="43">
        <f ca="1">'Evaluation Trace'!BH17</f>
        <v>177</v>
      </c>
      <c r="AH17" s="43">
        <f ca="1">'Evaluation Trace'!BI17</f>
        <v>167</v>
      </c>
      <c r="AI17" s="43">
        <f ca="1">'Evaluation Trace'!BJ17</f>
        <v>21</v>
      </c>
      <c r="AJ17" s="43">
        <f ca="1">'Evaluation Trace'!BK17</f>
        <v>109</v>
      </c>
      <c r="AK17" s="43">
        <f ca="1">'Evaluation Trace'!BL17</f>
        <v>215</v>
      </c>
      <c r="AL17" s="43">
        <f ca="1">'Evaluation Trace'!BM17</f>
        <v>115</v>
      </c>
      <c r="AM17" s="43">
        <f ca="1">'Evaluation Trace'!BN17</f>
        <v>177</v>
      </c>
      <c r="AN17" s="43">
        <f ca="1">'Evaluation Trace'!BO17</f>
        <v>8</v>
      </c>
      <c r="AO17" s="24"/>
      <c r="AP17" s="43">
        <f ca="1">'Evaluation Trace'!BQ17</f>
        <v>177</v>
      </c>
      <c r="AQ17" s="43">
        <f ca="1">'Evaluation Trace'!BR17</f>
        <v>125</v>
      </c>
      <c r="AR17" s="43">
        <f ca="1">'Evaluation Trace'!BS17</f>
        <v>14</v>
      </c>
      <c r="AS17" s="43">
        <f ca="1">'Evaluation Trace'!BT17</f>
        <v>178</v>
      </c>
      <c r="AT17" s="43">
        <f ca="1">'Evaluation Trace'!BU17</f>
        <v>45</v>
      </c>
      <c r="AU17" s="43">
        <f ca="1">'Evaluation Trace'!BV17</f>
        <v>139</v>
      </c>
      <c r="AV17" s="43">
        <f ca="1">'Evaluation Trace'!BW17</f>
        <v>106</v>
      </c>
      <c r="AW17" s="24"/>
      <c r="AX17" s="43">
        <f ca="1">'Evaluation Trace'!BY17</f>
        <v>75</v>
      </c>
      <c r="AY17" s="43">
        <f ca="1">'Evaluation Trace'!BZ17</f>
        <v>68</v>
      </c>
      <c r="AZ17" s="43">
        <f ca="1">'Evaluation Trace'!CA17</f>
        <v>71</v>
      </c>
      <c r="BA17" s="43">
        <f ca="1">'Evaluation Trace'!CB17</f>
        <v>256</v>
      </c>
      <c r="BB17" s="43">
        <f ca="1">'Evaluation Trace'!CC17</f>
        <v>125</v>
      </c>
      <c r="BC17" s="7"/>
      <c r="BD17" s="43">
        <f ca="1">'Evaluation Trace'!CE17</f>
        <v>4</v>
      </c>
      <c r="BE17" s="43">
        <f ca="1">'Evaluation Trace'!CF17</f>
        <v>229</v>
      </c>
      <c r="BF17" s="43">
        <f ca="1">'Evaluation Trace'!CG17</f>
        <v>132</v>
      </c>
      <c r="BG17" s="43">
        <f ca="1">'Evaluation Trace'!CH17</f>
        <v>147</v>
      </c>
      <c r="BH17" s="43">
        <f ca="1">'Evaluation Trace'!CI17</f>
        <v>0</v>
      </c>
      <c r="BI17" s="7"/>
    </row>
    <row r="18" spans="1:61" x14ac:dyDescent="0.25">
      <c r="A18" s="44"/>
      <c r="B18" s="43" cm="1">
        <f t="array" aca="1" ref="B18" ca="1">MOD($D18*MOD_INV($C18,Prime),Prime)</f>
        <v>120</v>
      </c>
      <c r="C18" s="19" cm="1">
        <f t="array" ref="C18">MOD(MOD_EXP($H18,Input_Output!$O$21,Prime)-1,Prime)</f>
        <v>127</v>
      </c>
      <c r="D18" s="43">
        <f ca="1">MOD(SUMPRODUCT(_xlfn.HSTACK(J$1:P$1,R$1:AB$1,AD$1:AN$1,AP$1:AV$1,AX$1:BB$1,BD$1:BH$1),_xlfn.HSTACK($J18:$P18,$R18:$AB18,$AD18:$AN18,$AP18:$AV18,$AX18:$BB18,$BD18:$BH18)),Prime)</f>
        <v>77</v>
      </c>
      <c r="E18" s="44"/>
      <c r="F18" s="41" t="str">
        <f>'Evaluation Trace'!A18</f>
        <v>disguised</v>
      </c>
      <c r="G18" s="19">
        <f>'Evaluation Trace'!B18</f>
        <v>13</v>
      </c>
      <c r="H18" s="19">
        <f>'Evaluation Trace'!C18</f>
        <v>229</v>
      </c>
      <c r="I18" s="24"/>
      <c r="J18" s="43">
        <f ca="1">'Evaluation Trace'!AK18</f>
        <v>168</v>
      </c>
      <c r="K18" s="43">
        <f ca="1">'Evaluation Trace'!AL18</f>
        <v>13</v>
      </c>
      <c r="L18" s="43">
        <f ca="1">'Evaluation Trace'!AM18</f>
        <v>27</v>
      </c>
      <c r="M18" s="43">
        <f ca="1">'Evaluation Trace'!AN18</f>
        <v>68</v>
      </c>
      <c r="N18" s="43">
        <f ca="1">'Evaluation Trace'!AO18</f>
        <v>223</v>
      </c>
      <c r="O18" s="43">
        <f ca="1">'Evaluation Trace'!AP18</f>
        <v>43</v>
      </c>
      <c r="P18" s="43">
        <f ca="1">'Evaluation Trace'!AQ18</f>
        <v>122</v>
      </c>
      <c r="Q18" s="24"/>
      <c r="R18" s="43">
        <f ca="1">'Evaluation Trace'!AS18</f>
        <v>208</v>
      </c>
      <c r="S18" s="43">
        <f ca="1">'Evaluation Trace'!AT18</f>
        <v>247</v>
      </c>
      <c r="T18" s="43">
        <f ca="1">'Evaluation Trace'!AU18</f>
        <v>86</v>
      </c>
      <c r="U18" s="43">
        <f ca="1">'Evaluation Trace'!AV18</f>
        <v>116</v>
      </c>
      <c r="V18" s="43">
        <f ca="1">'Evaluation Trace'!AW18</f>
        <v>202</v>
      </c>
      <c r="W18" s="43">
        <f ca="1">'Evaluation Trace'!AX18</f>
        <v>134</v>
      </c>
      <c r="X18" s="43">
        <f ca="1">'Evaluation Trace'!AY18</f>
        <v>169</v>
      </c>
      <c r="Y18" s="43">
        <f ca="1">'Evaluation Trace'!AZ18</f>
        <v>227</v>
      </c>
      <c r="Z18" s="43">
        <f ca="1">'Evaluation Trace'!BA18</f>
        <v>68</v>
      </c>
      <c r="AA18" s="43">
        <f ca="1">'Evaluation Trace'!BB18</f>
        <v>149</v>
      </c>
      <c r="AB18" s="43">
        <f ca="1">'Evaluation Trace'!BC18</f>
        <v>124</v>
      </c>
      <c r="AC18" s="24"/>
      <c r="AD18" s="43">
        <f ca="1">'Evaluation Trace'!BE18</f>
        <v>23</v>
      </c>
      <c r="AE18" s="43">
        <f ca="1">'Evaluation Trace'!BF18</f>
        <v>126</v>
      </c>
      <c r="AF18" s="43">
        <f ca="1">'Evaluation Trace'!BG18</f>
        <v>17</v>
      </c>
      <c r="AG18" s="43">
        <f ca="1">'Evaluation Trace'!BH18</f>
        <v>22</v>
      </c>
      <c r="AH18" s="43">
        <f ca="1">'Evaluation Trace'!BI18</f>
        <v>97</v>
      </c>
      <c r="AI18" s="43">
        <f ca="1">'Evaluation Trace'!BJ18</f>
        <v>146</v>
      </c>
      <c r="AJ18" s="43">
        <f ca="1">'Evaluation Trace'!BK18</f>
        <v>210</v>
      </c>
      <c r="AK18" s="43">
        <f ca="1">'Evaluation Trace'!BL18</f>
        <v>218</v>
      </c>
      <c r="AL18" s="43">
        <f ca="1">'Evaluation Trace'!BM18</f>
        <v>172</v>
      </c>
      <c r="AM18" s="43">
        <f ca="1">'Evaluation Trace'!BN18</f>
        <v>226</v>
      </c>
      <c r="AN18" s="43">
        <f ca="1">'Evaluation Trace'!BO18</f>
        <v>143</v>
      </c>
      <c r="AO18" s="24"/>
      <c r="AP18" s="43">
        <f ca="1">'Evaluation Trace'!BQ18</f>
        <v>0</v>
      </c>
      <c r="AQ18" s="43">
        <f ca="1">'Evaluation Trace'!BR18</f>
        <v>198</v>
      </c>
      <c r="AR18" s="43">
        <f ca="1">'Evaluation Trace'!BS18</f>
        <v>185</v>
      </c>
      <c r="AS18" s="43">
        <f ca="1">'Evaluation Trace'!BT18</f>
        <v>234</v>
      </c>
      <c r="AT18" s="43">
        <f ca="1">'Evaluation Trace'!BU18</f>
        <v>120</v>
      </c>
      <c r="AU18" s="43">
        <f ca="1">'Evaluation Trace'!BV18</f>
        <v>131</v>
      </c>
      <c r="AV18" s="43">
        <f ca="1">'Evaluation Trace'!BW18</f>
        <v>166</v>
      </c>
      <c r="AW18" s="24"/>
      <c r="AX18" s="43">
        <f ca="1">'Evaluation Trace'!BY18</f>
        <v>50</v>
      </c>
      <c r="AY18" s="43">
        <f ca="1">'Evaluation Trace'!BZ18</f>
        <v>71</v>
      </c>
      <c r="AZ18" s="43">
        <f ca="1">'Evaluation Trace'!CA18</f>
        <v>131</v>
      </c>
      <c r="BA18" s="43">
        <f ca="1">'Evaluation Trace'!CB18</f>
        <v>136</v>
      </c>
      <c r="BB18" s="43">
        <f ca="1">'Evaluation Trace'!CC18</f>
        <v>80</v>
      </c>
      <c r="BC18" s="7"/>
      <c r="BD18" s="43">
        <f ca="1">'Evaluation Trace'!CE18</f>
        <v>124</v>
      </c>
      <c r="BE18" s="43">
        <f ca="1">'Evaluation Trace'!CF18</f>
        <v>73</v>
      </c>
      <c r="BF18" s="43">
        <f ca="1">'Evaluation Trace'!CG18</f>
        <v>205</v>
      </c>
      <c r="BG18" s="43">
        <f ca="1">'Evaluation Trace'!CH18</f>
        <v>159</v>
      </c>
      <c r="BH18" s="43">
        <f ca="1">'Evaluation Trace'!CI18</f>
        <v>0</v>
      </c>
      <c r="BI18" s="7"/>
    </row>
    <row r="19" spans="1:61" x14ac:dyDescent="0.25">
      <c r="A19" s="44"/>
      <c r="B19" s="43" cm="1">
        <f t="array" aca="1" ref="B19" ca="1">MOD($D19*MOD_INV($C19,Prime),Prime)</f>
        <v>111</v>
      </c>
      <c r="C19" s="19" cm="1">
        <f t="array" ref="C19">MOD(MOD_EXP($H19,Input_Output!$O$21,Prime)-1,Prime)</f>
        <v>7</v>
      </c>
      <c r="D19" s="43">
        <f ca="1">MOD(SUMPRODUCT(_xlfn.HSTACK(J$1:P$1,R$1:AB$1,AD$1:AN$1,AP$1:AV$1,AX$1:BB$1,BD$1:BH$1),_xlfn.HSTACK($J19:$P19,$R19:$AB19,$AD19:$AN19,$AP19:$AV19,$AX19:$BB19,$BD19:$BH19)),Prime)</f>
        <v>6</v>
      </c>
      <c r="E19" s="44"/>
      <c r="F19" s="41" t="str">
        <f>'Evaluation Trace'!A19</f>
        <v>disguised</v>
      </c>
      <c r="G19" s="19">
        <f>'Evaluation Trace'!B19</f>
        <v>14</v>
      </c>
      <c r="H19" s="19">
        <f>'Evaluation Trace'!C19</f>
        <v>45</v>
      </c>
      <c r="I19" s="24"/>
      <c r="J19" s="43">
        <f ca="1">'Evaluation Trace'!AK19</f>
        <v>124</v>
      </c>
      <c r="K19" s="43">
        <f ca="1">'Evaluation Trace'!AL19</f>
        <v>122</v>
      </c>
      <c r="L19" s="43">
        <f ca="1">'Evaluation Trace'!AM19</f>
        <v>35</v>
      </c>
      <c r="M19" s="43">
        <f ca="1">'Evaluation Trace'!AN19</f>
        <v>138</v>
      </c>
      <c r="N19" s="43">
        <f ca="1">'Evaluation Trace'!AO19</f>
        <v>238</v>
      </c>
      <c r="O19" s="43">
        <f ca="1">'Evaluation Trace'!AP19</f>
        <v>64</v>
      </c>
      <c r="P19" s="43">
        <f ca="1">'Evaluation Trace'!AQ19</f>
        <v>154</v>
      </c>
      <c r="Q19" s="24"/>
      <c r="R19" s="43">
        <f ca="1">'Evaluation Trace'!AS19</f>
        <v>233</v>
      </c>
      <c r="S19" s="43">
        <f ca="1">'Evaluation Trace'!AT19</f>
        <v>130</v>
      </c>
      <c r="T19" s="43">
        <f ca="1">'Evaluation Trace'!AU19</f>
        <v>0</v>
      </c>
      <c r="U19" s="43">
        <f ca="1">'Evaluation Trace'!AV19</f>
        <v>220</v>
      </c>
      <c r="V19" s="43">
        <f ca="1">'Evaluation Trace'!AW19</f>
        <v>228</v>
      </c>
      <c r="W19" s="43">
        <f ca="1">'Evaluation Trace'!AX19</f>
        <v>147</v>
      </c>
      <c r="X19" s="43">
        <f ca="1">'Evaluation Trace'!AY19</f>
        <v>102</v>
      </c>
      <c r="Y19" s="43">
        <f ca="1">'Evaluation Trace'!AZ19</f>
        <v>0</v>
      </c>
      <c r="Z19" s="43">
        <f ca="1">'Evaluation Trace'!BA19</f>
        <v>13</v>
      </c>
      <c r="AA19" s="43">
        <f ca="1">'Evaluation Trace'!BB19</f>
        <v>130</v>
      </c>
      <c r="AB19" s="43">
        <f ca="1">'Evaluation Trace'!BC19</f>
        <v>22</v>
      </c>
      <c r="AC19" s="24"/>
      <c r="AD19" s="43">
        <f ca="1">'Evaluation Trace'!BE19</f>
        <v>160</v>
      </c>
      <c r="AE19" s="43">
        <f ca="1">'Evaluation Trace'!BF19</f>
        <v>193</v>
      </c>
      <c r="AF19" s="43">
        <f ca="1">'Evaluation Trace'!BG19</f>
        <v>227</v>
      </c>
      <c r="AG19" s="43">
        <f ca="1">'Evaluation Trace'!BH19</f>
        <v>93</v>
      </c>
      <c r="AH19" s="43">
        <f ca="1">'Evaluation Trace'!BI19</f>
        <v>100</v>
      </c>
      <c r="AI19" s="43">
        <f ca="1">'Evaluation Trace'!BJ19</f>
        <v>154</v>
      </c>
      <c r="AJ19" s="43">
        <f ca="1">'Evaluation Trace'!BK19</f>
        <v>68</v>
      </c>
      <c r="AK19" s="43">
        <f ca="1">'Evaluation Trace'!BL19</f>
        <v>31</v>
      </c>
      <c r="AL19" s="43">
        <f ca="1">'Evaluation Trace'!BM19</f>
        <v>50</v>
      </c>
      <c r="AM19" s="43">
        <f ca="1">'Evaluation Trace'!BN19</f>
        <v>99</v>
      </c>
      <c r="AN19" s="43">
        <f ca="1">'Evaluation Trace'!BO19</f>
        <v>177</v>
      </c>
      <c r="AO19" s="24"/>
      <c r="AP19" s="43">
        <f ca="1">'Evaluation Trace'!BQ19</f>
        <v>233</v>
      </c>
      <c r="AQ19" s="43">
        <f ca="1">'Evaluation Trace'!BR19</f>
        <v>63</v>
      </c>
      <c r="AR19" s="43">
        <f ca="1">'Evaluation Trace'!BS19</f>
        <v>29</v>
      </c>
      <c r="AS19" s="43">
        <f ca="1">'Evaluation Trace'!BT19</f>
        <v>48</v>
      </c>
      <c r="AT19" s="43">
        <f ca="1">'Evaluation Trace'!BU19</f>
        <v>70</v>
      </c>
      <c r="AU19" s="43">
        <f ca="1">'Evaluation Trace'!BV19</f>
        <v>206</v>
      </c>
      <c r="AV19" s="43">
        <f ca="1">'Evaluation Trace'!BW19</f>
        <v>100</v>
      </c>
      <c r="AW19" s="24"/>
      <c r="AX19" s="43">
        <f ca="1">'Evaluation Trace'!BY19</f>
        <v>114</v>
      </c>
      <c r="AY19" s="43">
        <f ca="1">'Evaluation Trace'!BZ19</f>
        <v>66</v>
      </c>
      <c r="AZ19" s="43">
        <f ca="1">'Evaluation Trace'!CA19</f>
        <v>17</v>
      </c>
      <c r="BA19" s="43">
        <f ca="1">'Evaluation Trace'!CB19</f>
        <v>219</v>
      </c>
      <c r="BB19" s="43">
        <f ca="1">'Evaluation Trace'!CC19</f>
        <v>252</v>
      </c>
      <c r="BC19" s="7"/>
      <c r="BD19" s="43">
        <f ca="1">'Evaluation Trace'!CE19</f>
        <v>173</v>
      </c>
      <c r="BE19" s="43">
        <f ca="1">'Evaluation Trace'!CF19</f>
        <v>139</v>
      </c>
      <c r="BF19" s="43">
        <f ca="1">'Evaluation Trace'!CG19</f>
        <v>21</v>
      </c>
      <c r="BG19" s="43">
        <f ca="1">'Evaluation Trace'!CH19</f>
        <v>97</v>
      </c>
      <c r="BH19" s="43">
        <f ca="1">'Evaluation Trace'!CI19</f>
        <v>0</v>
      </c>
      <c r="BI19" s="7"/>
    </row>
    <row r="20" spans="1:61" x14ac:dyDescent="0.25">
      <c r="A20" s="44"/>
      <c r="B20" s="43" cm="1">
        <f t="array" aca="1" ref="B20" ca="1">MOD($D20*MOD_INV($C20,Prime),Prime)</f>
        <v>118</v>
      </c>
      <c r="C20" s="19" cm="1">
        <f t="array" ref="C20">MOD(MOD_EXP($H20,Input_Output!$O$21,Prime)-1,Prime)</f>
        <v>128</v>
      </c>
      <c r="D20" s="43">
        <f ca="1">MOD(SUMPRODUCT(_xlfn.HSTACK(J$1:P$1,R$1:AB$1,AD$1:AN$1,AP$1:AV$1,AX$1:BB$1,BD$1:BH$1),_xlfn.HSTACK($J20:$P20,$R20:$AB20,$AD20:$AN20,$AP20:$AV20,$AX20:$BB20,$BD20:$BH20)),Prime)</f>
        <v>198</v>
      </c>
      <c r="E20" s="44"/>
      <c r="F20" s="41" t="str">
        <f>'Evaluation Trace'!A20</f>
        <v>disguised</v>
      </c>
      <c r="G20" s="19">
        <f>'Evaluation Trace'!B20</f>
        <v>15</v>
      </c>
      <c r="H20" s="19">
        <f>'Evaluation Trace'!C20</f>
        <v>47</v>
      </c>
      <c r="I20" s="24"/>
      <c r="J20" s="43">
        <f ca="1">'Evaluation Trace'!AK20</f>
        <v>91</v>
      </c>
      <c r="K20" s="43">
        <f ca="1">'Evaluation Trace'!AL20</f>
        <v>101</v>
      </c>
      <c r="L20" s="43">
        <f ca="1">'Evaluation Trace'!AM20</f>
        <v>223</v>
      </c>
      <c r="M20" s="43">
        <f ca="1">'Evaluation Trace'!AN20</f>
        <v>100</v>
      </c>
      <c r="N20" s="43">
        <f ca="1">'Evaluation Trace'!AO20</f>
        <v>156</v>
      </c>
      <c r="O20" s="43">
        <f ca="1">'Evaluation Trace'!AP20</f>
        <v>212</v>
      </c>
      <c r="P20" s="43">
        <f ca="1">'Evaluation Trace'!AQ20</f>
        <v>177</v>
      </c>
      <c r="Q20" s="24"/>
      <c r="R20" s="43">
        <f ca="1">'Evaluation Trace'!AS20</f>
        <v>106</v>
      </c>
      <c r="S20" s="43">
        <f ca="1">'Evaluation Trace'!AT20</f>
        <v>230</v>
      </c>
      <c r="T20" s="43">
        <f ca="1">'Evaluation Trace'!AU20</f>
        <v>1</v>
      </c>
      <c r="U20" s="43">
        <f ca="1">'Evaluation Trace'!AV20</f>
        <v>88</v>
      </c>
      <c r="V20" s="43">
        <f ca="1">'Evaluation Trace'!AW20</f>
        <v>76</v>
      </c>
      <c r="W20" s="43">
        <f ca="1">'Evaluation Trace'!AX20</f>
        <v>95</v>
      </c>
      <c r="X20" s="43">
        <f ca="1">'Evaluation Trace'!AY20</f>
        <v>220</v>
      </c>
      <c r="Y20" s="43">
        <f ca="1">'Evaluation Trace'!AZ20</f>
        <v>100</v>
      </c>
      <c r="Z20" s="43">
        <f ca="1">'Evaluation Trace'!BA20</f>
        <v>202</v>
      </c>
      <c r="AA20" s="43">
        <f ca="1">'Evaluation Trace'!BB20</f>
        <v>88</v>
      </c>
      <c r="AB20" s="43">
        <f ca="1">'Evaluation Trace'!BC20</f>
        <v>235</v>
      </c>
      <c r="AC20" s="24"/>
      <c r="AD20" s="43">
        <f ca="1">'Evaluation Trace'!BE20</f>
        <v>108</v>
      </c>
      <c r="AE20" s="43">
        <f ca="1">'Evaluation Trace'!BF20</f>
        <v>101</v>
      </c>
      <c r="AF20" s="43">
        <f ca="1">'Evaluation Trace'!BG20</f>
        <v>1</v>
      </c>
      <c r="AG20" s="43">
        <f ca="1">'Evaluation Trace'!BH20</f>
        <v>222</v>
      </c>
      <c r="AH20" s="43">
        <f ca="1">'Evaluation Trace'!BI20</f>
        <v>160</v>
      </c>
      <c r="AI20" s="43">
        <f ca="1">'Evaluation Trace'!BJ20</f>
        <v>53</v>
      </c>
      <c r="AJ20" s="43">
        <f ca="1">'Evaluation Trace'!BK20</f>
        <v>237</v>
      </c>
      <c r="AK20" s="43">
        <f ca="1">'Evaluation Trace'!BL20</f>
        <v>87</v>
      </c>
      <c r="AL20" s="43">
        <f ca="1">'Evaluation Trace'!BM20</f>
        <v>25</v>
      </c>
      <c r="AM20" s="43">
        <f ca="1">'Evaluation Trace'!BN20</f>
        <v>132</v>
      </c>
      <c r="AN20" s="43">
        <f ca="1">'Evaluation Trace'!BO20</f>
        <v>114</v>
      </c>
      <c r="AO20" s="24"/>
      <c r="AP20" s="43">
        <f ca="1">'Evaluation Trace'!BQ20</f>
        <v>244</v>
      </c>
      <c r="AQ20" s="43">
        <f ca="1">'Evaluation Trace'!BR20</f>
        <v>142</v>
      </c>
      <c r="AR20" s="43">
        <f ca="1">'Evaluation Trace'!BS20</f>
        <v>85</v>
      </c>
      <c r="AS20" s="43">
        <f ca="1">'Evaluation Trace'!BT20</f>
        <v>10</v>
      </c>
      <c r="AT20" s="43">
        <f ca="1">'Evaluation Trace'!BU20</f>
        <v>91</v>
      </c>
      <c r="AU20" s="43">
        <f ca="1">'Evaluation Trace'!BV20</f>
        <v>20</v>
      </c>
      <c r="AV20" s="43">
        <f ca="1">'Evaluation Trace'!BW20</f>
        <v>160</v>
      </c>
      <c r="AW20" s="24"/>
      <c r="AX20" s="43">
        <f ca="1">'Evaluation Trace'!BY20</f>
        <v>28</v>
      </c>
      <c r="AY20" s="43">
        <f ca="1">'Evaluation Trace'!BZ20</f>
        <v>146</v>
      </c>
      <c r="AZ20" s="43">
        <f ca="1">'Evaluation Trace'!CA20</f>
        <v>88</v>
      </c>
      <c r="BA20" s="43">
        <f ca="1">'Evaluation Trace'!CB20</f>
        <v>91</v>
      </c>
      <c r="BB20" s="43">
        <f ca="1">'Evaluation Trace'!CC20</f>
        <v>228</v>
      </c>
      <c r="BC20" s="7"/>
      <c r="BD20" s="43">
        <f ca="1">'Evaluation Trace'!CE20</f>
        <v>136</v>
      </c>
      <c r="BE20" s="43">
        <f ca="1">'Evaluation Trace'!CF20</f>
        <v>159</v>
      </c>
      <c r="BF20" s="43">
        <f ca="1">'Evaluation Trace'!CG20</f>
        <v>122</v>
      </c>
      <c r="BG20" s="43">
        <f ca="1">'Evaluation Trace'!CH20</f>
        <v>191</v>
      </c>
      <c r="BH20" s="43">
        <f ca="1">'Evaluation Trace'!CI20</f>
        <v>0</v>
      </c>
      <c r="BI20" s="7"/>
    </row>
    <row r="21" spans="1:61" x14ac:dyDescent="0.25">
      <c r="A21" s="44"/>
      <c r="B21" s="43" cm="1">
        <f t="array" aca="1" ref="B21" ca="1">MOD($D21*MOD_INV($C21,Prime),Prime)</f>
        <v>20</v>
      </c>
      <c r="C21" s="19" cm="1">
        <f t="array" ref="C21">MOD(MOD_EXP($H21,Input_Output!$O$21,Prime)-1,Prime)</f>
        <v>248</v>
      </c>
      <c r="D21" s="43">
        <f ca="1">MOD(SUMPRODUCT(_xlfn.HSTACK(J$1:P$1,R$1:AB$1,AD$1:AN$1,AP$1:AV$1,AX$1:BB$1,BD$1:BH$1),_xlfn.HSTACK($J21:$P21,$R21:$AB21,$AD21:$AN21,$AP21:$AV21,$AX21:$BB21,$BD21:$BH21)),Prime)</f>
        <v>77</v>
      </c>
      <c r="E21" s="44"/>
      <c r="F21" s="41" t="str">
        <f>'Evaluation Trace'!A21</f>
        <v>disguised</v>
      </c>
      <c r="G21" s="19">
        <f>'Evaluation Trace'!B21</f>
        <v>16</v>
      </c>
      <c r="H21" s="19">
        <f>'Evaluation Trace'!C21</f>
        <v>209</v>
      </c>
      <c r="I21" s="24"/>
      <c r="J21" s="43">
        <f ca="1">'Evaluation Trace'!AK21</f>
        <v>239</v>
      </c>
      <c r="K21" s="43">
        <f ca="1">'Evaluation Trace'!AL21</f>
        <v>180</v>
      </c>
      <c r="L21" s="43">
        <f ca="1">'Evaluation Trace'!AM21</f>
        <v>1</v>
      </c>
      <c r="M21" s="43">
        <f ca="1">'Evaluation Trace'!AN21</f>
        <v>3</v>
      </c>
      <c r="N21" s="43">
        <f ca="1">'Evaluation Trace'!AO21</f>
        <v>208</v>
      </c>
      <c r="O21" s="43">
        <f ca="1">'Evaluation Trace'!AP21</f>
        <v>199</v>
      </c>
      <c r="P21" s="43">
        <f ca="1">'Evaluation Trace'!AQ21</f>
        <v>49</v>
      </c>
      <c r="Q21" s="24"/>
      <c r="R21" s="43">
        <f ca="1">'Evaluation Trace'!AS21</f>
        <v>87</v>
      </c>
      <c r="S21" s="43">
        <f ca="1">'Evaluation Trace'!AT21</f>
        <v>59</v>
      </c>
      <c r="T21" s="43">
        <f ca="1">'Evaluation Trace'!AU21</f>
        <v>59</v>
      </c>
      <c r="U21" s="43">
        <f ca="1">'Evaluation Trace'!AV21</f>
        <v>248</v>
      </c>
      <c r="V21" s="43">
        <f ca="1">'Evaluation Trace'!AW21</f>
        <v>20</v>
      </c>
      <c r="W21" s="43">
        <f ca="1">'Evaluation Trace'!AX21</f>
        <v>99</v>
      </c>
      <c r="X21" s="43">
        <f ca="1">'Evaluation Trace'!AY21</f>
        <v>210</v>
      </c>
      <c r="Y21" s="43">
        <f ca="1">'Evaluation Trace'!AZ21</f>
        <v>211</v>
      </c>
      <c r="Z21" s="43">
        <f ca="1">'Evaluation Trace'!BA21</f>
        <v>181</v>
      </c>
      <c r="AA21" s="43">
        <f ca="1">'Evaluation Trace'!BB21</f>
        <v>167</v>
      </c>
      <c r="AB21" s="43">
        <f ca="1">'Evaluation Trace'!BC21</f>
        <v>250</v>
      </c>
      <c r="AC21" s="24"/>
      <c r="AD21" s="43">
        <f ca="1">'Evaluation Trace'!BE21</f>
        <v>181</v>
      </c>
      <c r="AE21" s="43">
        <f ca="1">'Evaluation Trace'!BF21</f>
        <v>9</v>
      </c>
      <c r="AF21" s="43">
        <f ca="1">'Evaluation Trace'!BG21</f>
        <v>189</v>
      </c>
      <c r="AG21" s="43">
        <f ca="1">'Evaluation Trace'!BH21</f>
        <v>3</v>
      </c>
      <c r="AH21" s="43">
        <f ca="1">'Evaluation Trace'!BI21</f>
        <v>134</v>
      </c>
      <c r="AI21" s="43">
        <f ca="1">'Evaluation Trace'!BJ21</f>
        <v>202</v>
      </c>
      <c r="AJ21" s="43">
        <f ca="1">'Evaluation Trace'!BK21</f>
        <v>92</v>
      </c>
      <c r="AK21" s="43">
        <f ca="1">'Evaluation Trace'!BL21</f>
        <v>0</v>
      </c>
      <c r="AL21" s="43">
        <f ca="1">'Evaluation Trace'!BM21</f>
        <v>98</v>
      </c>
      <c r="AM21" s="43">
        <f ca="1">'Evaluation Trace'!BN21</f>
        <v>181</v>
      </c>
      <c r="AN21" s="43">
        <f ca="1">'Evaluation Trace'!BO21</f>
        <v>249</v>
      </c>
      <c r="AO21" s="24"/>
      <c r="AP21" s="43">
        <f ca="1">'Evaluation Trace'!BQ21</f>
        <v>91</v>
      </c>
      <c r="AQ21" s="43">
        <f ca="1">'Evaluation Trace'!BR21</f>
        <v>168</v>
      </c>
      <c r="AR21" s="43">
        <f ca="1">'Evaluation Trace'!BS21</f>
        <v>158</v>
      </c>
      <c r="AS21" s="43">
        <f ca="1">'Evaluation Trace'!BT21</f>
        <v>170</v>
      </c>
      <c r="AT21" s="43">
        <f ca="1">'Evaluation Trace'!BU21</f>
        <v>196</v>
      </c>
      <c r="AU21" s="43">
        <f ca="1">'Evaluation Trace'!BV21</f>
        <v>78</v>
      </c>
      <c r="AV21" s="43">
        <f ca="1">'Evaluation Trace'!BW21</f>
        <v>61</v>
      </c>
      <c r="AW21" s="24"/>
      <c r="AX21" s="43">
        <f ca="1">'Evaluation Trace'!BY21</f>
        <v>218</v>
      </c>
      <c r="AY21" s="43">
        <f ca="1">'Evaluation Trace'!BZ21</f>
        <v>138</v>
      </c>
      <c r="AZ21" s="43">
        <f ca="1">'Evaluation Trace'!CA21</f>
        <v>30</v>
      </c>
      <c r="BA21" s="43">
        <f ca="1">'Evaluation Trace'!CB21</f>
        <v>1</v>
      </c>
      <c r="BB21" s="43">
        <f ca="1">'Evaluation Trace'!CC21</f>
        <v>0</v>
      </c>
      <c r="BC21" s="7"/>
      <c r="BD21" s="43">
        <f ca="1">'Evaluation Trace'!CE21</f>
        <v>107</v>
      </c>
      <c r="BE21" s="43">
        <f ca="1">'Evaluation Trace'!CF21</f>
        <v>217</v>
      </c>
      <c r="BF21" s="43">
        <f ca="1">'Evaluation Trace'!CG21</f>
        <v>87</v>
      </c>
      <c r="BG21" s="43">
        <f ca="1">'Evaluation Trace'!CH21</f>
        <v>118</v>
      </c>
      <c r="BH21" s="43">
        <f ca="1">'Evaluation Trace'!CI21</f>
        <v>0</v>
      </c>
      <c r="BI21" s="7"/>
    </row>
    <row r="22" spans="1:61" x14ac:dyDescent="0.25">
      <c r="A22" s="44"/>
      <c r="B22" s="43" cm="1">
        <f t="array" aca="1" ref="B22" ca="1">MOD($D22*MOD_INV($C22,Prime),Prime)</f>
        <v>167</v>
      </c>
      <c r="C22" s="19" cm="1">
        <f t="array" ref="C22">MOD(MOD_EXP($H22,Input_Output!$O$21,Prime)-1,Prime)</f>
        <v>127</v>
      </c>
      <c r="D22" s="43">
        <f ca="1">MOD(SUMPRODUCT(_xlfn.HSTACK(J$1:P$1,R$1:AB$1,AD$1:AN$1,AP$1:AV$1,AX$1:BB$1,BD$1:BH$1),_xlfn.HSTACK($J22:$P22,$R22:$AB22,$AD22:$AN22,$AP22:$AV22,$AX22:$BB22,$BD22:$BH22)),Prime)</f>
        <v>135</v>
      </c>
      <c r="E22" s="44"/>
      <c r="F22" s="41" t="str">
        <f>'Evaluation Trace'!A22</f>
        <v>disguised</v>
      </c>
      <c r="G22" s="19">
        <f>'Evaluation Trace'!B22</f>
        <v>17</v>
      </c>
      <c r="H22" s="19">
        <f>'Evaluation Trace'!C22</f>
        <v>224</v>
      </c>
      <c r="I22" s="24"/>
      <c r="J22" s="43">
        <f ca="1">'Evaluation Trace'!AK22</f>
        <v>221</v>
      </c>
      <c r="K22" s="43">
        <f ca="1">'Evaluation Trace'!AL22</f>
        <v>31</v>
      </c>
      <c r="L22" s="43">
        <f ca="1">'Evaluation Trace'!AM22</f>
        <v>224</v>
      </c>
      <c r="M22" s="43">
        <f ca="1">'Evaluation Trace'!AN22</f>
        <v>105</v>
      </c>
      <c r="N22" s="43">
        <f ca="1">'Evaluation Trace'!AO22</f>
        <v>1</v>
      </c>
      <c r="O22" s="43">
        <f ca="1">'Evaluation Trace'!AP22</f>
        <v>209</v>
      </c>
      <c r="P22" s="43">
        <f ca="1">'Evaluation Trace'!AQ22</f>
        <v>23</v>
      </c>
      <c r="Q22" s="24"/>
      <c r="R22" s="43">
        <f ca="1">'Evaluation Trace'!AS22</f>
        <v>29</v>
      </c>
      <c r="S22" s="43">
        <f ca="1">'Evaluation Trace'!AT22</f>
        <v>194</v>
      </c>
      <c r="T22" s="43">
        <f ca="1">'Evaluation Trace'!AU22</f>
        <v>84</v>
      </c>
      <c r="U22" s="43">
        <f ca="1">'Evaluation Trace'!AV22</f>
        <v>95</v>
      </c>
      <c r="V22" s="43">
        <f ca="1">'Evaluation Trace'!AW22</f>
        <v>141</v>
      </c>
      <c r="W22" s="43">
        <f ca="1">'Evaluation Trace'!AX22</f>
        <v>105</v>
      </c>
      <c r="X22" s="43">
        <f ca="1">'Evaluation Trace'!AY22</f>
        <v>68</v>
      </c>
      <c r="Y22" s="43">
        <f ca="1">'Evaluation Trace'!AZ22</f>
        <v>133</v>
      </c>
      <c r="Z22" s="43">
        <f ca="1">'Evaluation Trace'!BA22</f>
        <v>81</v>
      </c>
      <c r="AA22" s="43">
        <f ca="1">'Evaluation Trace'!BB22</f>
        <v>190</v>
      </c>
      <c r="AB22" s="43">
        <f ca="1">'Evaluation Trace'!BC22</f>
        <v>242</v>
      </c>
      <c r="AC22" s="24"/>
      <c r="AD22" s="43">
        <f ca="1">'Evaluation Trace'!BE22</f>
        <v>119</v>
      </c>
      <c r="AE22" s="43">
        <f ca="1">'Evaluation Trace'!BF22</f>
        <v>99</v>
      </c>
      <c r="AF22" s="43">
        <f ca="1">'Evaluation Trace'!BG22</f>
        <v>41</v>
      </c>
      <c r="AG22" s="43">
        <f ca="1">'Evaluation Trace'!BH22</f>
        <v>218</v>
      </c>
      <c r="AH22" s="43">
        <f ca="1">'Evaluation Trace'!BI22</f>
        <v>218</v>
      </c>
      <c r="AI22" s="43">
        <f ca="1">'Evaluation Trace'!BJ22</f>
        <v>98</v>
      </c>
      <c r="AJ22" s="43">
        <f ca="1">'Evaluation Trace'!BK22</f>
        <v>73</v>
      </c>
      <c r="AK22" s="43">
        <f ca="1">'Evaluation Trace'!BL22</f>
        <v>62</v>
      </c>
      <c r="AL22" s="43">
        <f ca="1">'Evaluation Trace'!BM22</f>
        <v>239</v>
      </c>
      <c r="AM22" s="43">
        <f ca="1">'Evaluation Trace'!BN22</f>
        <v>35</v>
      </c>
      <c r="AN22" s="43">
        <f ca="1">'Evaluation Trace'!BO22</f>
        <v>212</v>
      </c>
      <c r="AO22" s="24"/>
      <c r="AP22" s="43">
        <f ca="1">'Evaluation Trace'!BQ22</f>
        <v>67</v>
      </c>
      <c r="AQ22" s="43">
        <f ca="1">'Evaluation Trace'!BR22</f>
        <v>236</v>
      </c>
      <c r="AR22" s="43">
        <f ca="1">'Evaluation Trace'!BS22</f>
        <v>130</v>
      </c>
      <c r="AS22" s="43">
        <f ca="1">'Evaluation Trace'!BT22</f>
        <v>83</v>
      </c>
      <c r="AT22" s="43">
        <f ca="1">'Evaluation Trace'!BU22</f>
        <v>46</v>
      </c>
      <c r="AU22" s="43">
        <f ca="1">'Evaluation Trace'!BV22</f>
        <v>62</v>
      </c>
      <c r="AV22" s="43">
        <f ca="1">'Evaluation Trace'!BW22</f>
        <v>130</v>
      </c>
      <c r="AW22" s="24"/>
      <c r="AX22" s="43">
        <f ca="1">'Evaluation Trace'!BY22</f>
        <v>199</v>
      </c>
      <c r="AY22" s="43">
        <f ca="1">'Evaluation Trace'!BZ22</f>
        <v>63</v>
      </c>
      <c r="AZ22" s="43">
        <f ca="1">'Evaluation Trace'!CA22</f>
        <v>144</v>
      </c>
      <c r="BA22" s="43">
        <f ca="1">'Evaluation Trace'!CB22</f>
        <v>159</v>
      </c>
      <c r="BB22" s="43">
        <f ca="1">'Evaluation Trace'!CC22</f>
        <v>155</v>
      </c>
      <c r="BC22" s="7"/>
      <c r="BD22" s="43">
        <f ca="1">'Evaluation Trace'!CE22</f>
        <v>102</v>
      </c>
      <c r="BE22" s="43">
        <f ca="1">'Evaluation Trace'!CF22</f>
        <v>73</v>
      </c>
      <c r="BF22" s="43">
        <f ca="1">'Evaluation Trace'!CG22</f>
        <v>42</v>
      </c>
      <c r="BG22" s="43">
        <f ca="1">'Evaluation Trace'!CH22</f>
        <v>64</v>
      </c>
      <c r="BH22" s="43">
        <f ca="1">'Evaluation Trace'!CI22</f>
        <v>0</v>
      </c>
      <c r="BI22" s="7"/>
    </row>
    <row r="23" spans="1:61" x14ac:dyDescent="0.25">
      <c r="A23" s="44"/>
      <c r="B23" s="43" cm="1">
        <f t="array" aca="1" ref="B23" ca="1">MOD($D23*MOD_INV($C23,Prime),Prime)</f>
        <v>29</v>
      </c>
      <c r="C23" s="19" cm="1">
        <f t="array" ref="C23">MOD(MOD_EXP($H23,Input_Output!$O$21,Prime)-1,Prime)</f>
        <v>7</v>
      </c>
      <c r="D23" s="43">
        <f ca="1">MOD(SUMPRODUCT(_xlfn.HSTACK(J$1:P$1,R$1:AB$1,AD$1:AN$1,AP$1:AV$1,AX$1:BB$1,BD$1:BH$1),_xlfn.HSTACK($J23:$P23,$R23:$AB23,$AD23:$AN23,$AP23:$AV23,$AX23:$BB23,$BD23:$BH23)),Prime)</f>
        <v>203</v>
      </c>
      <c r="E23" s="44"/>
      <c r="F23" s="41" t="str">
        <f>'Evaluation Trace'!A23</f>
        <v>disguised</v>
      </c>
      <c r="G23" s="19">
        <f>'Evaluation Trace'!B23</f>
        <v>18</v>
      </c>
      <c r="H23" s="19">
        <f>'Evaluation Trace'!C23</f>
        <v>154</v>
      </c>
      <c r="I23" s="24"/>
      <c r="J23" s="43">
        <f ca="1">'Evaluation Trace'!AK23</f>
        <v>172</v>
      </c>
      <c r="K23" s="43">
        <f ca="1">'Evaluation Trace'!AL23</f>
        <v>211</v>
      </c>
      <c r="L23" s="43">
        <f ca="1">'Evaluation Trace'!AM23</f>
        <v>38</v>
      </c>
      <c r="M23" s="43">
        <f ca="1">'Evaluation Trace'!AN23</f>
        <v>136</v>
      </c>
      <c r="N23" s="43">
        <f ca="1">'Evaluation Trace'!AO23</f>
        <v>230</v>
      </c>
      <c r="O23" s="43">
        <f ca="1">'Evaluation Trace'!AP23</f>
        <v>115</v>
      </c>
      <c r="P23" s="43">
        <f ca="1">'Evaluation Trace'!AQ23</f>
        <v>58</v>
      </c>
      <c r="Q23" s="24"/>
      <c r="R23" s="43">
        <f ca="1">'Evaluation Trace'!AS23</f>
        <v>98</v>
      </c>
      <c r="S23" s="43">
        <f ca="1">'Evaluation Trace'!AT23</f>
        <v>38</v>
      </c>
      <c r="T23" s="43">
        <f ca="1">'Evaluation Trace'!AU23</f>
        <v>107</v>
      </c>
      <c r="U23" s="43">
        <f ca="1">'Evaluation Trace'!AV23</f>
        <v>102</v>
      </c>
      <c r="V23" s="43">
        <f ca="1">'Evaluation Trace'!AW23</f>
        <v>86</v>
      </c>
      <c r="W23" s="43">
        <f ca="1">'Evaluation Trace'!AX23</f>
        <v>109</v>
      </c>
      <c r="X23" s="43">
        <f ca="1">'Evaluation Trace'!AY23</f>
        <v>223</v>
      </c>
      <c r="Y23" s="43">
        <f ca="1">'Evaluation Trace'!AZ23</f>
        <v>209</v>
      </c>
      <c r="Z23" s="43">
        <f ca="1">'Evaluation Trace'!BA23</f>
        <v>203</v>
      </c>
      <c r="AA23" s="43">
        <f ca="1">'Evaluation Trace'!BB23</f>
        <v>49</v>
      </c>
      <c r="AB23" s="43">
        <f ca="1">'Evaluation Trace'!BC23</f>
        <v>58</v>
      </c>
      <c r="AC23" s="24"/>
      <c r="AD23" s="43">
        <f ca="1">'Evaluation Trace'!BE23</f>
        <v>0</v>
      </c>
      <c r="AE23" s="43">
        <f ca="1">'Evaluation Trace'!BF23</f>
        <v>62</v>
      </c>
      <c r="AF23" s="43">
        <f ca="1">'Evaluation Trace'!BG23</f>
        <v>81</v>
      </c>
      <c r="AG23" s="43">
        <f ca="1">'Evaluation Trace'!BH23</f>
        <v>175</v>
      </c>
      <c r="AH23" s="43">
        <f ca="1">'Evaluation Trace'!BI23</f>
        <v>12</v>
      </c>
      <c r="AI23" s="43">
        <f ca="1">'Evaluation Trace'!BJ23</f>
        <v>62</v>
      </c>
      <c r="AJ23" s="43">
        <f ca="1">'Evaluation Trace'!BK23</f>
        <v>42</v>
      </c>
      <c r="AK23" s="43">
        <f ca="1">'Evaluation Trace'!BL23</f>
        <v>35</v>
      </c>
      <c r="AL23" s="43">
        <f ca="1">'Evaluation Trace'!BM23</f>
        <v>112</v>
      </c>
      <c r="AM23" s="43">
        <f ca="1">'Evaluation Trace'!BN23</f>
        <v>246</v>
      </c>
      <c r="AN23" s="43">
        <f ca="1">'Evaluation Trace'!BO23</f>
        <v>118</v>
      </c>
      <c r="AO23" s="24"/>
      <c r="AP23" s="43">
        <f ca="1">'Evaluation Trace'!BQ23</f>
        <v>154</v>
      </c>
      <c r="AQ23" s="43">
        <f ca="1">'Evaluation Trace'!BR23</f>
        <v>130</v>
      </c>
      <c r="AR23" s="43">
        <f ca="1">'Evaluation Trace'!BS23</f>
        <v>108</v>
      </c>
      <c r="AS23" s="43">
        <f ca="1">'Evaluation Trace'!BT23</f>
        <v>46</v>
      </c>
      <c r="AT23" s="43">
        <f ca="1">'Evaluation Trace'!BU23</f>
        <v>226</v>
      </c>
      <c r="AU23" s="43">
        <f ca="1">'Evaluation Trace'!BV23</f>
        <v>209</v>
      </c>
      <c r="AV23" s="43">
        <f ca="1">'Evaluation Trace'!BW23</f>
        <v>138</v>
      </c>
      <c r="AW23" s="24"/>
      <c r="AX23" s="43">
        <f ca="1">'Evaluation Trace'!BY23</f>
        <v>159</v>
      </c>
      <c r="AY23" s="43">
        <f ca="1">'Evaluation Trace'!BZ23</f>
        <v>151</v>
      </c>
      <c r="AZ23" s="43">
        <f ca="1">'Evaluation Trace'!CA23</f>
        <v>156</v>
      </c>
      <c r="BA23" s="43">
        <f ca="1">'Evaluation Trace'!CB23</f>
        <v>130</v>
      </c>
      <c r="BB23" s="43">
        <f ca="1">'Evaluation Trace'!CC23</f>
        <v>118</v>
      </c>
      <c r="BC23" s="7"/>
      <c r="BD23" s="43">
        <f ca="1">'Evaluation Trace'!CE23</f>
        <v>119</v>
      </c>
      <c r="BE23" s="43">
        <f ca="1">'Evaluation Trace'!CF23</f>
        <v>239</v>
      </c>
      <c r="BF23" s="43">
        <f ca="1">'Evaluation Trace'!CG23</f>
        <v>10</v>
      </c>
      <c r="BG23" s="43">
        <f ca="1">'Evaluation Trace'!CH23</f>
        <v>206</v>
      </c>
      <c r="BH23" s="43">
        <f ca="1">'Evaluation Trace'!CI23</f>
        <v>0</v>
      </c>
      <c r="BI23" s="7"/>
    </row>
    <row r="24" spans="1:61" x14ac:dyDescent="0.25">
      <c r="A24" s="44"/>
      <c r="B24" s="43" cm="1">
        <f t="array" aca="1" ref="B24" ca="1">MOD($D24*MOD_INV($C24,Prime),Prime)</f>
        <v>191</v>
      </c>
      <c r="C24" s="19" cm="1">
        <f t="array" ref="C24">MOD(MOD_EXP($H24,Input_Output!$O$21,Prime)-1,Prime)</f>
        <v>128</v>
      </c>
      <c r="D24" s="43">
        <f ca="1">MOD(SUMPRODUCT(_xlfn.HSTACK(J$1:P$1,R$1:AB$1,AD$1:AN$1,AP$1:AV$1,AX$1:BB$1,BD$1:BH$1),_xlfn.HSTACK($J24:$P24,$R24:$AB24,$AD24:$AN24,$AP24:$AV24,$AX24:$BB24,$BD24:$BH24)),Prime)</f>
        <v>33</v>
      </c>
      <c r="E24" s="44"/>
      <c r="F24" s="41" t="str">
        <f>'Evaluation Trace'!A24</f>
        <v>disguised</v>
      </c>
      <c r="G24" s="19">
        <f>'Evaluation Trace'!B24</f>
        <v>19</v>
      </c>
      <c r="H24" s="19">
        <f>'Evaluation Trace'!C24</f>
        <v>138</v>
      </c>
      <c r="I24" s="24"/>
      <c r="J24" s="43">
        <f ca="1">'Evaluation Trace'!AK24</f>
        <v>183</v>
      </c>
      <c r="K24" s="43">
        <f ca="1">'Evaluation Trace'!AL24</f>
        <v>173</v>
      </c>
      <c r="L24" s="43">
        <f ca="1">'Evaluation Trace'!AM24</f>
        <v>75</v>
      </c>
      <c r="M24" s="43">
        <f ca="1">'Evaluation Trace'!AN24</f>
        <v>202</v>
      </c>
      <c r="N24" s="43">
        <f ca="1">'Evaluation Trace'!AO24</f>
        <v>248</v>
      </c>
      <c r="O24" s="43">
        <f ca="1">'Evaluation Trace'!AP24</f>
        <v>176</v>
      </c>
      <c r="P24" s="43">
        <f ca="1">'Evaluation Trace'!AQ24</f>
        <v>197</v>
      </c>
      <c r="Q24" s="24"/>
      <c r="R24" s="43">
        <f ca="1">'Evaluation Trace'!AS24</f>
        <v>126</v>
      </c>
      <c r="S24" s="43">
        <f ca="1">'Evaluation Trace'!AT24</f>
        <v>48</v>
      </c>
      <c r="T24" s="43">
        <f ca="1">'Evaluation Trace'!AU24</f>
        <v>7</v>
      </c>
      <c r="U24" s="43">
        <f ca="1">'Evaluation Trace'!AV24</f>
        <v>46</v>
      </c>
      <c r="V24" s="43">
        <f ca="1">'Evaluation Trace'!AW24</f>
        <v>40</v>
      </c>
      <c r="W24" s="43">
        <f ca="1">'Evaluation Trace'!AX24</f>
        <v>33</v>
      </c>
      <c r="X24" s="43">
        <f ca="1">'Evaluation Trace'!AY24</f>
        <v>24</v>
      </c>
      <c r="Y24" s="43">
        <f ca="1">'Evaluation Trace'!AZ24</f>
        <v>192</v>
      </c>
      <c r="Z24" s="43">
        <f ca="1">'Evaluation Trace'!BA24</f>
        <v>205</v>
      </c>
      <c r="AA24" s="43">
        <f ca="1">'Evaluation Trace'!BB24</f>
        <v>60</v>
      </c>
      <c r="AB24" s="43">
        <f ca="1">'Evaluation Trace'!BC24</f>
        <v>18</v>
      </c>
      <c r="AC24" s="24"/>
      <c r="AD24" s="43">
        <f ca="1">'Evaluation Trace'!BE24</f>
        <v>219</v>
      </c>
      <c r="AE24" s="43">
        <f ca="1">'Evaluation Trace'!BF24</f>
        <v>120</v>
      </c>
      <c r="AF24" s="43">
        <f ca="1">'Evaluation Trace'!BG24</f>
        <v>216</v>
      </c>
      <c r="AG24" s="43">
        <f ca="1">'Evaluation Trace'!BH24</f>
        <v>36</v>
      </c>
      <c r="AH24" s="43">
        <f ca="1">'Evaluation Trace'!BI24</f>
        <v>41</v>
      </c>
      <c r="AI24" s="43">
        <f ca="1">'Evaluation Trace'!BJ24</f>
        <v>93</v>
      </c>
      <c r="AJ24" s="43">
        <f ca="1">'Evaluation Trace'!BK24</f>
        <v>201</v>
      </c>
      <c r="AK24" s="43">
        <f ca="1">'Evaluation Trace'!BL24</f>
        <v>14</v>
      </c>
      <c r="AL24" s="43">
        <f ca="1">'Evaluation Trace'!BM24</f>
        <v>162</v>
      </c>
      <c r="AM24" s="43">
        <f ca="1">'Evaluation Trace'!BN24</f>
        <v>19</v>
      </c>
      <c r="AN24" s="43">
        <f ca="1">'Evaluation Trace'!BO24</f>
        <v>84</v>
      </c>
      <c r="AO24" s="24"/>
      <c r="AP24" s="43">
        <f ca="1">'Evaluation Trace'!BQ24</f>
        <v>119</v>
      </c>
      <c r="AQ24" s="43">
        <f ca="1">'Evaluation Trace'!BR24</f>
        <v>21</v>
      </c>
      <c r="AR24" s="43">
        <f ca="1">'Evaluation Trace'!BS24</f>
        <v>182</v>
      </c>
      <c r="AS24" s="43">
        <f ca="1">'Evaluation Trace'!BT24</f>
        <v>223</v>
      </c>
      <c r="AT24" s="43">
        <f ca="1">'Evaluation Trace'!BU24</f>
        <v>195</v>
      </c>
      <c r="AU24" s="43">
        <f ca="1">'Evaluation Trace'!BV24</f>
        <v>14</v>
      </c>
      <c r="AV24" s="43">
        <f ca="1">'Evaluation Trace'!BW24</f>
        <v>1</v>
      </c>
      <c r="AW24" s="24"/>
      <c r="AX24" s="43">
        <f ca="1">'Evaluation Trace'!BY24</f>
        <v>242</v>
      </c>
      <c r="AY24" s="43">
        <f ca="1">'Evaluation Trace'!BZ24</f>
        <v>162</v>
      </c>
      <c r="AZ24" s="43">
        <f ca="1">'Evaluation Trace'!CA24</f>
        <v>50</v>
      </c>
      <c r="BA24" s="43">
        <f ca="1">'Evaluation Trace'!CB24</f>
        <v>89</v>
      </c>
      <c r="BB24" s="43">
        <f ca="1">'Evaluation Trace'!CC24</f>
        <v>119</v>
      </c>
      <c r="BC24" s="7"/>
      <c r="BD24" s="43">
        <f ca="1">'Evaluation Trace'!CE24</f>
        <v>200</v>
      </c>
      <c r="BE24" s="43">
        <f ca="1">'Evaluation Trace'!CF24</f>
        <v>109</v>
      </c>
      <c r="BF24" s="43">
        <f ca="1">'Evaluation Trace'!CG24</f>
        <v>27</v>
      </c>
      <c r="BG24" s="43">
        <f ca="1">'Evaluation Trace'!CH24</f>
        <v>68</v>
      </c>
      <c r="BH24" s="43">
        <f ca="1">'Evaluation Trace'!CI24</f>
        <v>0</v>
      </c>
      <c r="BI24" s="7"/>
    </row>
    <row r="25" spans="1:61" x14ac:dyDescent="0.25">
      <c r="A25" s="44"/>
      <c r="B25" s="43" cm="1">
        <f t="array" aca="1" ref="B25" ca="1">MOD($D25*MOD_INV($C25,Prime),Prime)</f>
        <v>168</v>
      </c>
      <c r="C25" s="19" cm="1">
        <f t="array" ref="C25">MOD(MOD_EXP($H25,Input_Output!$O$21,Prime)-1,Prime)</f>
        <v>248</v>
      </c>
      <c r="D25" s="43">
        <f ca="1">MOD(SUMPRODUCT(_xlfn.HSTACK(J$1:P$1,R$1:AB$1,AD$1:AN$1,AP$1:AV$1,AX$1:BB$1,BD$1:BH$1),_xlfn.HSTACK($J25:$P25,$R25:$AB25,$AD25:$AN25,$AP25:$AV25,$AX25:$BB25,$BD25:$BH25)),Prime)</f>
        <v>30</v>
      </c>
      <c r="E25" s="44"/>
      <c r="F25" s="41" t="str">
        <f>'Evaluation Trace'!A25</f>
        <v>disguised</v>
      </c>
      <c r="G25" s="19">
        <f>'Evaluation Trace'!B25</f>
        <v>20</v>
      </c>
      <c r="H25" s="19">
        <f>'Evaluation Trace'!C25</f>
        <v>127</v>
      </c>
      <c r="I25" s="24"/>
      <c r="J25" s="43">
        <f ca="1">'Evaluation Trace'!AK25</f>
        <v>131</v>
      </c>
      <c r="K25" s="43">
        <f ca="1">'Evaluation Trace'!AL25</f>
        <v>165</v>
      </c>
      <c r="L25" s="43">
        <f ca="1">'Evaluation Trace'!AM25</f>
        <v>140</v>
      </c>
      <c r="M25" s="43">
        <f ca="1">'Evaluation Trace'!AN25</f>
        <v>100</v>
      </c>
      <c r="N25" s="43">
        <f ca="1">'Evaluation Trace'!AO25</f>
        <v>248</v>
      </c>
      <c r="O25" s="43">
        <f ca="1">'Evaluation Trace'!AP25</f>
        <v>11</v>
      </c>
      <c r="P25" s="43">
        <f ca="1">'Evaluation Trace'!AQ25</f>
        <v>196</v>
      </c>
      <c r="Q25" s="24"/>
      <c r="R25" s="43">
        <f ca="1">'Evaluation Trace'!AS25</f>
        <v>9</v>
      </c>
      <c r="S25" s="43">
        <f ca="1">'Evaluation Trace'!AT25</f>
        <v>172</v>
      </c>
      <c r="T25" s="43">
        <f ca="1">'Evaluation Trace'!AU25</f>
        <v>23</v>
      </c>
      <c r="U25" s="43">
        <f ca="1">'Evaluation Trace'!AV25</f>
        <v>187</v>
      </c>
      <c r="V25" s="43">
        <f ca="1">'Evaluation Trace'!AW25</f>
        <v>240</v>
      </c>
      <c r="W25" s="43">
        <f ca="1">'Evaluation Trace'!AX25</f>
        <v>0</v>
      </c>
      <c r="X25" s="43">
        <f ca="1">'Evaluation Trace'!AY25</f>
        <v>114</v>
      </c>
      <c r="Y25" s="43">
        <f ca="1">'Evaluation Trace'!AZ25</f>
        <v>144</v>
      </c>
      <c r="Z25" s="43">
        <f ca="1">'Evaluation Trace'!BA25</f>
        <v>203</v>
      </c>
      <c r="AA25" s="43">
        <f ca="1">'Evaluation Trace'!BB25</f>
        <v>250</v>
      </c>
      <c r="AB25" s="43">
        <f ca="1">'Evaluation Trace'!BC25</f>
        <v>211</v>
      </c>
      <c r="AC25" s="24"/>
      <c r="AD25" s="43">
        <f ca="1">'Evaluation Trace'!BE25</f>
        <v>164</v>
      </c>
      <c r="AE25" s="43">
        <f ca="1">'Evaluation Trace'!BF25</f>
        <v>146</v>
      </c>
      <c r="AF25" s="43">
        <f ca="1">'Evaluation Trace'!BG25</f>
        <v>189</v>
      </c>
      <c r="AG25" s="43">
        <f ca="1">'Evaluation Trace'!BH25</f>
        <v>64</v>
      </c>
      <c r="AH25" s="43">
        <f ca="1">'Evaluation Trace'!BI25</f>
        <v>143</v>
      </c>
      <c r="AI25" s="43">
        <f ca="1">'Evaluation Trace'!BJ25</f>
        <v>140</v>
      </c>
      <c r="AJ25" s="43">
        <f ca="1">'Evaluation Trace'!BK25</f>
        <v>40</v>
      </c>
      <c r="AK25" s="43">
        <f ca="1">'Evaluation Trace'!BL25</f>
        <v>219</v>
      </c>
      <c r="AL25" s="43">
        <f ca="1">'Evaluation Trace'!BM25</f>
        <v>40</v>
      </c>
      <c r="AM25" s="43">
        <f ca="1">'Evaluation Trace'!BN25</f>
        <v>214</v>
      </c>
      <c r="AN25" s="43">
        <f ca="1">'Evaluation Trace'!BO25</f>
        <v>122</v>
      </c>
      <c r="AO25" s="24"/>
      <c r="AP25" s="43">
        <f ca="1">'Evaluation Trace'!BQ25</f>
        <v>233</v>
      </c>
      <c r="AQ25" s="43">
        <f ca="1">'Evaluation Trace'!BR25</f>
        <v>6</v>
      </c>
      <c r="AR25" s="43">
        <f ca="1">'Evaluation Trace'!BS25</f>
        <v>187</v>
      </c>
      <c r="AS25" s="43">
        <f ca="1">'Evaluation Trace'!BT25</f>
        <v>219</v>
      </c>
      <c r="AT25" s="43">
        <f ca="1">'Evaluation Trace'!BU25</f>
        <v>196</v>
      </c>
      <c r="AU25" s="43">
        <f ca="1">'Evaluation Trace'!BV25</f>
        <v>176</v>
      </c>
      <c r="AV25" s="43">
        <f ca="1">'Evaluation Trace'!BW25</f>
        <v>86</v>
      </c>
      <c r="AW25" s="24"/>
      <c r="AX25" s="43">
        <f ca="1">'Evaluation Trace'!BY25</f>
        <v>203</v>
      </c>
      <c r="AY25" s="43">
        <f ca="1">'Evaluation Trace'!BZ25</f>
        <v>229</v>
      </c>
      <c r="AZ25" s="43">
        <f ca="1">'Evaluation Trace'!CA25</f>
        <v>159</v>
      </c>
      <c r="BA25" s="43">
        <f ca="1">'Evaluation Trace'!CB25</f>
        <v>98</v>
      </c>
      <c r="BB25" s="43">
        <f ca="1">'Evaluation Trace'!CC25</f>
        <v>244</v>
      </c>
      <c r="BC25" s="7"/>
      <c r="BD25" s="43">
        <f ca="1">'Evaluation Trace'!CE25</f>
        <v>59</v>
      </c>
      <c r="BE25" s="43">
        <f ca="1">'Evaluation Trace'!CF25</f>
        <v>104</v>
      </c>
      <c r="BF25" s="43">
        <f ca="1">'Evaluation Trace'!CG25</f>
        <v>24</v>
      </c>
      <c r="BG25" s="43">
        <f ca="1">'Evaluation Trace'!CH25</f>
        <v>204</v>
      </c>
      <c r="BH25" s="43">
        <f ca="1">'Evaluation Trace'!CI25</f>
        <v>0</v>
      </c>
      <c r="BI25" s="7"/>
    </row>
    <row r="26" spans="1:61" x14ac:dyDescent="0.25">
      <c r="A26" s="44"/>
      <c r="B26" s="43" cm="1">
        <f t="array" aca="1" ref="B26" ca="1">MOD($D26*MOD_INV($C26,Prime),Prime)</f>
        <v>230</v>
      </c>
      <c r="C26" s="19" cm="1">
        <f t="array" ref="C26">MOD(MOD_EXP($H26,Input_Output!$O$21,Prime)-1,Prime)</f>
        <v>127</v>
      </c>
      <c r="D26" s="43">
        <f ca="1">MOD(SUMPRODUCT(_xlfn.HSTACK(J$1:P$1,R$1:AB$1,AD$1:AN$1,AP$1:AV$1,AX$1:BB$1,BD$1:BH$1),_xlfn.HSTACK($J26:$P26,$R26:$AB26,$AD26:$AN26,$AP26:$AV26,$AX26:$BB26,$BD26:$BH26)),Prime)</f>
        <v>169</v>
      </c>
      <c r="E26" s="44"/>
      <c r="F26" s="41" t="str">
        <f>'Evaluation Trace'!A26</f>
        <v>disguised</v>
      </c>
      <c r="G26" s="19">
        <f>'Evaluation Trace'!B26</f>
        <v>21</v>
      </c>
      <c r="H26" s="19">
        <f>'Evaluation Trace'!C26</f>
        <v>7</v>
      </c>
      <c r="I26" s="24"/>
      <c r="J26" s="43">
        <f ca="1">'Evaluation Trace'!AK26</f>
        <v>93</v>
      </c>
      <c r="K26" s="43">
        <f ca="1">'Evaluation Trace'!AL26</f>
        <v>16</v>
      </c>
      <c r="L26" s="43">
        <f ca="1">'Evaluation Trace'!AM26</f>
        <v>36</v>
      </c>
      <c r="M26" s="43">
        <f ca="1">'Evaluation Trace'!AN26</f>
        <v>27</v>
      </c>
      <c r="N26" s="43">
        <f ca="1">'Evaluation Trace'!AO26</f>
        <v>94</v>
      </c>
      <c r="O26" s="43">
        <f ca="1">'Evaluation Trace'!AP26</f>
        <v>43</v>
      </c>
      <c r="P26" s="43">
        <f ca="1">'Evaluation Trace'!AQ26</f>
        <v>78</v>
      </c>
      <c r="Q26" s="24"/>
      <c r="R26" s="43">
        <f ca="1">'Evaluation Trace'!AS26</f>
        <v>4</v>
      </c>
      <c r="S26" s="43">
        <f ca="1">'Evaluation Trace'!AT26</f>
        <v>232</v>
      </c>
      <c r="T26" s="43">
        <f ca="1">'Evaluation Trace'!AU26</f>
        <v>96</v>
      </c>
      <c r="U26" s="43">
        <f ca="1">'Evaluation Trace'!AV26</f>
        <v>201</v>
      </c>
      <c r="V26" s="43">
        <f ca="1">'Evaluation Trace'!AW26</f>
        <v>154</v>
      </c>
      <c r="W26" s="43">
        <f ca="1">'Evaluation Trace'!AX26</f>
        <v>119</v>
      </c>
      <c r="X26" s="43">
        <f ca="1">'Evaluation Trace'!AY26</f>
        <v>103</v>
      </c>
      <c r="Y26" s="43">
        <f ca="1">'Evaluation Trace'!AZ26</f>
        <v>74</v>
      </c>
      <c r="Z26" s="43">
        <f ca="1">'Evaluation Trace'!BA26</f>
        <v>138</v>
      </c>
      <c r="AA26" s="43">
        <f ca="1">'Evaluation Trace'!BB26</f>
        <v>15</v>
      </c>
      <c r="AB26" s="43">
        <f ca="1">'Evaluation Trace'!BC26</f>
        <v>50</v>
      </c>
      <c r="AC26" s="24"/>
      <c r="AD26" s="43">
        <f ca="1">'Evaluation Trace'!BE26</f>
        <v>187</v>
      </c>
      <c r="AE26" s="43">
        <f ca="1">'Evaluation Trace'!BF26</f>
        <v>62</v>
      </c>
      <c r="AF26" s="43">
        <f ca="1">'Evaluation Trace'!BG26</f>
        <v>71</v>
      </c>
      <c r="AG26" s="43">
        <f ca="1">'Evaluation Trace'!BH26</f>
        <v>32</v>
      </c>
      <c r="AH26" s="43">
        <f ca="1">'Evaluation Trace'!BI26</f>
        <v>129</v>
      </c>
      <c r="AI26" s="43">
        <f ca="1">'Evaluation Trace'!BJ26</f>
        <v>118</v>
      </c>
      <c r="AJ26" s="43">
        <f ca="1">'Evaluation Trace'!BK26</f>
        <v>137</v>
      </c>
      <c r="AK26" s="43">
        <f ca="1">'Evaluation Trace'!BL26</f>
        <v>92</v>
      </c>
      <c r="AL26" s="43">
        <f ca="1">'Evaluation Trace'!BM26</f>
        <v>185</v>
      </c>
      <c r="AM26" s="43">
        <f ca="1">'Evaluation Trace'!BN26</f>
        <v>199</v>
      </c>
      <c r="AN26" s="43">
        <f ca="1">'Evaluation Trace'!BO26</f>
        <v>67</v>
      </c>
      <c r="AO26" s="24"/>
      <c r="AP26" s="43">
        <f ca="1">'Evaluation Trace'!BQ26</f>
        <v>111</v>
      </c>
      <c r="AQ26" s="43">
        <f ca="1">'Evaluation Trace'!BR26</f>
        <v>117</v>
      </c>
      <c r="AR26" s="43">
        <f ca="1">'Evaluation Trace'!BS26</f>
        <v>251</v>
      </c>
      <c r="AS26" s="43">
        <f ca="1">'Evaluation Trace'!BT26</f>
        <v>148</v>
      </c>
      <c r="AT26" s="43">
        <f ca="1">'Evaluation Trace'!BU26</f>
        <v>178</v>
      </c>
      <c r="AU26" s="43">
        <f ca="1">'Evaluation Trace'!BV26</f>
        <v>206</v>
      </c>
      <c r="AV26" s="43">
        <f ca="1">'Evaluation Trace'!BW26</f>
        <v>0</v>
      </c>
      <c r="AW26" s="24"/>
      <c r="AX26" s="43">
        <f ca="1">'Evaluation Trace'!BY26</f>
        <v>0</v>
      </c>
      <c r="AY26" s="43">
        <f ca="1">'Evaluation Trace'!BZ26</f>
        <v>0</v>
      </c>
      <c r="AZ26" s="43">
        <f ca="1">'Evaluation Trace'!CA26</f>
        <v>0</v>
      </c>
      <c r="BA26" s="43">
        <f ca="1">'Evaluation Trace'!CB26</f>
        <v>0</v>
      </c>
      <c r="BB26" s="43">
        <f ca="1">'Evaluation Trace'!CC26</f>
        <v>0</v>
      </c>
      <c r="BC26" s="7"/>
      <c r="BD26" s="43">
        <f ca="1">'Evaluation Trace'!CE26</f>
        <v>236</v>
      </c>
      <c r="BE26" s="43">
        <f ca="1">'Evaluation Trace'!CF26</f>
        <v>197</v>
      </c>
      <c r="BF26" s="43">
        <f ca="1">'Evaluation Trace'!CG26</f>
        <v>114</v>
      </c>
      <c r="BG26" s="43">
        <f ca="1">'Evaluation Trace'!CH26</f>
        <v>209</v>
      </c>
      <c r="BH26" s="43">
        <f ca="1">'Evaluation Trace'!CI26</f>
        <v>0</v>
      </c>
      <c r="BI26" s="7"/>
    </row>
    <row r="27" spans="1:61" x14ac:dyDescent="0.25">
      <c r="A27" s="44"/>
      <c r="B27" s="43" cm="1">
        <f t="array" aca="1" ref="B27" ca="1">MOD($D27*MOD_INV($C27,Prime),Prime)</f>
        <v>74</v>
      </c>
      <c r="C27" s="19" cm="1">
        <f t="array" ref="C27">MOD(MOD_EXP($H27,Input_Output!$O$21,Prime)-1,Prime)</f>
        <v>7</v>
      </c>
      <c r="D27" s="43">
        <f ca="1">MOD(SUMPRODUCT(_xlfn.HSTACK(J$1:P$1,R$1:AB$1,AD$1:AN$1,AP$1:AV$1,AX$1:BB$1,BD$1:BH$1),_xlfn.HSTACK($J27:$P27,$R27:$AB27,$AD27:$AN27,$AP27:$AV27,$AX27:$BB27,$BD27:$BH27)),Prime)</f>
        <v>4</v>
      </c>
      <c r="E27" s="44"/>
      <c r="F27" s="41" t="str">
        <f>'Evaluation Trace'!A27</f>
        <v>disguised</v>
      </c>
      <c r="G27" s="19">
        <f>'Evaluation Trace'!B27</f>
        <v>22</v>
      </c>
      <c r="H27" s="19">
        <f>'Evaluation Trace'!C27</f>
        <v>53</v>
      </c>
      <c r="I27" s="24"/>
      <c r="J27" s="43">
        <f ca="1">'Evaluation Trace'!AK27</f>
        <v>254</v>
      </c>
      <c r="K27" s="43">
        <f ca="1">'Evaluation Trace'!AL27</f>
        <v>210</v>
      </c>
      <c r="L27" s="43">
        <f ca="1">'Evaluation Trace'!AM27</f>
        <v>28</v>
      </c>
      <c r="M27" s="43">
        <f ca="1">'Evaluation Trace'!AN27</f>
        <v>106</v>
      </c>
      <c r="N27" s="43">
        <f ca="1">'Evaluation Trace'!AO27</f>
        <v>118</v>
      </c>
      <c r="O27" s="43">
        <f ca="1">'Evaluation Trace'!AP27</f>
        <v>110</v>
      </c>
      <c r="P27" s="43">
        <f ca="1">'Evaluation Trace'!AQ27</f>
        <v>224</v>
      </c>
      <c r="Q27" s="24"/>
      <c r="R27" s="43">
        <f ca="1">'Evaluation Trace'!AS27</f>
        <v>180</v>
      </c>
      <c r="S27" s="43">
        <f ca="1">'Evaluation Trace'!AT27</f>
        <v>185</v>
      </c>
      <c r="T27" s="43">
        <f ca="1">'Evaluation Trace'!AU27</f>
        <v>227</v>
      </c>
      <c r="U27" s="43">
        <f ca="1">'Evaluation Trace'!AV27</f>
        <v>44</v>
      </c>
      <c r="V27" s="43">
        <f ca="1">'Evaluation Trace'!AW27</f>
        <v>33</v>
      </c>
      <c r="W27" s="43">
        <f ca="1">'Evaluation Trace'!AX27</f>
        <v>249</v>
      </c>
      <c r="X27" s="43">
        <f ca="1">'Evaluation Trace'!AY27</f>
        <v>181</v>
      </c>
      <c r="Y27" s="43">
        <f ca="1">'Evaluation Trace'!AZ27</f>
        <v>206</v>
      </c>
      <c r="Z27" s="43">
        <f ca="1">'Evaluation Trace'!BA27</f>
        <v>166</v>
      </c>
      <c r="AA27" s="43">
        <f ca="1">'Evaluation Trace'!BB27</f>
        <v>31</v>
      </c>
      <c r="AB27" s="43">
        <f ca="1">'Evaluation Trace'!BC27</f>
        <v>31</v>
      </c>
      <c r="AC27" s="24"/>
      <c r="AD27" s="43">
        <f ca="1">'Evaluation Trace'!BE27</f>
        <v>174</v>
      </c>
      <c r="AE27" s="43">
        <f ca="1">'Evaluation Trace'!BF27</f>
        <v>37</v>
      </c>
      <c r="AF27" s="43">
        <f ca="1">'Evaluation Trace'!BG27</f>
        <v>208</v>
      </c>
      <c r="AG27" s="43">
        <f ca="1">'Evaluation Trace'!BH27</f>
        <v>47</v>
      </c>
      <c r="AH27" s="43">
        <f ca="1">'Evaluation Trace'!BI27</f>
        <v>158</v>
      </c>
      <c r="AI27" s="43">
        <f ca="1">'Evaluation Trace'!BJ27</f>
        <v>102</v>
      </c>
      <c r="AJ27" s="43">
        <f ca="1">'Evaluation Trace'!BK27</f>
        <v>92</v>
      </c>
      <c r="AK27" s="43">
        <f ca="1">'Evaluation Trace'!BL27</f>
        <v>111</v>
      </c>
      <c r="AL27" s="43">
        <f ca="1">'Evaluation Trace'!BM27</f>
        <v>27</v>
      </c>
      <c r="AM27" s="43">
        <f ca="1">'Evaluation Trace'!BN27</f>
        <v>12</v>
      </c>
      <c r="AN27" s="43">
        <f ca="1">'Evaluation Trace'!BO27</f>
        <v>73</v>
      </c>
      <c r="AO27" s="24"/>
      <c r="AP27" s="43">
        <f ca="1">'Evaluation Trace'!BQ27</f>
        <v>213</v>
      </c>
      <c r="AQ27" s="43">
        <f ca="1">'Evaluation Trace'!BR27</f>
        <v>167</v>
      </c>
      <c r="AR27" s="43">
        <f ca="1">'Evaluation Trace'!BS27</f>
        <v>224</v>
      </c>
      <c r="AS27" s="43">
        <f ca="1">'Evaluation Trace'!BT27</f>
        <v>244</v>
      </c>
      <c r="AT27" s="43">
        <f ca="1">'Evaluation Trace'!BU27</f>
        <v>116</v>
      </c>
      <c r="AU27" s="43">
        <f ca="1">'Evaluation Trace'!BV27</f>
        <v>89</v>
      </c>
      <c r="AV27" s="43">
        <f ca="1">'Evaluation Trace'!BW27</f>
        <v>132</v>
      </c>
      <c r="AW27" s="24"/>
      <c r="AX27" s="43">
        <f ca="1">'Evaluation Trace'!BY27</f>
        <v>0</v>
      </c>
      <c r="AY27" s="43">
        <f ca="1">'Evaluation Trace'!BZ27</f>
        <v>120</v>
      </c>
      <c r="AZ27" s="43">
        <f ca="1">'Evaluation Trace'!CA27</f>
        <v>201</v>
      </c>
      <c r="BA27" s="43">
        <f ca="1">'Evaluation Trace'!CB27</f>
        <v>121</v>
      </c>
      <c r="BB27" s="43">
        <f ca="1">'Evaluation Trace'!CC27</f>
        <v>64</v>
      </c>
      <c r="BC27" s="7"/>
      <c r="BD27" s="43">
        <f ca="1">'Evaluation Trace'!CE27</f>
        <v>74</v>
      </c>
      <c r="BE27" s="43">
        <f ca="1">'Evaluation Trace'!CF27</f>
        <v>223</v>
      </c>
      <c r="BF27" s="43">
        <f ca="1">'Evaluation Trace'!CG27</f>
        <v>148</v>
      </c>
      <c r="BG27" s="43">
        <f ca="1">'Evaluation Trace'!CH27</f>
        <v>247</v>
      </c>
      <c r="BH27" s="43">
        <f ca="1">'Evaluation Trace'!CI27</f>
        <v>0</v>
      </c>
      <c r="BI27" s="7"/>
    </row>
    <row r="28" spans="1:61" x14ac:dyDescent="0.25">
      <c r="A28" s="44"/>
      <c r="B28" s="43" cm="1">
        <f t="array" aca="1" ref="B28" ca="1">MOD($D28*MOD_INV($C28,Prime),Prime)</f>
        <v>93</v>
      </c>
      <c r="C28" s="19" cm="1">
        <f t="array" ref="C28">MOD(MOD_EXP($H28,Input_Output!$O$21,Prime)-1,Prime)</f>
        <v>128</v>
      </c>
      <c r="D28" s="43">
        <f ca="1">MOD(SUMPRODUCT(_xlfn.HSTACK(J$1:P$1,R$1:AB$1,AD$1:AN$1,AP$1:AV$1,AX$1:BB$1,BD$1:BH$1),_xlfn.HSTACK($J28:$P28,$R28:$AB28,$AD28:$AN28,$AP28:$AV28,$AX28:$BB28,$BD28:$BH28)),Prime)</f>
        <v>82</v>
      </c>
      <c r="E28" s="44"/>
      <c r="F28" s="41" t="str">
        <f>'Evaluation Trace'!A28</f>
        <v>disguised</v>
      </c>
      <c r="G28" s="19">
        <f>'Evaluation Trace'!B28</f>
        <v>23</v>
      </c>
      <c r="H28" s="19">
        <f>'Evaluation Trace'!C28</f>
        <v>181</v>
      </c>
      <c r="I28" s="24"/>
      <c r="J28" s="43">
        <f ca="1">'Evaluation Trace'!AK28</f>
        <v>167</v>
      </c>
      <c r="K28" s="43">
        <f ca="1">'Evaluation Trace'!AL28</f>
        <v>36</v>
      </c>
      <c r="L28" s="43">
        <f ca="1">'Evaluation Trace'!AM28</f>
        <v>71</v>
      </c>
      <c r="M28" s="43">
        <f ca="1">'Evaluation Trace'!AN28</f>
        <v>206</v>
      </c>
      <c r="N28" s="43">
        <f ca="1">'Evaluation Trace'!AO28</f>
        <v>54</v>
      </c>
      <c r="O28" s="43">
        <f ca="1">'Evaluation Trace'!AP28</f>
        <v>253</v>
      </c>
      <c r="P28" s="43">
        <f ca="1">'Evaluation Trace'!AQ28</f>
        <v>135</v>
      </c>
      <c r="Q28" s="24"/>
      <c r="R28" s="43">
        <f ca="1">'Evaluation Trace'!AS28</f>
        <v>175</v>
      </c>
      <c r="S28" s="43">
        <f ca="1">'Evaluation Trace'!AT28</f>
        <v>53</v>
      </c>
      <c r="T28" s="43">
        <f ca="1">'Evaluation Trace'!AU28</f>
        <v>189</v>
      </c>
      <c r="U28" s="43">
        <f ca="1">'Evaluation Trace'!AV28</f>
        <v>127</v>
      </c>
      <c r="V28" s="43">
        <f ca="1">'Evaluation Trace'!AW28</f>
        <v>73</v>
      </c>
      <c r="W28" s="43">
        <f ca="1">'Evaluation Trace'!AX28</f>
        <v>246</v>
      </c>
      <c r="X28" s="43">
        <f ca="1">'Evaluation Trace'!AY28</f>
        <v>114</v>
      </c>
      <c r="Y28" s="43">
        <f ca="1">'Evaluation Trace'!AZ28</f>
        <v>149</v>
      </c>
      <c r="Z28" s="43">
        <f ca="1">'Evaluation Trace'!BA28</f>
        <v>90</v>
      </c>
      <c r="AA28" s="43">
        <f ca="1">'Evaluation Trace'!BB28</f>
        <v>11</v>
      </c>
      <c r="AB28" s="43">
        <f ca="1">'Evaluation Trace'!BC28</f>
        <v>62</v>
      </c>
      <c r="AC28" s="24"/>
      <c r="AD28" s="43">
        <f ca="1">'Evaluation Trace'!BE28</f>
        <v>230</v>
      </c>
      <c r="AE28" s="43">
        <f ca="1">'Evaluation Trace'!BF28</f>
        <v>55</v>
      </c>
      <c r="AF28" s="43">
        <f ca="1">'Evaluation Trace'!BG28</f>
        <v>28</v>
      </c>
      <c r="AG28" s="43">
        <f ca="1">'Evaluation Trace'!BH28</f>
        <v>116</v>
      </c>
      <c r="AH28" s="43">
        <f ca="1">'Evaluation Trace'!BI28</f>
        <v>77</v>
      </c>
      <c r="AI28" s="43">
        <f ca="1">'Evaluation Trace'!BJ28</f>
        <v>78</v>
      </c>
      <c r="AJ28" s="43">
        <f ca="1">'Evaluation Trace'!BK28</f>
        <v>231</v>
      </c>
      <c r="AK28" s="43">
        <f ca="1">'Evaluation Trace'!BL28</f>
        <v>150</v>
      </c>
      <c r="AL28" s="43">
        <f ca="1">'Evaluation Trace'!BM28</f>
        <v>178</v>
      </c>
      <c r="AM28" s="43">
        <f ca="1">'Evaluation Trace'!BN28</f>
        <v>51</v>
      </c>
      <c r="AN28" s="43">
        <f ca="1">'Evaluation Trace'!BO28</f>
        <v>78</v>
      </c>
      <c r="AO28" s="24"/>
      <c r="AP28" s="43">
        <f ca="1">'Evaluation Trace'!BQ28</f>
        <v>88</v>
      </c>
      <c r="AQ28" s="43">
        <f ca="1">'Evaluation Trace'!BR28</f>
        <v>13</v>
      </c>
      <c r="AR28" s="43">
        <f ca="1">'Evaluation Trace'!BS28</f>
        <v>163</v>
      </c>
      <c r="AS28" s="43">
        <f ca="1">'Evaluation Trace'!BT28</f>
        <v>32</v>
      </c>
      <c r="AT28" s="43">
        <f ca="1">'Evaluation Trace'!BU28</f>
        <v>216</v>
      </c>
      <c r="AU28" s="43">
        <f ca="1">'Evaluation Trace'!BV28</f>
        <v>126</v>
      </c>
      <c r="AV28" s="43">
        <f ca="1">'Evaluation Trace'!BW28</f>
        <v>65</v>
      </c>
      <c r="AW28" s="24"/>
      <c r="AX28" s="43">
        <f ca="1">'Evaluation Trace'!BY28</f>
        <v>175</v>
      </c>
      <c r="AY28" s="43">
        <f ca="1">'Evaluation Trace'!BZ28</f>
        <v>139</v>
      </c>
      <c r="AZ28" s="43">
        <f ca="1">'Evaluation Trace'!CA28</f>
        <v>241</v>
      </c>
      <c r="BA28" s="43">
        <f ca="1">'Evaluation Trace'!CB28</f>
        <v>133</v>
      </c>
      <c r="BB28" s="43">
        <f ca="1">'Evaluation Trace'!CC28</f>
        <v>161</v>
      </c>
      <c r="BC28" s="7"/>
      <c r="BD28" s="43">
        <f ca="1">'Evaluation Trace'!CE28</f>
        <v>155</v>
      </c>
      <c r="BE28" s="43">
        <f ca="1">'Evaluation Trace'!CF28</f>
        <v>19</v>
      </c>
      <c r="BF28" s="43">
        <f ca="1">'Evaluation Trace'!CG28</f>
        <v>193</v>
      </c>
      <c r="BG28" s="43">
        <f ca="1">'Evaluation Trace'!CH28</f>
        <v>121</v>
      </c>
      <c r="BH28" s="43">
        <f ca="1">'Evaluation Trace'!CI28</f>
        <v>0</v>
      </c>
      <c r="BI28" s="7"/>
    </row>
    <row r="29" spans="1:61" x14ac:dyDescent="0.25">
      <c r="A29" s="44"/>
      <c r="B29" s="43" cm="1">
        <f t="array" aca="1" ref="B29" ca="1">MOD($D29*MOD_INV($C29,Prime),Prime)</f>
        <v>53</v>
      </c>
      <c r="C29" s="19" cm="1">
        <f t="array" ref="C29">MOD(MOD_EXP($H29,Input_Output!$O$21,Prime)-1,Prime)</f>
        <v>248</v>
      </c>
      <c r="D29" s="43">
        <f ca="1">MOD(SUMPRODUCT(_xlfn.HSTACK(J$1:P$1,R$1:AB$1,AD$1:AN$1,AP$1:AV$1,AX$1:BB$1,BD$1:BH$1),_xlfn.HSTACK($J29:$P29,$R29:$AB29,$AD29:$AN29,$AP29:$AV29,$AX29:$BB29,$BD29:$BH29)),Prime)</f>
        <v>37</v>
      </c>
      <c r="E29" s="44"/>
      <c r="F29" s="41" t="str">
        <f>'Evaluation Trace'!A29</f>
        <v>disguised</v>
      </c>
      <c r="G29" s="19">
        <f>'Evaluation Trace'!B29</f>
        <v>24</v>
      </c>
      <c r="H29" s="19">
        <f>'Evaluation Trace'!C29</f>
        <v>12</v>
      </c>
      <c r="I29" s="24"/>
      <c r="J29" s="43">
        <f ca="1">'Evaluation Trace'!AK29</f>
        <v>189</v>
      </c>
      <c r="K29" s="43">
        <f ca="1">'Evaluation Trace'!AL29</f>
        <v>204</v>
      </c>
      <c r="L29" s="43">
        <f ca="1">'Evaluation Trace'!AM29</f>
        <v>47</v>
      </c>
      <c r="M29" s="43">
        <f ca="1">'Evaluation Trace'!AN29</f>
        <v>209</v>
      </c>
      <c r="N29" s="43">
        <f ca="1">'Evaluation Trace'!AO29</f>
        <v>7</v>
      </c>
      <c r="O29" s="43">
        <f ca="1">'Evaluation Trace'!AP29</f>
        <v>63</v>
      </c>
      <c r="P29" s="43">
        <f ca="1">'Evaluation Trace'!AQ29</f>
        <v>149</v>
      </c>
      <c r="Q29" s="24"/>
      <c r="R29" s="43">
        <f ca="1">'Evaluation Trace'!AS29</f>
        <v>81</v>
      </c>
      <c r="S29" s="43">
        <f ca="1">'Evaluation Trace'!AT29</f>
        <v>144</v>
      </c>
      <c r="T29" s="43">
        <f ca="1">'Evaluation Trace'!AU29</f>
        <v>186</v>
      </c>
      <c r="U29" s="43">
        <f ca="1">'Evaluation Trace'!AV29</f>
        <v>224</v>
      </c>
      <c r="V29" s="43">
        <f ca="1">'Evaluation Trace'!AW29</f>
        <v>13</v>
      </c>
      <c r="W29" s="43">
        <f ca="1">'Evaluation Trace'!AX29</f>
        <v>139</v>
      </c>
      <c r="X29" s="43">
        <f ca="1">'Evaluation Trace'!AY29</f>
        <v>25</v>
      </c>
      <c r="Y29" s="43">
        <f ca="1">'Evaluation Trace'!AZ29</f>
        <v>240</v>
      </c>
      <c r="Z29" s="43">
        <f ca="1">'Evaluation Trace'!BA29</f>
        <v>169</v>
      </c>
      <c r="AA29" s="43">
        <f ca="1">'Evaluation Trace'!BB29</f>
        <v>229</v>
      </c>
      <c r="AB29" s="43">
        <f ca="1">'Evaluation Trace'!BC29</f>
        <v>130</v>
      </c>
      <c r="AC29" s="24"/>
      <c r="AD29" s="43">
        <f ca="1">'Evaluation Trace'!BE29</f>
        <v>71</v>
      </c>
      <c r="AE29" s="43">
        <f ca="1">'Evaluation Trace'!BF29</f>
        <v>107</v>
      </c>
      <c r="AF29" s="43">
        <f ca="1">'Evaluation Trace'!BG29</f>
        <v>210</v>
      </c>
      <c r="AG29" s="43">
        <f ca="1">'Evaluation Trace'!BH29</f>
        <v>40</v>
      </c>
      <c r="AH29" s="43">
        <f ca="1">'Evaluation Trace'!BI29</f>
        <v>180</v>
      </c>
      <c r="AI29" s="43">
        <f ca="1">'Evaluation Trace'!BJ29</f>
        <v>9</v>
      </c>
      <c r="AJ29" s="43">
        <f ca="1">'Evaluation Trace'!BK29</f>
        <v>154</v>
      </c>
      <c r="AK29" s="43">
        <f ca="1">'Evaluation Trace'!BL29</f>
        <v>130</v>
      </c>
      <c r="AL29" s="43">
        <f ca="1">'Evaluation Trace'!BM29</f>
        <v>199</v>
      </c>
      <c r="AM29" s="43">
        <f ca="1">'Evaluation Trace'!BN29</f>
        <v>82</v>
      </c>
      <c r="AN29" s="43">
        <f ca="1">'Evaluation Trace'!BO29</f>
        <v>49</v>
      </c>
      <c r="AO29" s="24"/>
      <c r="AP29" s="43">
        <f ca="1">'Evaluation Trace'!BQ29</f>
        <v>112</v>
      </c>
      <c r="AQ29" s="43">
        <f ca="1">'Evaluation Trace'!BR29</f>
        <v>21</v>
      </c>
      <c r="AR29" s="43">
        <f ca="1">'Evaluation Trace'!BS29</f>
        <v>145</v>
      </c>
      <c r="AS29" s="43">
        <f ca="1">'Evaluation Trace'!BT29</f>
        <v>177</v>
      </c>
      <c r="AT29" s="43">
        <f ca="1">'Evaluation Trace'!BU29</f>
        <v>14</v>
      </c>
      <c r="AU29" s="43">
        <f ca="1">'Evaluation Trace'!BV29</f>
        <v>13</v>
      </c>
      <c r="AV29" s="43">
        <f ca="1">'Evaluation Trace'!BW29</f>
        <v>168</v>
      </c>
      <c r="AW29" s="24"/>
      <c r="AX29" s="43">
        <f ca="1">'Evaluation Trace'!BY29</f>
        <v>142</v>
      </c>
      <c r="AY29" s="43">
        <f ca="1">'Evaluation Trace'!BZ29</f>
        <v>124</v>
      </c>
      <c r="AZ29" s="43">
        <f ca="1">'Evaluation Trace'!CA29</f>
        <v>142</v>
      </c>
      <c r="BA29" s="43">
        <f ca="1">'Evaluation Trace'!CB29</f>
        <v>88</v>
      </c>
      <c r="BB29" s="43">
        <f ca="1">'Evaluation Trace'!CC29</f>
        <v>126</v>
      </c>
      <c r="BC29" s="7"/>
      <c r="BD29" s="43">
        <f ca="1">'Evaluation Trace'!CE29</f>
        <v>2</v>
      </c>
      <c r="BE29" s="43">
        <f ca="1">'Evaluation Trace'!CF29</f>
        <v>182</v>
      </c>
      <c r="BF29" s="43">
        <f ca="1">'Evaluation Trace'!CG29</f>
        <v>241</v>
      </c>
      <c r="BG29" s="43">
        <f ca="1">'Evaluation Trace'!CH29</f>
        <v>7</v>
      </c>
      <c r="BH29" s="43">
        <f ca="1">'Evaluation Trace'!CI29</f>
        <v>0</v>
      </c>
      <c r="BI29" s="7"/>
    </row>
    <row r="30" spans="1:61" x14ac:dyDescent="0.25">
      <c r="A30" s="44"/>
      <c r="B30" s="43" cm="1">
        <f t="array" aca="1" ref="B30" ca="1">MOD($D30*MOD_INV($C30,Prime),Prime)</f>
        <v>150</v>
      </c>
      <c r="C30" s="19" cm="1">
        <f t="array" ref="C30">MOD(MOD_EXP($H30,Input_Output!$O$21,Prime)-1,Prime)</f>
        <v>127</v>
      </c>
      <c r="D30" s="43">
        <f ca="1">MOD(SUMPRODUCT(_xlfn.HSTACK(J$1:P$1,R$1:AB$1,AD$1:AN$1,AP$1:AV$1,AX$1:BB$1,BD$1:BH$1),_xlfn.HSTACK($J30:$P30,$R30:$AB30,$AD30:$AN30,$AP30:$AV30,$AX30:$BB30,$BD30:$BH30)),Prime)</f>
        <v>32</v>
      </c>
      <c r="E30" s="44"/>
      <c r="F30" s="41" t="str">
        <f>'Evaluation Trace'!A30</f>
        <v>disguised</v>
      </c>
      <c r="G30" s="19">
        <f>'Evaluation Trace'!B30</f>
        <v>25</v>
      </c>
      <c r="H30" s="19">
        <f>'Evaluation Trace'!C30</f>
        <v>201</v>
      </c>
      <c r="I30" s="24"/>
      <c r="J30" s="43">
        <f ca="1">'Evaluation Trace'!AK30</f>
        <v>18</v>
      </c>
      <c r="K30" s="43">
        <f ca="1">'Evaluation Trace'!AL30</f>
        <v>250</v>
      </c>
      <c r="L30" s="43">
        <f ca="1">'Evaluation Trace'!AM30</f>
        <v>240</v>
      </c>
      <c r="M30" s="43">
        <f ca="1">'Evaluation Trace'!AN30</f>
        <v>249</v>
      </c>
      <c r="N30" s="43">
        <f ca="1">'Evaluation Trace'!AO30</f>
        <v>236</v>
      </c>
      <c r="O30" s="43">
        <f ca="1">'Evaluation Trace'!AP30</f>
        <v>65</v>
      </c>
      <c r="P30" s="43">
        <f ca="1">'Evaluation Trace'!AQ30</f>
        <v>107</v>
      </c>
      <c r="Q30" s="24"/>
      <c r="R30" s="43">
        <f ca="1">'Evaluation Trace'!AS30</f>
        <v>125</v>
      </c>
      <c r="S30" s="43">
        <f ca="1">'Evaluation Trace'!AT30</f>
        <v>85</v>
      </c>
      <c r="T30" s="43">
        <f ca="1">'Evaluation Trace'!AU30</f>
        <v>247</v>
      </c>
      <c r="U30" s="43">
        <f ca="1">'Evaluation Trace'!AV30</f>
        <v>149</v>
      </c>
      <c r="V30" s="43">
        <f ca="1">'Evaluation Trace'!AW30</f>
        <v>36</v>
      </c>
      <c r="W30" s="43">
        <f ca="1">'Evaluation Trace'!AX30</f>
        <v>226</v>
      </c>
      <c r="X30" s="43">
        <f ca="1">'Evaluation Trace'!AY30</f>
        <v>245</v>
      </c>
      <c r="Y30" s="43">
        <f ca="1">'Evaluation Trace'!AZ30</f>
        <v>208</v>
      </c>
      <c r="Z30" s="43">
        <f ca="1">'Evaluation Trace'!BA30</f>
        <v>81</v>
      </c>
      <c r="AA30" s="43">
        <f ca="1">'Evaluation Trace'!BB30</f>
        <v>202</v>
      </c>
      <c r="AB30" s="43">
        <f ca="1">'Evaluation Trace'!BC30</f>
        <v>76</v>
      </c>
      <c r="AC30" s="24"/>
      <c r="AD30" s="43">
        <f ca="1">'Evaluation Trace'!BE30</f>
        <v>231</v>
      </c>
      <c r="AE30" s="43">
        <f ca="1">'Evaluation Trace'!BF30</f>
        <v>213</v>
      </c>
      <c r="AF30" s="43">
        <f ca="1">'Evaluation Trace'!BG30</f>
        <v>251</v>
      </c>
      <c r="AG30" s="43">
        <f ca="1">'Evaluation Trace'!BH30</f>
        <v>249</v>
      </c>
      <c r="AH30" s="43">
        <f ca="1">'Evaluation Trace'!BI30</f>
        <v>246</v>
      </c>
      <c r="AI30" s="43">
        <f ca="1">'Evaluation Trace'!BJ30</f>
        <v>104</v>
      </c>
      <c r="AJ30" s="43">
        <f ca="1">'Evaluation Trace'!BK30</f>
        <v>34</v>
      </c>
      <c r="AK30" s="43">
        <f ca="1">'Evaluation Trace'!BL30</f>
        <v>183</v>
      </c>
      <c r="AL30" s="43">
        <f ca="1">'Evaluation Trace'!BM30</f>
        <v>127</v>
      </c>
      <c r="AM30" s="43">
        <f ca="1">'Evaluation Trace'!BN30</f>
        <v>163</v>
      </c>
      <c r="AN30" s="43">
        <f ca="1">'Evaluation Trace'!BO30</f>
        <v>196</v>
      </c>
      <c r="AO30" s="24"/>
      <c r="AP30" s="43">
        <f ca="1">'Evaluation Trace'!BQ30</f>
        <v>144</v>
      </c>
      <c r="AQ30" s="43">
        <f ca="1">'Evaluation Trace'!BR30</f>
        <v>144</v>
      </c>
      <c r="AR30" s="43">
        <f ca="1">'Evaluation Trace'!BS30</f>
        <v>157</v>
      </c>
      <c r="AS30" s="43">
        <f ca="1">'Evaluation Trace'!BT30</f>
        <v>136</v>
      </c>
      <c r="AT30" s="43">
        <f ca="1">'Evaluation Trace'!BU30</f>
        <v>192</v>
      </c>
      <c r="AU30" s="43">
        <f ca="1">'Evaluation Trace'!BV30</f>
        <v>107</v>
      </c>
      <c r="AV30" s="43">
        <f ca="1">'Evaluation Trace'!BW30</f>
        <v>8</v>
      </c>
      <c r="AW30" s="24"/>
      <c r="AX30" s="43">
        <f ca="1">'Evaluation Trace'!BY30</f>
        <v>209</v>
      </c>
      <c r="AY30" s="43">
        <f ca="1">'Evaluation Trace'!BZ30</f>
        <v>206</v>
      </c>
      <c r="AZ30" s="43">
        <f ca="1">'Evaluation Trace'!CA30</f>
        <v>126</v>
      </c>
      <c r="BA30" s="43">
        <f ca="1">'Evaluation Trace'!CB30</f>
        <v>9</v>
      </c>
      <c r="BB30" s="43">
        <f ca="1">'Evaluation Trace'!CC30</f>
        <v>241</v>
      </c>
      <c r="BC30" s="7"/>
      <c r="BD30" s="43">
        <f ca="1">'Evaluation Trace'!CE30</f>
        <v>184</v>
      </c>
      <c r="BE30" s="43">
        <f ca="1">'Evaluation Trace'!CF30</f>
        <v>208</v>
      </c>
      <c r="BF30" s="43">
        <f ca="1">'Evaluation Trace'!CG30</f>
        <v>141</v>
      </c>
      <c r="BG30" s="43">
        <f ca="1">'Evaluation Trace'!CH30</f>
        <v>130</v>
      </c>
      <c r="BH30" s="43">
        <f ca="1">'Evaluation Trace'!CI30</f>
        <v>0</v>
      </c>
      <c r="BI30" s="7"/>
    </row>
    <row r="31" spans="1:61" x14ac:dyDescent="0.25">
      <c r="A31" s="44"/>
      <c r="B31" s="43" cm="1">
        <f t="array" aca="1" ref="B31" ca="1">MOD($D31*MOD_INV($C31,Prime),Prime)</f>
        <v>67</v>
      </c>
      <c r="C31" s="19" cm="1">
        <f t="array" ref="C31">MOD(MOD_EXP($H31,Input_Output!$O$21,Prime)-1,Prime)</f>
        <v>7</v>
      </c>
      <c r="D31" s="43">
        <f ca="1">MOD(SUMPRODUCT(_xlfn.HSTACK(J$1:P$1,R$1:AB$1,AD$1:AN$1,AP$1:AV$1,AX$1:BB$1,BD$1:BH$1),_xlfn.HSTACK($J31:$P31,$R31:$AB31,$AD31:$AN31,$AP31:$AV31,$AX31:$BB31,$BD31:$BH31)),Prime)</f>
        <v>212</v>
      </c>
      <c r="E31" s="44"/>
      <c r="F31" s="41" t="str">
        <f>'Evaluation Trace'!A31</f>
        <v>disguised</v>
      </c>
      <c r="G31" s="19">
        <f>'Evaluation Trace'!B31</f>
        <v>26</v>
      </c>
      <c r="H31" s="19">
        <f>'Evaluation Trace'!C31</f>
        <v>90</v>
      </c>
      <c r="I31" s="24"/>
      <c r="J31" s="43">
        <f ca="1">'Evaluation Trace'!AK31</f>
        <v>118</v>
      </c>
      <c r="K31" s="43">
        <f ca="1">'Evaluation Trace'!AL31</f>
        <v>183</v>
      </c>
      <c r="L31" s="43">
        <f ca="1">'Evaluation Trace'!AM31</f>
        <v>103</v>
      </c>
      <c r="M31" s="43">
        <f ca="1">'Evaluation Trace'!AN31</f>
        <v>25</v>
      </c>
      <c r="N31" s="43">
        <f ca="1">'Evaluation Trace'!AO31</f>
        <v>163</v>
      </c>
      <c r="O31" s="43">
        <f ca="1">'Evaluation Trace'!AP31</f>
        <v>144</v>
      </c>
      <c r="P31" s="43">
        <f ca="1">'Evaluation Trace'!AQ31</f>
        <v>211</v>
      </c>
      <c r="Q31" s="24"/>
      <c r="R31" s="43">
        <f ca="1">'Evaluation Trace'!AS31</f>
        <v>189</v>
      </c>
      <c r="S31" s="43">
        <f ca="1">'Evaluation Trace'!AT31</f>
        <v>243</v>
      </c>
      <c r="T31" s="43">
        <f ca="1">'Evaluation Trace'!AU31</f>
        <v>77</v>
      </c>
      <c r="U31" s="43">
        <f ca="1">'Evaluation Trace'!AV31</f>
        <v>243</v>
      </c>
      <c r="V31" s="43">
        <f ca="1">'Evaluation Trace'!AW31</f>
        <v>35</v>
      </c>
      <c r="W31" s="43">
        <f ca="1">'Evaluation Trace'!AX31</f>
        <v>103</v>
      </c>
      <c r="X31" s="43">
        <f ca="1">'Evaluation Trace'!AY31</f>
        <v>7</v>
      </c>
      <c r="Y31" s="43">
        <f ca="1">'Evaluation Trace'!AZ31</f>
        <v>171</v>
      </c>
      <c r="Z31" s="43">
        <f ca="1">'Evaluation Trace'!BA31</f>
        <v>200</v>
      </c>
      <c r="AA31" s="43">
        <f ca="1">'Evaluation Trace'!BB31</f>
        <v>76</v>
      </c>
      <c r="AB31" s="43">
        <f ca="1">'Evaluation Trace'!BC31</f>
        <v>87</v>
      </c>
      <c r="AC31" s="24"/>
      <c r="AD31" s="43">
        <f ca="1">'Evaluation Trace'!BE31</f>
        <v>72</v>
      </c>
      <c r="AE31" s="43">
        <f ca="1">'Evaluation Trace'!BF31</f>
        <v>147</v>
      </c>
      <c r="AF31" s="43">
        <f ca="1">'Evaluation Trace'!BG31</f>
        <v>124</v>
      </c>
      <c r="AG31" s="43">
        <f ca="1">'Evaluation Trace'!BH31</f>
        <v>228</v>
      </c>
      <c r="AH31" s="43">
        <f ca="1">'Evaluation Trace'!BI31</f>
        <v>140</v>
      </c>
      <c r="AI31" s="43">
        <f ca="1">'Evaluation Trace'!BJ31</f>
        <v>122</v>
      </c>
      <c r="AJ31" s="43">
        <f ca="1">'Evaluation Trace'!BK31</f>
        <v>248</v>
      </c>
      <c r="AK31" s="43">
        <f ca="1">'Evaluation Trace'!BL31</f>
        <v>65</v>
      </c>
      <c r="AL31" s="43">
        <f ca="1">'Evaluation Trace'!BM31</f>
        <v>107</v>
      </c>
      <c r="AM31" s="43">
        <f ca="1">'Evaluation Trace'!BN31</f>
        <v>67</v>
      </c>
      <c r="AN31" s="43">
        <f ca="1">'Evaluation Trace'!BO31</f>
        <v>37</v>
      </c>
      <c r="AO31" s="24"/>
      <c r="AP31" s="43">
        <f ca="1">'Evaluation Trace'!BQ31</f>
        <v>197</v>
      </c>
      <c r="AQ31" s="43">
        <f ca="1">'Evaluation Trace'!BR31</f>
        <v>123</v>
      </c>
      <c r="AR31" s="43">
        <f ca="1">'Evaluation Trace'!BS31</f>
        <v>30</v>
      </c>
      <c r="AS31" s="43">
        <f ca="1">'Evaluation Trace'!BT31</f>
        <v>20</v>
      </c>
      <c r="AT31" s="43">
        <f ca="1">'Evaluation Trace'!BU31</f>
        <v>168</v>
      </c>
      <c r="AU31" s="43">
        <f ca="1">'Evaluation Trace'!BV31</f>
        <v>237</v>
      </c>
      <c r="AV31" s="43">
        <f ca="1">'Evaluation Trace'!BW31</f>
        <v>154</v>
      </c>
      <c r="AW31" s="24"/>
      <c r="AX31" s="43">
        <f ca="1">'Evaluation Trace'!BY31</f>
        <v>115</v>
      </c>
      <c r="AY31" s="43">
        <f ca="1">'Evaluation Trace'!BZ31</f>
        <v>129</v>
      </c>
      <c r="AZ31" s="43">
        <f ca="1">'Evaluation Trace'!CA31</f>
        <v>55</v>
      </c>
      <c r="BA31" s="43">
        <f ca="1">'Evaluation Trace'!CB31</f>
        <v>229</v>
      </c>
      <c r="BB31" s="43">
        <f ca="1">'Evaluation Trace'!CC31</f>
        <v>248</v>
      </c>
      <c r="BC31" s="7"/>
      <c r="BD31" s="43">
        <f ca="1">'Evaluation Trace'!CE31</f>
        <v>46</v>
      </c>
      <c r="BE31" s="43">
        <f ca="1">'Evaluation Trace'!CF31</f>
        <v>7</v>
      </c>
      <c r="BF31" s="43">
        <f ca="1">'Evaluation Trace'!CG31</f>
        <v>9</v>
      </c>
      <c r="BG31" s="43">
        <f ca="1">'Evaluation Trace'!CH31</f>
        <v>52</v>
      </c>
      <c r="BH31" s="43">
        <f ca="1">'Evaluation Trace'!CI31</f>
        <v>0</v>
      </c>
      <c r="BI31" s="7"/>
    </row>
    <row r="32" spans="1:61" x14ac:dyDescent="0.25">
      <c r="A32" s="44"/>
      <c r="B32" s="43" cm="1">
        <f t="array" aca="1" ref="B32" ca="1">MOD($D32*MOD_INV($C32,Prime),Prime)</f>
        <v>243</v>
      </c>
      <c r="C32" s="19" cm="1">
        <f t="array" ref="C32">MOD(MOD_EXP($H32,Input_Output!$O$21,Prime)-1,Prime)</f>
        <v>128</v>
      </c>
      <c r="D32" s="43">
        <f ca="1">MOD(SUMPRODUCT(_xlfn.HSTACK(J$1:P$1,R$1:AB$1,AD$1:AN$1,AP$1:AV$1,AX$1:BB$1,BD$1:BH$1),_xlfn.HSTACK($J32:$P32,$R32:$AB32,$AD32:$AN32,$AP32:$AV32,$AX32:$BB32,$BD32:$BH32)),Prime)</f>
        <v>7</v>
      </c>
      <c r="E32" s="44"/>
      <c r="F32" s="41" t="str">
        <f>'Evaluation Trace'!A32</f>
        <v>disguised</v>
      </c>
      <c r="G32" s="19">
        <f>'Evaluation Trace'!B32</f>
        <v>27</v>
      </c>
      <c r="H32" s="19">
        <f>'Evaluation Trace'!C32</f>
        <v>94</v>
      </c>
      <c r="I32" s="24"/>
      <c r="J32" s="43">
        <f ca="1">'Evaluation Trace'!AK32</f>
        <v>221</v>
      </c>
      <c r="K32" s="43">
        <f ca="1">'Evaluation Trace'!AL32</f>
        <v>256</v>
      </c>
      <c r="L32" s="43">
        <f ca="1">'Evaluation Trace'!AM32</f>
        <v>72</v>
      </c>
      <c r="M32" s="43">
        <f ca="1">'Evaluation Trace'!AN32</f>
        <v>146</v>
      </c>
      <c r="N32" s="43">
        <f ca="1">'Evaluation Trace'!AO32</f>
        <v>172</v>
      </c>
      <c r="O32" s="43">
        <f ca="1">'Evaluation Trace'!AP32</f>
        <v>137</v>
      </c>
      <c r="P32" s="43">
        <f ca="1">'Evaluation Trace'!AQ32</f>
        <v>189</v>
      </c>
      <c r="Q32" s="24"/>
      <c r="R32" s="43">
        <f ca="1">'Evaluation Trace'!AS32</f>
        <v>231</v>
      </c>
      <c r="S32" s="43">
        <f ca="1">'Evaluation Trace'!AT32</f>
        <v>196</v>
      </c>
      <c r="T32" s="43">
        <f ca="1">'Evaluation Trace'!AU32</f>
        <v>180</v>
      </c>
      <c r="U32" s="43">
        <f ca="1">'Evaluation Trace'!AV32</f>
        <v>160</v>
      </c>
      <c r="V32" s="43">
        <f ca="1">'Evaluation Trace'!AW32</f>
        <v>57</v>
      </c>
      <c r="W32" s="43">
        <f ca="1">'Evaluation Trace'!AX32</f>
        <v>1</v>
      </c>
      <c r="X32" s="43">
        <f ca="1">'Evaluation Trace'!AY32</f>
        <v>214</v>
      </c>
      <c r="Y32" s="43">
        <f ca="1">'Evaluation Trace'!AZ32</f>
        <v>76</v>
      </c>
      <c r="Z32" s="43">
        <f ca="1">'Evaluation Trace'!BA32</f>
        <v>100</v>
      </c>
      <c r="AA32" s="43">
        <f ca="1">'Evaluation Trace'!BB32</f>
        <v>151</v>
      </c>
      <c r="AB32" s="43">
        <f ca="1">'Evaluation Trace'!BC32</f>
        <v>11</v>
      </c>
      <c r="AC32" s="24"/>
      <c r="AD32" s="43">
        <f ca="1">'Evaluation Trace'!BE32</f>
        <v>80</v>
      </c>
      <c r="AE32" s="43">
        <f ca="1">'Evaluation Trace'!BF32</f>
        <v>105</v>
      </c>
      <c r="AF32" s="43">
        <f ca="1">'Evaluation Trace'!BG32</f>
        <v>184</v>
      </c>
      <c r="AG32" s="43">
        <f ca="1">'Evaluation Trace'!BH32</f>
        <v>26</v>
      </c>
      <c r="AH32" s="43">
        <f ca="1">'Evaluation Trace'!BI32</f>
        <v>254</v>
      </c>
      <c r="AI32" s="43">
        <f ca="1">'Evaluation Trace'!BJ32</f>
        <v>72</v>
      </c>
      <c r="AJ32" s="43">
        <f ca="1">'Evaluation Trace'!BK32</f>
        <v>84</v>
      </c>
      <c r="AK32" s="43">
        <f ca="1">'Evaluation Trace'!BL32</f>
        <v>68</v>
      </c>
      <c r="AL32" s="43">
        <f ca="1">'Evaluation Trace'!BM32</f>
        <v>59</v>
      </c>
      <c r="AM32" s="43">
        <f ca="1">'Evaluation Trace'!BN32</f>
        <v>242</v>
      </c>
      <c r="AN32" s="43">
        <f ca="1">'Evaluation Trace'!BO32</f>
        <v>85</v>
      </c>
      <c r="AO32" s="24"/>
      <c r="AP32" s="43">
        <f ca="1">'Evaluation Trace'!BQ32</f>
        <v>220</v>
      </c>
      <c r="AQ32" s="43">
        <f ca="1">'Evaluation Trace'!BR32</f>
        <v>160</v>
      </c>
      <c r="AR32" s="43">
        <f ca="1">'Evaluation Trace'!BS32</f>
        <v>171</v>
      </c>
      <c r="AS32" s="43">
        <f ca="1">'Evaluation Trace'!BT32</f>
        <v>61</v>
      </c>
      <c r="AT32" s="43">
        <f ca="1">'Evaluation Trace'!BU32</f>
        <v>230</v>
      </c>
      <c r="AU32" s="43">
        <f ca="1">'Evaluation Trace'!BV32</f>
        <v>226</v>
      </c>
      <c r="AV32" s="43">
        <f ca="1">'Evaluation Trace'!BW32</f>
        <v>183</v>
      </c>
      <c r="AW32" s="24"/>
      <c r="AX32" s="43">
        <f ca="1">'Evaluation Trace'!BY32</f>
        <v>106</v>
      </c>
      <c r="AY32" s="43">
        <f ca="1">'Evaluation Trace'!BZ32</f>
        <v>147</v>
      </c>
      <c r="AZ32" s="43">
        <f ca="1">'Evaluation Trace'!CA32</f>
        <v>77</v>
      </c>
      <c r="BA32" s="43">
        <f ca="1">'Evaluation Trace'!CB32</f>
        <v>1</v>
      </c>
      <c r="BB32" s="43">
        <f ca="1">'Evaluation Trace'!CC32</f>
        <v>165</v>
      </c>
      <c r="BC32" s="7"/>
      <c r="BD32" s="43">
        <f ca="1">'Evaluation Trace'!CE32</f>
        <v>123</v>
      </c>
      <c r="BE32" s="43">
        <f ca="1">'Evaluation Trace'!CF32</f>
        <v>30</v>
      </c>
      <c r="BF32" s="43">
        <f ca="1">'Evaluation Trace'!CG32</f>
        <v>166</v>
      </c>
      <c r="BG32" s="43">
        <f ca="1">'Evaluation Trace'!CH32</f>
        <v>167</v>
      </c>
      <c r="BH32" s="43">
        <f ca="1">'Evaluation Trace'!CI32</f>
        <v>0</v>
      </c>
      <c r="BI32" s="7"/>
    </row>
    <row r="33" spans="1:61" x14ac:dyDescent="0.25">
      <c r="A33" s="44"/>
      <c r="B33" s="43" cm="1">
        <f t="array" aca="1" ref="B33" ca="1">MOD($D33*MOD_INV($C33,Prime),Prime)</f>
        <v>107</v>
      </c>
      <c r="C33" s="19" cm="1">
        <f t="array" ref="C33">MOD(MOD_EXP($H33,Input_Output!$O$21,Prime)-1,Prime)</f>
        <v>248</v>
      </c>
      <c r="D33" s="43">
        <f ca="1">MOD(SUMPRODUCT(_xlfn.HSTACK(J$1:P$1,R$1:AB$1,AD$1:AN$1,AP$1:AV$1,AX$1:BB$1,BD$1:BH$1),_xlfn.HSTACK($J33:$P33,$R33:$AB33,$AD33:$AN33,$AP33:$AV33,$AX33:$BB33,$BD33:$BH33)),Prime)</f>
        <v>65</v>
      </c>
      <c r="E33" s="44"/>
      <c r="F33" s="41" t="str">
        <f>'Evaluation Trace'!A33</f>
        <v>disguised</v>
      </c>
      <c r="G33" s="19">
        <f>'Evaluation Trace'!B33</f>
        <v>28</v>
      </c>
      <c r="H33" s="19">
        <f>'Evaluation Trace'!C33</f>
        <v>161</v>
      </c>
      <c r="I33" s="24"/>
      <c r="J33" s="43">
        <f ca="1">'Evaluation Trace'!AK33</f>
        <v>248</v>
      </c>
      <c r="K33" s="43">
        <f ca="1">'Evaluation Trace'!AL33</f>
        <v>70</v>
      </c>
      <c r="L33" s="43">
        <f ca="1">'Evaluation Trace'!AM33</f>
        <v>0</v>
      </c>
      <c r="M33" s="43">
        <f ca="1">'Evaluation Trace'!AN33</f>
        <v>239</v>
      </c>
      <c r="N33" s="43">
        <f ca="1">'Evaluation Trace'!AO33</f>
        <v>108</v>
      </c>
      <c r="O33" s="43">
        <f ca="1">'Evaluation Trace'!AP33</f>
        <v>195</v>
      </c>
      <c r="P33" s="43">
        <f ca="1">'Evaluation Trace'!AQ33</f>
        <v>184</v>
      </c>
      <c r="Q33" s="24"/>
      <c r="R33" s="43">
        <f ca="1">'Evaluation Trace'!AS33</f>
        <v>225</v>
      </c>
      <c r="S33" s="43">
        <f ca="1">'Evaluation Trace'!AT33</f>
        <v>132</v>
      </c>
      <c r="T33" s="43">
        <f ca="1">'Evaluation Trace'!AU33</f>
        <v>19</v>
      </c>
      <c r="U33" s="43">
        <f ca="1">'Evaluation Trace'!AV33</f>
        <v>251</v>
      </c>
      <c r="V33" s="43">
        <f ca="1">'Evaluation Trace'!AW33</f>
        <v>183</v>
      </c>
      <c r="W33" s="43">
        <f ca="1">'Evaluation Trace'!AX33</f>
        <v>222</v>
      </c>
      <c r="X33" s="43">
        <f ca="1">'Evaluation Trace'!AY33</f>
        <v>138</v>
      </c>
      <c r="Y33" s="43">
        <f ca="1">'Evaluation Trace'!AZ33</f>
        <v>9</v>
      </c>
      <c r="Z33" s="43">
        <f ca="1">'Evaluation Trace'!BA33</f>
        <v>101</v>
      </c>
      <c r="AA33" s="43">
        <f ca="1">'Evaluation Trace'!BB33</f>
        <v>211</v>
      </c>
      <c r="AB33" s="43">
        <f ca="1">'Evaluation Trace'!BC33</f>
        <v>254</v>
      </c>
      <c r="AC33" s="24"/>
      <c r="AD33" s="43">
        <f ca="1">'Evaluation Trace'!BE33</f>
        <v>65</v>
      </c>
      <c r="AE33" s="43">
        <f ca="1">'Evaluation Trace'!BF33</f>
        <v>187</v>
      </c>
      <c r="AF33" s="43">
        <f ca="1">'Evaluation Trace'!BG33</f>
        <v>178</v>
      </c>
      <c r="AG33" s="43">
        <f ca="1">'Evaluation Trace'!BH33</f>
        <v>183</v>
      </c>
      <c r="AH33" s="43">
        <f ca="1">'Evaluation Trace'!BI33</f>
        <v>213</v>
      </c>
      <c r="AI33" s="43">
        <f ca="1">'Evaluation Trace'!BJ33</f>
        <v>26</v>
      </c>
      <c r="AJ33" s="43">
        <f ca="1">'Evaluation Trace'!BK33</f>
        <v>142</v>
      </c>
      <c r="AK33" s="43">
        <f ca="1">'Evaluation Trace'!BL33</f>
        <v>162</v>
      </c>
      <c r="AL33" s="43">
        <f ca="1">'Evaluation Trace'!BM33</f>
        <v>107</v>
      </c>
      <c r="AM33" s="43">
        <f ca="1">'Evaluation Trace'!BN33</f>
        <v>91</v>
      </c>
      <c r="AN33" s="43">
        <f ca="1">'Evaluation Trace'!BO33</f>
        <v>181</v>
      </c>
      <c r="AO33" s="24"/>
      <c r="AP33" s="43">
        <f ca="1">'Evaluation Trace'!BQ33</f>
        <v>235</v>
      </c>
      <c r="AQ33" s="43">
        <f ca="1">'Evaluation Trace'!BR33</f>
        <v>131</v>
      </c>
      <c r="AR33" s="43">
        <f ca="1">'Evaluation Trace'!BS33</f>
        <v>254</v>
      </c>
      <c r="AS33" s="43">
        <f ca="1">'Evaluation Trace'!BT33</f>
        <v>144</v>
      </c>
      <c r="AT33" s="43">
        <f ca="1">'Evaluation Trace'!BU33</f>
        <v>63</v>
      </c>
      <c r="AU33" s="43">
        <f ca="1">'Evaluation Trace'!BV33</f>
        <v>108</v>
      </c>
      <c r="AV33" s="43">
        <f ca="1">'Evaluation Trace'!BW33</f>
        <v>155</v>
      </c>
      <c r="AW33" s="24"/>
      <c r="AX33" s="43">
        <f ca="1">'Evaluation Trace'!BY33</f>
        <v>75</v>
      </c>
      <c r="AY33" s="43">
        <f ca="1">'Evaluation Trace'!BZ33</f>
        <v>3</v>
      </c>
      <c r="AZ33" s="43">
        <f ca="1">'Evaluation Trace'!CA33</f>
        <v>8</v>
      </c>
      <c r="BA33" s="43">
        <f ca="1">'Evaluation Trace'!CB33</f>
        <v>85</v>
      </c>
      <c r="BB33" s="43">
        <f ca="1">'Evaluation Trace'!CC33</f>
        <v>232</v>
      </c>
      <c r="BC33" s="7"/>
      <c r="BD33" s="43">
        <f ca="1">'Evaluation Trace'!CE33</f>
        <v>181</v>
      </c>
      <c r="BE33" s="43">
        <f ca="1">'Evaluation Trace'!CF33</f>
        <v>57</v>
      </c>
      <c r="BF33" s="43">
        <f ca="1">'Evaluation Trace'!CG33</f>
        <v>141</v>
      </c>
      <c r="BG33" s="43">
        <f ca="1">'Evaluation Trace'!CH33</f>
        <v>182</v>
      </c>
      <c r="BH33" s="43">
        <f ca="1">'Evaluation Trace'!CI33</f>
        <v>0</v>
      </c>
      <c r="BI33" s="7"/>
    </row>
    <row r="34" spans="1:61" x14ac:dyDescent="0.25">
      <c r="A34" s="44"/>
      <c r="B34" s="43" cm="1">
        <f t="array" aca="1" ref="B34" ca="1">MOD($D34*MOD_INV($C34,Prime),Prime)</f>
        <v>38</v>
      </c>
      <c r="C34" s="19" cm="1">
        <f t="array" ref="C34">MOD(MOD_EXP($H34,Input_Output!$O$21,Prime)-1,Prime)</f>
        <v>127</v>
      </c>
      <c r="D34" s="43">
        <f ca="1">MOD(SUMPRODUCT(_xlfn.HSTACK(J$1:P$1,R$1:AB$1,AD$1:AN$1,AP$1:AV$1,AX$1:BB$1,BD$1:BH$1),_xlfn.HSTACK($J34:$P34,$R34:$AB34,$AD34:$AN34,$AP34:$AV34,$AX34:$BB34,$BD34:$BH34)),Prime)</f>
        <v>200</v>
      </c>
      <c r="E34" s="44"/>
      <c r="F34" s="41" t="str">
        <f>'Evaluation Trace'!A34</f>
        <v>disguised</v>
      </c>
      <c r="G34" s="19">
        <f>'Evaluation Trace'!B34</f>
        <v>29</v>
      </c>
      <c r="H34" s="19">
        <f>'Evaluation Trace'!C34</f>
        <v>191</v>
      </c>
      <c r="I34" s="24"/>
      <c r="J34" s="43">
        <f ca="1">'Evaluation Trace'!AK34</f>
        <v>204</v>
      </c>
      <c r="K34" s="43">
        <f ca="1">'Evaluation Trace'!AL34</f>
        <v>190</v>
      </c>
      <c r="L34" s="43">
        <f ca="1">'Evaluation Trace'!AM34</f>
        <v>158</v>
      </c>
      <c r="M34" s="43">
        <f ca="1">'Evaluation Trace'!AN34</f>
        <v>4</v>
      </c>
      <c r="N34" s="43">
        <f ca="1">'Evaluation Trace'!AO34</f>
        <v>149</v>
      </c>
      <c r="O34" s="43">
        <f ca="1">'Evaluation Trace'!AP34</f>
        <v>2</v>
      </c>
      <c r="P34" s="43">
        <f ca="1">'Evaluation Trace'!AQ34</f>
        <v>172</v>
      </c>
      <c r="Q34" s="24"/>
      <c r="R34" s="43">
        <f ca="1">'Evaluation Trace'!AS34</f>
        <v>38</v>
      </c>
      <c r="S34" s="43">
        <f ca="1">'Evaluation Trace'!AT34</f>
        <v>1</v>
      </c>
      <c r="T34" s="43">
        <f ca="1">'Evaluation Trace'!AU34</f>
        <v>179</v>
      </c>
      <c r="U34" s="43">
        <f ca="1">'Evaluation Trace'!AV34</f>
        <v>203</v>
      </c>
      <c r="V34" s="43">
        <f ca="1">'Evaluation Trace'!AW34</f>
        <v>161</v>
      </c>
      <c r="W34" s="43">
        <f ca="1">'Evaluation Trace'!AX34</f>
        <v>37</v>
      </c>
      <c r="X34" s="43">
        <f ca="1">'Evaluation Trace'!AY34</f>
        <v>220</v>
      </c>
      <c r="Y34" s="43">
        <f ca="1">'Evaluation Trace'!AZ34</f>
        <v>83</v>
      </c>
      <c r="Z34" s="43">
        <f ca="1">'Evaluation Trace'!BA34</f>
        <v>55</v>
      </c>
      <c r="AA34" s="43">
        <f ca="1">'Evaluation Trace'!BB34</f>
        <v>64</v>
      </c>
      <c r="AB34" s="43">
        <f ca="1">'Evaluation Trace'!BC34</f>
        <v>229</v>
      </c>
      <c r="AC34" s="24"/>
      <c r="AD34" s="43">
        <f ca="1">'Evaluation Trace'!BE34</f>
        <v>47</v>
      </c>
      <c r="AE34" s="43">
        <f ca="1">'Evaluation Trace'!BF34</f>
        <v>22</v>
      </c>
      <c r="AF34" s="43">
        <f ca="1">'Evaluation Trace'!BG34</f>
        <v>183</v>
      </c>
      <c r="AG34" s="43">
        <f ca="1">'Evaluation Trace'!BH34</f>
        <v>97</v>
      </c>
      <c r="AH34" s="43">
        <f ca="1">'Evaluation Trace'!BI34</f>
        <v>225</v>
      </c>
      <c r="AI34" s="43">
        <f ca="1">'Evaluation Trace'!BJ34</f>
        <v>245</v>
      </c>
      <c r="AJ34" s="43">
        <f ca="1">'Evaluation Trace'!BK34</f>
        <v>160</v>
      </c>
      <c r="AK34" s="43">
        <f ca="1">'Evaluation Trace'!BL34</f>
        <v>131</v>
      </c>
      <c r="AL34" s="43">
        <f ca="1">'Evaluation Trace'!BM34</f>
        <v>178</v>
      </c>
      <c r="AM34" s="43">
        <f ca="1">'Evaluation Trace'!BN34</f>
        <v>245</v>
      </c>
      <c r="AN34" s="43">
        <f ca="1">'Evaluation Trace'!BO34</f>
        <v>152</v>
      </c>
      <c r="AO34" s="24"/>
      <c r="AP34" s="43">
        <f ca="1">'Evaluation Trace'!BQ34</f>
        <v>39</v>
      </c>
      <c r="AQ34" s="43">
        <f ca="1">'Evaluation Trace'!BR34</f>
        <v>205</v>
      </c>
      <c r="AR34" s="43">
        <f ca="1">'Evaluation Trace'!BS34</f>
        <v>105</v>
      </c>
      <c r="AS34" s="43">
        <f ca="1">'Evaluation Trace'!BT34</f>
        <v>47</v>
      </c>
      <c r="AT34" s="43">
        <f ca="1">'Evaluation Trace'!BU34</f>
        <v>24</v>
      </c>
      <c r="AU34" s="43">
        <f ca="1">'Evaluation Trace'!BV34</f>
        <v>50</v>
      </c>
      <c r="AV34" s="43">
        <f ca="1">'Evaluation Trace'!BW34</f>
        <v>256</v>
      </c>
      <c r="AW34" s="24"/>
      <c r="AX34" s="43">
        <f ca="1">'Evaluation Trace'!BY34</f>
        <v>191</v>
      </c>
      <c r="AY34" s="43">
        <f ca="1">'Evaluation Trace'!BZ34</f>
        <v>229</v>
      </c>
      <c r="AZ34" s="43">
        <f ca="1">'Evaluation Trace'!CA34</f>
        <v>252</v>
      </c>
      <c r="BA34" s="43">
        <f ca="1">'Evaluation Trace'!CB34</f>
        <v>10</v>
      </c>
      <c r="BB34" s="43">
        <f ca="1">'Evaluation Trace'!CC34</f>
        <v>116</v>
      </c>
      <c r="BC34" s="7"/>
      <c r="BD34" s="43">
        <f ca="1">'Evaluation Trace'!CE34</f>
        <v>104</v>
      </c>
      <c r="BE34" s="43">
        <f ca="1">'Evaluation Trace'!CF34</f>
        <v>133</v>
      </c>
      <c r="BF34" s="43">
        <f ca="1">'Evaluation Trace'!CG34</f>
        <v>80</v>
      </c>
      <c r="BG34" s="43">
        <f ca="1">'Evaluation Trace'!CH34</f>
        <v>40</v>
      </c>
      <c r="BH34" s="43">
        <f ca="1">'Evaluation Trace'!CI34</f>
        <v>0</v>
      </c>
      <c r="BI34" s="7"/>
    </row>
    <row r="35" spans="1:61" x14ac:dyDescent="0.25">
      <c r="A35" s="44"/>
      <c r="B35" s="43" cm="1">
        <f t="array" aca="1" ref="B35" ca="1">MOD($D35*MOD_INV($C35,Prime),Prime)</f>
        <v>143</v>
      </c>
      <c r="C35" s="19" cm="1">
        <f t="array" ref="C35">MOD(MOD_EXP($H35,Input_Output!$O$21,Prime)-1,Prime)</f>
        <v>7</v>
      </c>
      <c r="D35" s="43">
        <f ca="1">MOD(SUMPRODUCT(_xlfn.HSTACK(J$1:P$1,R$1:AB$1,AD$1:AN$1,AP$1:AV$1,AX$1:BB$1,BD$1:BH$1),_xlfn.HSTACK($J35:$P35,$R35:$AB35,$AD35:$AN35,$AP35:$AV35,$AX35:$BB35,$BD35:$BH35)),Prime)</f>
        <v>230</v>
      </c>
      <c r="E35" s="44"/>
      <c r="F35" s="41" t="str">
        <f>'Evaluation Trace'!A35</f>
        <v>disguised</v>
      </c>
      <c r="G35" s="19">
        <f>'Evaluation Trace'!B35</f>
        <v>30</v>
      </c>
      <c r="H35" s="19">
        <f>'Evaluation Trace'!C35</f>
        <v>51</v>
      </c>
      <c r="I35" s="24"/>
      <c r="J35" s="43">
        <f ca="1">'Evaluation Trace'!AK35</f>
        <v>101</v>
      </c>
      <c r="K35" s="43">
        <f ca="1">'Evaluation Trace'!AL35</f>
        <v>210</v>
      </c>
      <c r="L35" s="43">
        <f ca="1">'Evaluation Trace'!AM35</f>
        <v>133</v>
      </c>
      <c r="M35" s="43">
        <f ca="1">'Evaluation Trace'!AN35</f>
        <v>162</v>
      </c>
      <c r="N35" s="43">
        <f ca="1">'Evaluation Trace'!AO35</f>
        <v>232</v>
      </c>
      <c r="O35" s="43">
        <f ca="1">'Evaluation Trace'!AP35</f>
        <v>27</v>
      </c>
      <c r="P35" s="43">
        <f ca="1">'Evaluation Trace'!AQ35</f>
        <v>243</v>
      </c>
      <c r="Q35" s="24"/>
      <c r="R35" s="43">
        <f ca="1">'Evaluation Trace'!AS35</f>
        <v>76</v>
      </c>
      <c r="S35" s="43">
        <f ca="1">'Evaluation Trace'!AT35</f>
        <v>39</v>
      </c>
      <c r="T35" s="43">
        <f ca="1">'Evaluation Trace'!AU35</f>
        <v>106</v>
      </c>
      <c r="U35" s="43">
        <f ca="1">'Evaluation Trace'!AV35</f>
        <v>160</v>
      </c>
      <c r="V35" s="43">
        <f ca="1">'Evaluation Trace'!AW35</f>
        <v>160</v>
      </c>
      <c r="W35" s="43">
        <f ca="1">'Evaluation Trace'!AX35</f>
        <v>65</v>
      </c>
      <c r="X35" s="43">
        <f ca="1">'Evaluation Trace'!AY35</f>
        <v>94</v>
      </c>
      <c r="Y35" s="43">
        <f ca="1">'Evaluation Trace'!AZ35</f>
        <v>164</v>
      </c>
      <c r="Z35" s="43">
        <f ca="1">'Evaluation Trace'!BA35</f>
        <v>199</v>
      </c>
      <c r="AA35" s="43">
        <f ca="1">'Evaluation Trace'!BB35</f>
        <v>54</v>
      </c>
      <c r="AB35" s="43">
        <f ca="1">'Evaluation Trace'!BC35</f>
        <v>100</v>
      </c>
      <c r="AC35" s="24"/>
      <c r="AD35" s="43">
        <f ca="1">'Evaluation Trace'!BE35</f>
        <v>49</v>
      </c>
      <c r="AE35" s="43">
        <f ca="1">'Evaluation Trace'!BF35</f>
        <v>44</v>
      </c>
      <c r="AF35" s="43">
        <f ca="1">'Evaluation Trace'!BG35</f>
        <v>234</v>
      </c>
      <c r="AG35" s="43">
        <f ca="1">'Evaluation Trace'!BH35</f>
        <v>149</v>
      </c>
      <c r="AH35" s="43">
        <f ca="1">'Evaluation Trace'!BI35</f>
        <v>86</v>
      </c>
      <c r="AI35" s="43">
        <f ca="1">'Evaluation Trace'!BJ35</f>
        <v>9</v>
      </c>
      <c r="AJ35" s="43">
        <f ca="1">'Evaluation Trace'!BK35</f>
        <v>48</v>
      </c>
      <c r="AK35" s="43">
        <f ca="1">'Evaluation Trace'!BL35</f>
        <v>117</v>
      </c>
      <c r="AL35" s="43">
        <f ca="1">'Evaluation Trace'!BM35</f>
        <v>88</v>
      </c>
      <c r="AM35" s="43">
        <f ca="1">'Evaluation Trace'!BN35</f>
        <v>83</v>
      </c>
      <c r="AN35" s="43">
        <f ca="1">'Evaluation Trace'!BO35</f>
        <v>104</v>
      </c>
      <c r="AO35" s="24"/>
      <c r="AP35" s="43">
        <f ca="1">'Evaluation Trace'!BQ35</f>
        <v>155</v>
      </c>
      <c r="AQ35" s="43">
        <f ca="1">'Evaluation Trace'!BR35</f>
        <v>131</v>
      </c>
      <c r="AR35" s="43">
        <f ca="1">'Evaluation Trace'!BS35</f>
        <v>59</v>
      </c>
      <c r="AS35" s="43">
        <f ca="1">'Evaluation Trace'!BT35</f>
        <v>96</v>
      </c>
      <c r="AT35" s="43">
        <f ca="1">'Evaluation Trace'!BU35</f>
        <v>63</v>
      </c>
      <c r="AU35" s="43">
        <f ca="1">'Evaluation Trace'!BV35</f>
        <v>121</v>
      </c>
      <c r="AV35" s="43">
        <f ca="1">'Evaluation Trace'!BW35</f>
        <v>226</v>
      </c>
      <c r="AW35" s="24"/>
      <c r="AX35" s="43">
        <f ca="1">'Evaluation Trace'!BY35</f>
        <v>215</v>
      </c>
      <c r="AY35" s="43">
        <f ca="1">'Evaluation Trace'!BZ35</f>
        <v>4</v>
      </c>
      <c r="AZ35" s="43">
        <f ca="1">'Evaluation Trace'!CA35</f>
        <v>105</v>
      </c>
      <c r="BA35" s="43">
        <f ca="1">'Evaluation Trace'!CB35</f>
        <v>237</v>
      </c>
      <c r="BB35" s="43">
        <f ca="1">'Evaluation Trace'!CC35</f>
        <v>248</v>
      </c>
      <c r="BC35" s="7"/>
      <c r="BD35" s="43">
        <f ca="1">'Evaluation Trace'!CE35</f>
        <v>149</v>
      </c>
      <c r="BE35" s="43">
        <f ca="1">'Evaluation Trace'!CF35</f>
        <v>45</v>
      </c>
      <c r="BF35" s="43">
        <f ca="1">'Evaluation Trace'!CG35</f>
        <v>140</v>
      </c>
      <c r="BG35" s="43">
        <f ca="1">'Evaluation Trace'!CH35</f>
        <v>93</v>
      </c>
      <c r="BH35" s="43">
        <f ca="1">'Evaluation Trace'!CI35</f>
        <v>0</v>
      </c>
      <c r="BI35" s="7"/>
    </row>
    <row r="36" spans="1:61" x14ac:dyDescent="0.25">
      <c r="A36" s="44"/>
      <c r="B36" s="43" cm="1">
        <f t="array" aca="1" ref="B36" ca="1">MOD($D36*MOD_INV($C36,Prime),Prime)</f>
        <v>36</v>
      </c>
      <c r="C36" s="19" cm="1">
        <f t="array" ref="C36">MOD(MOD_EXP($H36,Input_Output!$O$21,Prime)-1,Prime)</f>
        <v>128</v>
      </c>
      <c r="D36" s="43">
        <f ca="1">MOD(SUMPRODUCT(_xlfn.HSTACK(J$1:P$1,R$1:AB$1,AD$1:AN$1,AP$1:AV$1,AX$1:BB$1,BD$1:BH$1),_xlfn.HSTACK($J36:$P36,$R36:$AB36,$AD36:$AN36,$AP36:$AV36,$AX36:$BB36,$BD36:$BH36)),Prime)</f>
        <v>239</v>
      </c>
      <c r="E36" s="44"/>
      <c r="F36" s="41" t="str">
        <f>'Evaluation Trace'!A36</f>
        <v>disguised</v>
      </c>
      <c r="G36" s="19">
        <f>'Evaluation Trace'!B36</f>
        <v>31</v>
      </c>
      <c r="H36" s="19">
        <f>'Evaluation Trace'!C36</f>
        <v>19</v>
      </c>
      <c r="I36" s="24"/>
      <c r="J36" s="43">
        <f ca="1">'Evaluation Trace'!AK36</f>
        <v>190</v>
      </c>
      <c r="K36" s="43">
        <f ca="1">'Evaluation Trace'!AL36</f>
        <v>224</v>
      </c>
      <c r="L36" s="43">
        <f ca="1">'Evaluation Trace'!AM36</f>
        <v>65</v>
      </c>
      <c r="M36" s="43">
        <f ca="1">'Evaluation Trace'!AN36</f>
        <v>50</v>
      </c>
      <c r="N36" s="43">
        <f ca="1">'Evaluation Trace'!AO36</f>
        <v>12</v>
      </c>
      <c r="O36" s="43">
        <f ca="1">'Evaluation Trace'!AP36</f>
        <v>119</v>
      </c>
      <c r="P36" s="43">
        <f ca="1">'Evaluation Trace'!AQ36</f>
        <v>38</v>
      </c>
      <c r="Q36" s="24"/>
      <c r="R36" s="43">
        <f ca="1">'Evaluation Trace'!AS36</f>
        <v>1</v>
      </c>
      <c r="S36" s="43">
        <f ca="1">'Evaluation Trace'!AT36</f>
        <v>229</v>
      </c>
      <c r="T36" s="43">
        <f ca="1">'Evaluation Trace'!AU36</f>
        <v>151</v>
      </c>
      <c r="U36" s="43">
        <f ca="1">'Evaluation Trace'!AV36</f>
        <v>23</v>
      </c>
      <c r="V36" s="43">
        <f ca="1">'Evaluation Trace'!AW36</f>
        <v>237</v>
      </c>
      <c r="W36" s="43">
        <f ca="1">'Evaluation Trace'!AX36</f>
        <v>23</v>
      </c>
      <c r="X36" s="43">
        <f ca="1">'Evaluation Trace'!AY36</f>
        <v>95</v>
      </c>
      <c r="Y36" s="43">
        <f ca="1">'Evaluation Trace'!AZ36</f>
        <v>219</v>
      </c>
      <c r="Z36" s="43">
        <f ca="1">'Evaluation Trace'!BA36</f>
        <v>157</v>
      </c>
      <c r="AA36" s="43">
        <f ca="1">'Evaluation Trace'!BB36</f>
        <v>78</v>
      </c>
      <c r="AB36" s="43">
        <f ca="1">'Evaluation Trace'!BC36</f>
        <v>80</v>
      </c>
      <c r="AC36" s="24"/>
      <c r="AD36" s="43">
        <f ca="1">'Evaluation Trace'!BE36</f>
        <v>139</v>
      </c>
      <c r="AE36" s="43">
        <f ca="1">'Evaluation Trace'!BF36</f>
        <v>11</v>
      </c>
      <c r="AF36" s="43">
        <f ca="1">'Evaluation Trace'!BG36</f>
        <v>30</v>
      </c>
      <c r="AG36" s="43">
        <f ca="1">'Evaluation Trace'!BH36</f>
        <v>167</v>
      </c>
      <c r="AH36" s="43">
        <f ca="1">'Evaluation Trace'!BI36</f>
        <v>16</v>
      </c>
      <c r="AI36" s="43">
        <f ca="1">'Evaluation Trace'!BJ36</f>
        <v>118</v>
      </c>
      <c r="AJ36" s="43">
        <f ca="1">'Evaluation Trace'!BK36</f>
        <v>132</v>
      </c>
      <c r="AK36" s="43">
        <f ca="1">'Evaluation Trace'!BL36</f>
        <v>232</v>
      </c>
      <c r="AL36" s="43">
        <f ca="1">'Evaluation Trace'!BM36</f>
        <v>25</v>
      </c>
      <c r="AM36" s="43">
        <f ca="1">'Evaluation Trace'!BN36</f>
        <v>151</v>
      </c>
      <c r="AN36" s="43">
        <f ca="1">'Evaluation Trace'!BO36</f>
        <v>113</v>
      </c>
      <c r="AO36" s="24"/>
      <c r="AP36" s="43">
        <f ca="1">'Evaluation Trace'!BQ36</f>
        <v>113</v>
      </c>
      <c r="AQ36" s="43">
        <f ca="1">'Evaluation Trace'!BR36</f>
        <v>208</v>
      </c>
      <c r="AR36" s="43">
        <f ca="1">'Evaluation Trace'!BS36</f>
        <v>168</v>
      </c>
      <c r="AS36" s="43">
        <f ca="1">'Evaluation Trace'!BT36</f>
        <v>38</v>
      </c>
      <c r="AT36" s="43">
        <f ca="1">'Evaluation Trace'!BU36</f>
        <v>232</v>
      </c>
      <c r="AU36" s="43">
        <f ca="1">'Evaluation Trace'!BV36</f>
        <v>163</v>
      </c>
      <c r="AV36" s="43">
        <f ca="1">'Evaluation Trace'!BW36</f>
        <v>170</v>
      </c>
      <c r="AW36" s="24"/>
      <c r="AX36" s="43">
        <f ca="1">'Evaluation Trace'!BY36</f>
        <v>147</v>
      </c>
      <c r="AY36" s="43">
        <f ca="1">'Evaluation Trace'!BZ36</f>
        <v>217</v>
      </c>
      <c r="AZ36" s="43">
        <f ca="1">'Evaluation Trace'!CA36</f>
        <v>151</v>
      </c>
      <c r="BA36" s="43">
        <f ca="1">'Evaluation Trace'!CB36</f>
        <v>92</v>
      </c>
      <c r="BB36" s="43">
        <f ca="1">'Evaluation Trace'!CC36</f>
        <v>112</v>
      </c>
      <c r="BC36" s="7"/>
      <c r="BD36" s="43">
        <f ca="1">'Evaluation Trace'!CE36</f>
        <v>166</v>
      </c>
      <c r="BE36" s="43">
        <f ca="1">'Evaluation Trace'!CF36</f>
        <v>85</v>
      </c>
      <c r="BF36" s="43">
        <f ca="1">'Evaluation Trace'!CG36</f>
        <v>20</v>
      </c>
      <c r="BG36" s="43">
        <f ca="1">'Evaluation Trace'!CH36</f>
        <v>164</v>
      </c>
      <c r="BH36" s="43">
        <f ca="1">'Evaluation Trace'!CI36</f>
        <v>0</v>
      </c>
      <c r="BI36" s="7"/>
    </row>
    <row r="37" spans="1:61" x14ac:dyDescent="0.25">
      <c r="A37" s="44"/>
      <c r="B37" s="43" cm="1">
        <f t="array" aca="1" ref="B37" ca="1">MOD($D37*MOD_INV($C37,Prime),Prime)</f>
        <v>244</v>
      </c>
      <c r="C37" s="19" cm="1">
        <f t="array" ref="C37">MOD(MOD_EXP($H37,Input_Output!$O$21,Prime)-1,Prime)</f>
        <v>248</v>
      </c>
      <c r="D37" s="43">
        <f ca="1">MOD(SUMPRODUCT(_xlfn.HSTACK(J$1:P$1,R$1:AB$1,AD$1:AN$1,AP$1:AV$1,AX$1:BB$1,BD$1:BH$1),_xlfn.HSTACK($J37:$P37,$R37:$AB37,$AD37:$AN37,$AP37:$AV37,$AX37:$BB37,$BD37:$BH37)),Prime)</f>
        <v>117</v>
      </c>
      <c r="E37" s="44"/>
      <c r="F37" s="41" t="str">
        <f>'Evaluation Trace'!A37</f>
        <v>disguised</v>
      </c>
      <c r="G37" s="19">
        <f>'Evaluation Trace'!B37</f>
        <v>32</v>
      </c>
      <c r="H37" s="19">
        <f>'Evaluation Trace'!C37</f>
        <v>254</v>
      </c>
      <c r="I37" s="24"/>
      <c r="J37" s="43">
        <f ca="1">'Evaluation Trace'!AK37</f>
        <v>20</v>
      </c>
      <c r="K37" s="43">
        <f ca="1">'Evaluation Trace'!AL37</f>
        <v>245</v>
      </c>
      <c r="L37" s="43">
        <f ca="1">'Evaluation Trace'!AM37</f>
        <v>25</v>
      </c>
      <c r="M37" s="43">
        <f ca="1">'Evaluation Trace'!AN37</f>
        <v>244</v>
      </c>
      <c r="N37" s="43">
        <f ca="1">'Evaluation Trace'!AO37</f>
        <v>78</v>
      </c>
      <c r="O37" s="43">
        <f ca="1">'Evaluation Trace'!AP37</f>
        <v>82</v>
      </c>
      <c r="P37" s="43">
        <f ca="1">'Evaluation Trace'!AQ37</f>
        <v>54</v>
      </c>
      <c r="Q37" s="24"/>
      <c r="R37" s="43">
        <f ca="1">'Evaluation Trace'!AS37</f>
        <v>125</v>
      </c>
      <c r="S37" s="43">
        <f ca="1">'Evaluation Trace'!AT37</f>
        <v>126</v>
      </c>
      <c r="T37" s="43">
        <f ca="1">'Evaluation Trace'!AU37</f>
        <v>18</v>
      </c>
      <c r="U37" s="43">
        <f ca="1">'Evaluation Trace'!AV37</f>
        <v>103</v>
      </c>
      <c r="V37" s="43">
        <f ca="1">'Evaluation Trace'!AW37</f>
        <v>234</v>
      </c>
      <c r="W37" s="43">
        <f ca="1">'Evaluation Trace'!AX37</f>
        <v>85</v>
      </c>
      <c r="X37" s="43">
        <f ca="1">'Evaluation Trace'!AY37</f>
        <v>238</v>
      </c>
      <c r="Y37" s="43">
        <f ca="1">'Evaluation Trace'!AZ37</f>
        <v>130</v>
      </c>
      <c r="Z37" s="43">
        <f ca="1">'Evaluation Trace'!BA37</f>
        <v>230</v>
      </c>
      <c r="AA37" s="43">
        <f ca="1">'Evaluation Trace'!BB37</f>
        <v>185</v>
      </c>
      <c r="AB37" s="43">
        <f ca="1">'Evaluation Trace'!BC37</f>
        <v>232</v>
      </c>
      <c r="AC37" s="24"/>
      <c r="AD37" s="43">
        <f ca="1">'Evaluation Trace'!BE37</f>
        <v>130</v>
      </c>
      <c r="AE37" s="43">
        <f ca="1">'Evaluation Trace'!BF37</f>
        <v>12</v>
      </c>
      <c r="AF37" s="43">
        <f ca="1">'Evaluation Trace'!BG37</f>
        <v>203</v>
      </c>
      <c r="AG37" s="43">
        <f ca="1">'Evaluation Trace'!BH37</f>
        <v>132</v>
      </c>
      <c r="AH37" s="43">
        <f ca="1">'Evaluation Trace'!BI37</f>
        <v>73</v>
      </c>
      <c r="AI37" s="43">
        <f ca="1">'Evaluation Trace'!BJ37</f>
        <v>203</v>
      </c>
      <c r="AJ37" s="43">
        <f ca="1">'Evaluation Trace'!BK37</f>
        <v>3</v>
      </c>
      <c r="AK37" s="43">
        <f ca="1">'Evaluation Trace'!BL37</f>
        <v>89</v>
      </c>
      <c r="AL37" s="43">
        <f ca="1">'Evaluation Trace'!BM37</f>
        <v>237</v>
      </c>
      <c r="AM37" s="43">
        <f ca="1">'Evaluation Trace'!BN37</f>
        <v>6</v>
      </c>
      <c r="AN37" s="43">
        <f ca="1">'Evaluation Trace'!BO37</f>
        <v>54</v>
      </c>
      <c r="AO37" s="24"/>
      <c r="AP37" s="43">
        <f ca="1">'Evaluation Trace'!BQ37</f>
        <v>80</v>
      </c>
      <c r="AQ37" s="43">
        <f ca="1">'Evaluation Trace'!BR37</f>
        <v>176</v>
      </c>
      <c r="AR37" s="43">
        <f ca="1">'Evaluation Trace'!BS37</f>
        <v>143</v>
      </c>
      <c r="AS37" s="43">
        <f ca="1">'Evaluation Trace'!BT37</f>
        <v>146</v>
      </c>
      <c r="AT37" s="43">
        <f ca="1">'Evaluation Trace'!BU37</f>
        <v>187</v>
      </c>
      <c r="AU37" s="43">
        <f ca="1">'Evaluation Trace'!BV37</f>
        <v>172</v>
      </c>
      <c r="AV37" s="43">
        <f ca="1">'Evaluation Trace'!BW37</f>
        <v>22</v>
      </c>
      <c r="AW37" s="24"/>
      <c r="AX37" s="43">
        <f ca="1">'Evaluation Trace'!BY37</f>
        <v>225</v>
      </c>
      <c r="AY37" s="43">
        <f ca="1">'Evaluation Trace'!BZ37</f>
        <v>125</v>
      </c>
      <c r="AZ37" s="43">
        <f ca="1">'Evaluation Trace'!CA37</f>
        <v>203</v>
      </c>
      <c r="BA37" s="43">
        <f ca="1">'Evaluation Trace'!CB37</f>
        <v>210</v>
      </c>
      <c r="BB37" s="43">
        <f ca="1">'Evaluation Trace'!CC37</f>
        <v>174</v>
      </c>
      <c r="BC37" s="7"/>
      <c r="BD37" s="43">
        <f ca="1">'Evaluation Trace'!CE37</f>
        <v>186</v>
      </c>
      <c r="BE37" s="43">
        <f ca="1">'Evaluation Trace'!CF37</f>
        <v>152</v>
      </c>
      <c r="BF37" s="43">
        <f ca="1">'Evaluation Trace'!CG37</f>
        <v>25</v>
      </c>
      <c r="BG37" s="43">
        <f ca="1">'Evaluation Trace'!CH37</f>
        <v>203</v>
      </c>
      <c r="BH37" s="43">
        <f ca="1">'Evaluation Trace'!CI37</f>
        <v>0</v>
      </c>
      <c r="BI37" s="7"/>
    </row>
    <row r="38" spans="1:61" x14ac:dyDescent="0.25">
      <c r="A38" s="44"/>
      <c r="B38" s="43" cm="1">
        <f t="array" aca="1" ref="B38" ca="1">MOD($D38*MOD_INV($C38,Prime),Prime)</f>
        <v>43</v>
      </c>
      <c r="C38" s="19" cm="1">
        <f t="array" ref="C38">MOD(MOD_EXP($H38,Input_Output!$O$21,Prime)-1,Prime)</f>
        <v>127</v>
      </c>
      <c r="D38" s="43">
        <f ca="1">MOD(SUMPRODUCT(_xlfn.HSTACK(J$1:P$1,R$1:AB$1,AD$1:AN$1,AP$1:AV$1,AX$1:BB$1,BD$1:BH$1),_xlfn.HSTACK($J38:$P38,$R38:$AB38,$AD38:$AN38,$AP38:$AV38,$AX38:$BB38,$BD38:$BH38)),Prime)</f>
        <v>64</v>
      </c>
      <c r="E38" s="44"/>
      <c r="F38" s="41" t="str">
        <f>'Evaluation Trace'!A38</f>
        <v>disguised</v>
      </c>
      <c r="G38" s="19">
        <f>'Evaluation Trace'!B38</f>
        <v>33</v>
      </c>
      <c r="H38" s="19">
        <f>'Evaluation Trace'!C38</f>
        <v>14</v>
      </c>
      <c r="I38" s="24"/>
      <c r="J38" s="43">
        <f ca="1">'Evaluation Trace'!AK38</f>
        <v>133</v>
      </c>
      <c r="K38" s="43">
        <f ca="1">'Evaluation Trace'!AL38</f>
        <v>228</v>
      </c>
      <c r="L38" s="43">
        <f ca="1">'Evaluation Trace'!AM38</f>
        <v>61</v>
      </c>
      <c r="M38" s="43">
        <f ca="1">'Evaluation Trace'!AN38</f>
        <v>153</v>
      </c>
      <c r="N38" s="43">
        <f ca="1">'Evaluation Trace'!AO38</f>
        <v>227</v>
      </c>
      <c r="O38" s="43">
        <f ca="1">'Evaluation Trace'!AP38</f>
        <v>75</v>
      </c>
      <c r="P38" s="43">
        <f ca="1">'Evaluation Trace'!AQ38</f>
        <v>215</v>
      </c>
      <c r="Q38" s="24"/>
      <c r="R38" s="43">
        <f ca="1">'Evaluation Trace'!AS38</f>
        <v>151</v>
      </c>
      <c r="S38" s="43">
        <f ca="1">'Evaluation Trace'!AT38</f>
        <v>249</v>
      </c>
      <c r="T38" s="43">
        <f ca="1">'Evaluation Trace'!AU38</f>
        <v>170</v>
      </c>
      <c r="U38" s="43">
        <f ca="1">'Evaluation Trace'!AV38</f>
        <v>240</v>
      </c>
      <c r="V38" s="43">
        <f ca="1">'Evaluation Trace'!AW38</f>
        <v>216</v>
      </c>
      <c r="W38" s="43">
        <f ca="1">'Evaluation Trace'!AX38</f>
        <v>88</v>
      </c>
      <c r="X38" s="43">
        <f ca="1">'Evaluation Trace'!AY38</f>
        <v>49</v>
      </c>
      <c r="Y38" s="43">
        <f ca="1">'Evaluation Trace'!AZ38</f>
        <v>208</v>
      </c>
      <c r="Z38" s="43">
        <f ca="1">'Evaluation Trace'!BA38</f>
        <v>89</v>
      </c>
      <c r="AA38" s="43">
        <f ca="1">'Evaluation Trace'!BB38</f>
        <v>41</v>
      </c>
      <c r="AB38" s="43">
        <f ca="1">'Evaluation Trace'!BC38</f>
        <v>73</v>
      </c>
      <c r="AC38" s="24"/>
      <c r="AD38" s="43">
        <f ca="1">'Evaluation Trace'!BE38</f>
        <v>145</v>
      </c>
      <c r="AE38" s="43">
        <f ca="1">'Evaluation Trace'!BF38</f>
        <v>240</v>
      </c>
      <c r="AF38" s="43">
        <f ca="1">'Evaluation Trace'!BG38</f>
        <v>218</v>
      </c>
      <c r="AG38" s="43">
        <f ca="1">'Evaluation Trace'!BH38</f>
        <v>234</v>
      </c>
      <c r="AH38" s="43">
        <f ca="1">'Evaluation Trace'!BI38</f>
        <v>187</v>
      </c>
      <c r="AI38" s="43">
        <f ca="1">'Evaluation Trace'!BJ38</f>
        <v>12</v>
      </c>
      <c r="AJ38" s="43">
        <f ca="1">'Evaluation Trace'!BK38</f>
        <v>98</v>
      </c>
      <c r="AK38" s="43">
        <f ca="1">'Evaluation Trace'!BL38</f>
        <v>36</v>
      </c>
      <c r="AL38" s="43">
        <f ca="1">'Evaluation Trace'!BM38</f>
        <v>19</v>
      </c>
      <c r="AM38" s="43">
        <f ca="1">'Evaluation Trace'!BN38</f>
        <v>31</v>
      </c>
      <c r="AN38" s="43">
        <f ca="1">'Evaluation Trace'!BO38</f>
        <v>219</v>
      </c>
      <c r="AO38" s="24"/>
      <c r="AP38" s="43">
        <f ca="1">'Evaluation Trace'!BQ38</f>
        <v>19</v>
      </c>
      <c r="AQ38" s="43">
        <f ca="1">'Evaluation Trace'!BR38</f>
        <v>190</v>
      </c>
      <c r="AR38" s="43">
        <f ca="1">'Evaluation Trace'!BS38</f>
        <v>195</v>
      </c>
      <c r="AS38" s="43">
        <f ca="1">'Evaluation Trace'!BT38</f>
        <v>144</v>
      </c>
      <c r="AT38" s="43">
        <f ca="1">'Evaluation Trace'!BU38</f>
        <v>139</v>
      </c>
      <c r="AU38" s="43">
        <f ca="1">'Evaluation Trace'!BV38</f>
        <v>179</v>
      </c>
      <c r="AV38" s="43">
        <f ca="1">'Evaluation Trace'!BW38</f>
        <v>100</v>
      </c>
      <c r="AW38" s="24"/>
      <c r="AX38" s="43">
        <f ca="1">'Evaluation Trace'!BY38</f>
        <v>162</v>
      </c>
      <c r="AY38" s="43">
        <f ca="1">'Evaluation Trace'!BZ38</f>
        <v>122</v>
      </c>
      <c r="AZ38" s="43">
        <f ca="1">'Evaluation Trace'!CA38</f>
        <v>106</v>
      </c>
      <c r="BA38" s="43">
        <f ca="1">'Evaluation Trace'!CB38</f>
        <v>80</v>
      </c>
      <c r="BB38" s="43">
        <f ca="1">'Evaluation Trace'!CC38</f>
        <v>46</v>
      </c>
      <c r="BC38" s="7"/>
      <c r="BD38" s="43">
        <f ca="1">'Evaluation Trace'!CE38</f>
        <v>116</v>
      </c>
      <c r="BE38" s="43">
        <f ca="1">'Evaluation Trace'!CF38</f>
        <v>109</v>
      </c>
      <c r="BF38" s="43">
        <f ca="1">'Evaluation Trace'!CG38</f>
        <v>230</v>
      </c>
      <c r="BG38" s="43">
        <f ca="1">'Evaluation Trace'!CH38</f>
        <v>195</v>
      </c>
      <c r="BH38" s="43">
        <f ca="1">'Evaluation Trace'!CI38</f>
        <v>0</v>
      </c>
      <c r="BI38" s="7"/>
    </row>
    <row r="39" spans="1:61" x14ac:dyDescent="0.25">
      <c r="A39" s="44"/>
      <c r="B39" s="43" cm="1">
        <f t="array" aca="1" ref="B39" ca="1">MOD($D39*MOD_INV($C39,Prime),Prime)</f>
        <v>1</v>
      </c>
      <c r="C39" s="19" cm="1">
        <f t="array" ref="C39">MOD(MOD_EXP($H39,Input_Output!$O$21,Prime)-1,Prime)</f>
        <v>7</v>
      </c>
      <c r="D39" s="43">
        <f ca="1">MOD(SUMPRODUCT(_xlfn.HSTACK(J$1:P$1,R$1:AB$1,AD$1:AN$1,AP$1:AV$1,AX$1:BB$1,BD$1:BH$1),_xlfn.HSTACK($J39:$P39,$R39:$AB39,$AD39:$AN39,$AP39:$AV39,$AX39:$BB39,$BD39:$BH39)),Prime)</f>
        <v>7</v>
      </c>
      <c r="E39" s="44"/>
      <c r="F39" s="41" t="str">
        <f>'Evaluation Trace'!A39</f>
        <v>disguised</v>
      </c>
      <c r="G39" s="19">
        <f>'Evaluation Trace'!B39</f>
        <v>34</v>
      </c>
      <c r="H39" s="19">
        <f>'Evaluation Trace'!C39</f>
        <v>106</v>
      </c>
      <c r="I39" s="24"/>
      <c r="J39" s="43">
        <f ca="1">'Evaluation Trace'!AK39</f>
        <v>59</v>
      </c>
      <c r="K39" s="43">
        <f ca="1">'Evaluation Trace'!AL39</f>
        <v>210</v>
      </c>
      <c r="L39" s="43">
        <f ca="1">'Evaluation Trace'!AM39</f>
        <v>200</v>
      </c>
      <c r="M39" s="43">
        <f ca="1">'Evaluation Trace'!AN39</f>
        <v>228</v>
      </c>
      <c r="N39" s="43">
        <f ca="1">'Evaluation Trace'!AO39</f>
        <v>169</v>
      </c>
      <c r="O39" s="43">
        <f ca="1">'Evaluation Trace'!AP39</f>
        <v>174</v>
      </c>
      <c r="P39" s="43">
        <f ca="1">'Evaluation Trace'!AQ39</f>
        <v>255</v>
      </c>
      <c r="Q39" s="24"/>
      <c r="R39" s="43">
        <f ca="1">'Evaluation Trace'!AS39</f>
        <v>63</v>
      </c>
      <c r="S39" s="43">
        <f ca="1">'Evaluation Trace'!AT39</f>
        <v>37</v>
      </c>
      <c r="T39" s="43">
        <f ca="1">'Evaluation Trace'!AU39</f>
        <v>24</v>
      </c>
      <c r="U39" s="43">
        <f ca="1">'Evaluation Trace'!AV39</f>
        <v>92</v>
      </c>
      <c r="V39" s="43">
        <f ca="1">'Evaluation Trace'!AW39</f>
        <v>132</v>
      </c>
      <c r="W39" s="43">
        <f ca="1">'Evaluation Trace'!AX39</f>
        <v>7</v>
      </c>
      <c r="X39" s="43">
        <f ca="1">'Evaluation Trace'!AY39</f>
        <v>159</v>
      </c>
      <c r="Y39" s="43">
        <f ca="1">'Evaluation Trace'!AZ39</f>
        <v>236</v>
      </c>
      <c r="Z39" s="43">
        <f ca="1">'Evaluation Trace'!BA39</f>
        <v>156</v>
      </c>
      <c r="AA39" s="43">
        <f ca="1">'Evaluation Trace'!BB39</f>
        <v>120</v>
      </c>
      <c r="AB39" s="43">
        <f ca="1">'Evaluation Trace'!BC39</f>
        <v>175</v>
      </c>
      <c r="AC39" s="24"/>
      <c r="AD39" s="43">
        <f ca="1">'Evaluation Trace'!BE39</f>
        <v>16</v>
      </c>
      <c r="AE39" s="43">
        <f ca="1">'Evaluation Trace'!BF39</f>
        <v>97</v>
      </c>
      <c r="AF39" s="43">
        <f ca="1">'Evaluation Trace'!BG39</f>
        <v>43</v>
      </c>
      <c r="AG39" s="43">
        <f ca="1">'Evaluation Trace'!BH39</f>
        <v>248</v>
      </c>
      <c r="AH39" s="43">
        <f ca="1">'Evaluation Trace'!BI39</f>
        <v>6</v>
      </c>
      <c r="AI39" s="43">
        <f ca="1">'Evaluation Trace'!BJ39</f>
        <v>245</v>
      </c>
      <c r="AJ39" s="43">
        <f ca="1">'Evaluation Trace'!BK39</f>
        <v>51</v>
      </c>
      <c r="AK39" s="43">
        <f ca="1">'Evaluation Trace'!BL39</f>
        <v>104</v>
      </c>
      <c r="AL39" s="43">
        <f ca="1">'Evaluation Trace'!BM39</f>
        <v>211</v>
      </c>
      <c r="AM39" s="43">
        <f ca="1">'Evaluation Trace'!BN39</f>
        <v>114</v>
      </c>
      <c r="AN39" s="43">
        <f ca="1">'Evaluation Trace'!BO39</f>
        <v>170</v>
      </c>
      <c r="AO39" s="24"/>
      <c r="AP39" s="43">
        <f ca="1">'Evaluation Trace'!BQ39</f>
        <v>229</v>
      </c>
      <c r="AQ39" s="43">
        <f ca="1">'Evaluation Trace'!BR39</f>
        <v>240</v>
      </c>
      <c r="AR39" s="43">
        <f ca="1">'Evaluation Trace'!BS39</f>
        <v>92</v>
      </c>
      <c r="AS39" s="43">
        <f ca="1">'Evaluation Trace'!BT39</f>
        <v>241</v>
      </c>
      <c r="AT39" s="43">
        <f ca="1">'Evaluation Trace'!BU39</f>
        <v>198</v>
      </c>
      <c r="AU39" s="43">
        <f ca="1">'Evaluation Trace'!BV39</f>
        <v>91</v>
      </c>
      <c r="AV39" s="43">
        <f ca="1">'Evaluation Trace'!BW39</f>
        <v>127</v>
      </c>
      <c r="AW39" s="24"/>
      <c r="AX39" s="43">
        <f ca="1">'Evaluation Trace'!BY39</f>
        <v>206</v>
      </c>
      <c r="AY39" s="43">
        <f ca="1">'Evaluation Trace'!BZ39</f>
        <v>69</v>
      </c>
      <c r="AZ39" s="43">
        <f ca="1">'Evaluation Trace'!CA39</f>
        <v>190</v>
      </c>
      <c r="BA39" s="43">
        <f ca="1">'Evaluation Trace'!CB39</f>
        <v>7</v>
      </c>
      <c r="BB39" s="43">
        <f ca="1">'Evaluation Trace'!CC39</f>
        <v>165</v>
      </c>
      <c r="BC39" s="7"/>
      <c r="BD39" s="43">
        <f ca="1">'Evaluation Trace'!CE39</f>
        <v>117</v>
      </c>
      <c r="BE39" s="43">
        <f ca="1">'Evaluation Trace'!CF39</f>
        <v>166</v>
      </c>
      <c r="BF39" s="43">
        <f ca="1">'Evaluation Trace'!CG39</f>
        <v>69</v>
      </c>
      <c r="BG39" s="43">
        <f ca="1">'Evaluation Trace'!CH39</f>
        <v>153</v>
      </c>
      <c r="BH39" s="43">
        <f ca="1">'Evaluation Trace'!CI39</f>
        <v>0</v>
      </c>
      <c r="BI39" s="7"/>
    </row>
    <row r="40" spans="1:61" x14ac:dyDescent="0.25">
      <c r="A40" s="44"/>
      <c r="B40" s="43" cm="1">
        <f t="array" aca="1" ref="B40" ca="1">MOD($D40*MOD_INV($C40,Prime),Prime)</f>
        <v>23</v>
      </c>
      <c r="C40" s="19" cm="1">
        <f t="array" ref="C40">MOD(MOD_EXP($H40,Input_Output!$O$21,Prime)-1,Prime)</f>
        <v>128</v>
      </c>
      <c r="D40" s="43">
        <f ca="1">MOD(SUMPRODUCT(_xlfn.HSTACK(J$1:P$1,R$1:AB$1,AD$1:AN$1,AP$1:AV$1,AX$1:BB$1,BD$1:BH$1),_xlfn.HSTACK($J40:$P40,$R40:$AB40,$AD40:$AN40,$AP40:$AV40,$AX40:$BB40,$BD40:$BH40)),Prime)</f>
        <v>117</v>
      </c>
      <c r="E40" s="44"/>
      <c r="F40" s="41" t="str">
        <f>'Evaluation Trace'!A40</f>
        <v>disguised</v>
      </c>
      <c r="G40" s="19">
        <f>'Evaluation Trace'!B40</f>
        <v>35</v>
      </c>
      <c r="H40" s="19">
        <f>'Evaluation Trace'!C40</f>
        <v>105</v>
      </c>
      <c r="I40" s="24"/>
      <c r="J40" s="43">
        <f ca="1">'Evaluation Trace'!AK40</f>
        <v>66</v>
      </c>
      <c r="K40" s="43">
        <f ca="1">'Evaluation Trace'!AL40</f>
        <v>70</v>
      </c>
      <c r="L40" s="43">
        <f ca="1">'Evaluation Trace'!AM40</f>
        <v>233</v>
      </c>
      <c r="M40" s="43">
        <f ca="1">'Evaluation Trace'!AN40</f>
        <v>230</v>
      </c>
      <c r="N40" s="43">
        <f ca="1">'Evaluation Trace'!AO40</f>
        <v>205</v>
      </c>
      <c r="O40" s="43">
        <f ca="1">'Evaluation Trace'!AP40</f>
        <v>193</v>
      </c>
      <c r="P40" s="43">
        <f ca="1">'Evaluation Trace'!AQ40</f>
        <v>164</v>
      </c>
      <c r="Q40" s="24"/>
      <c r="R40" s="43">
        <f ca="1">'Evaluation Trace'!AS40</f>
        <v>72</v>
      </c>
      <c r="S40" s="43">
        <f ca="1">'Evaluation Trace'!AT40</f>
        <v>73</v>
      </c>
      <c r="T40" s="43">
        <f ca="1">'Evaluation Trace'!AU40</f>
        <v>61</v>
      </c>
      <c r="U40" s="43">
        <f ca="1">'Evaluation Trace'!AV40</f>
        <v>178</v>
      </c>
      <c r="V40" s="43">
        <f ca="1">'Evaluation Trace'!AW40</f>
        <v>217</v>
      </c>
      <c r="W40" s="43">
        <f ca="1">'Evaluation Trace'!AX40</f>
        <v>57</v>
      </c>
      <c r="X40" s="43">
        <f ca="1">'Evaluation Trace'!AY40</f>
        <v>159</v>
      </c>
      <c r="Y40" s="43">
        <f ca="1">'Evaluation Trace'!AZ40</f>
        <v>34</v>
      </c>
      <c r="Z40" s="43">
        <f ca="1">'Evaluation Trace'!BA40</f>
        <v>112</v>
      </c>
      <c r="AA40" s="43">
        <f ca="1">'Evaluation Trace'!BB40</f>
        <v>197</v>
      </c>
      <c r="AB40" s="43">
        <f ca="1">'Evaluation Trace'!BC40</f>
        <v>40</v>
      </c>
      <c r="AC40" s="24"/>
      <c r="AD40" s="43">
        <f ca="1">'Evaluation Trace'!BE40</f>
        <v>17</v>
      </c>
      <c r="AE40" s="43">
        <f ca="1">'Evaluation Trace'!BF40</f>
        <v>19</v>
      </c>
      <c r="AF40" s="43">
        <f ca="1">'Evaluation Trace'!BG40</f>
        <v>242</v>
      </c>
      <c r="AG40" s="43">
        <f ca="1">'Evaluation Trace'!BH40</f>
        <v>71</v>
      </c>
      <c r="AH40" s="43">
        <f ca="1">'Evaluation Trace'!BI40</f>
        <v>251</v>
      </c>
      <c r="AI40" s="43">
        <f ca="1">'Evaluation Trace'!BJ40</f>
        <v>16</v>
      </c>
      <c r="AJ40" s="43">
        <f ca="1">'Evaluation Trace'!BK40</f>
        <v>159</v>
      </c>
      <c r="AK40" s="43">
        <f ca="1">'Evaluation Trace'!BL40</f>
        <v>230</v>
      </c>
      <c r="AL40" s="43">
        <f ca="1">'Evaluation Trace'!BM40</f>
        <v>30</v>
      </c>
      <c r="AM40" s="43">
        <f ca="1">'Evaluation Trace'!BN40</f>
        <v>220</v>
      </c>
      <c r="AN40" s="43">
        <f ca="1">'Evaluation Trace'!BO40</f>
        <v>231</v>
      </c>
      <c r="AO40" s="24"/>
      <c r="AP40" s="43">
        <f ca="1">'Evaluation Trace'!BQ40</f>
        <v>68</v>
      </c>
      <c r="AQ40" s="43">
        <f ca="1">'Evaluation Trace'!BR40</f>
        <v>86</v>
      </c>
      <c r="AR40" s="43">
        <f ca="1">'Evaluation Trace'!BS40</f>
        <v>189</v>
      </c>
      <c r="AS40" s="43">
        <f ca="1">'Evaluation Trace'!BT40</f>
        <v>22</v>
      </c>
      <c r="AT40" s="43">
        <f ca="1">'Evaluation Trace'!BU40</f>
        <v>209</v>
      </c>
      <c r="AU40" s="43">
        <f ca="1">'Evaluation Trace'!BV40</f>
        <v>54</v>
      </c>
      <c r="AV40" s="43">
        <f ca="1">'Evaluation Trace'!BW40</f>
        <v>170</v>
      </c>
      <c r="AW40" s="24"/>
      <c r="AX40" s="43">
        <f ca="1">'Evaluation Trace'!BY40</f>
        <v>164</v>
      </c>
      <c r="AY40" s="43">
        <f ca="1">'Evaluation Trace'!BZ40</f>
        <v>107</v>
      </c>
      <c r="AZ40" s="43">
        <f ca="1">'Evaluation Trace'!CA40</f>
        <v>252</v>
      </c>
      <c r="BA40" s="43">
        <f ca="1">'Evaluation Trace'!CB40</f>
        <v>14</v>
      </c>
      <c r="BB40" s="43">
        <f ca="1">'Evaluation Trace'!CC40</f>
        <v>244</v>
      </c>
      <c r="BC40" s="7"/>
      <c r="BD40" s="43">
        <f ca="1">'Evaluation Trace'!CE40</f>
        <v>91</v>
      </c>
      <c r="BE40" s="43">
        <f ca="1">'Evaluation Trace'!CF40</f>
        <v>243</v>
      </c>
      <c r="BF40" s="43">
        <f ca="1">'Evaluation Trace'!CG40</f>
        <v>202</v>
      </c>
      <c r="BG40" s="43">
        <f ca="1">'Evaluation Trace'!CH40</f>
        <v>75</v>
      </c>
      <c r="BH40" s="43">
        <f ca="1">'Evaluation Trace'!CI40</f>
        <v>0</v>
      </c>
      <c r="BI40" s="7"/>
    </row>
    <row r="41" spans="1:61" x14ac:dyDescent="0.25">
      <c r="A41" s="44"/>
      <c r="B41" s="43" cm="1">
        <f t="array" aca="1" ref="B41" ca="1">MOD($D41*MOD_INV($C41,Prime),Prime)</f>
        <v>143</v>
      </c>
      <c r="C41" s="19" cm="1">
        <f t="array" ref="C41">MOD(MOD_EXP($H41,Input_Output!$O$21,Prime)-1,Prime)</f>
        <v>248</v>
      </c>
      <c r="D41" s="43">
        <f ca="1">MOD(SUMPRODUCT(_xlfn.HSTACK(J$1:P$1,R$1:AB$1,AD$1:AN$1,AP$1:AV$1,AX$1:BB$1,BD$1:BH$1),_xlfn.HSTACK($J41:$P41,$R41:$AB41,$AD41:$AN41,$AP41:$AV41,$AX41:$BB41,$BD41:$BH41)),Prime)</f>
        <v>255</v>
      </c>
      <c r="E41" s="44"/>
      <c r="F41" s="41" t="str">
        <f>'Evaluation Trace'!A41</f>
        <v>disguised</v>
      </c>
      <c r="G41" s="19">
        <f>'Evaluation Trace'!B41</f>
        <v>36</v>
      </c>
      <c r="H41" s="19">
        <f>'Evaluation Trace'!C41</f>
        <v>24</v>
      </c>
      <c r="I41" s="24"/>
      <c r="J41" s="43">
        <f ca="1">'Evaluation Trace'!AK41</f>
        <v>191</v>
      </c>
      <c r="K41" s="43">
        <f ca="1">'Evaluation Trace'!AL41</f>
        <v>243</v>
      </c>
      <c r="L41" s="43">
        <f ca="1">'Evaluation Trace'!AM41</f>
        <v>206</v>
      </c>
      <c r="M41" s="43">
        <f ca="1">'Evaluation Trace'!AN41</f>
        <v>9</v>
      </c>
      <c r="N41" s="43">
        <f ca="1">'Evaluation Trace'!AO41</f>
        <v>43</v>
      </c>
      <c r="O41" s="43">
        <f ca="1">'Evaluation Trace'!AP41</f>
        <v>62</v>
      </c>
      <c r="P41" s="43">
        <f ca="1">'Evaluation Trace'!AQ41</f>
        <v>240</v>
      </c>
      <c r="Q41" s="24"/>
      <c r="R41" s="43">
        <f ca="1">'Evaluation Trace'!AS41</f>
        <v>7</v>
      </c>
      <c r="S41" s="43">
        <f ca="1">'Evaluation Trace'!AT41</f>
        <v>99</v>
      </c>
      <c r="T41" s="43">
        <f ca="1">'Evaluation Trace'!AU41</f>
        <v>19</v>
      </c>
      <c r="U41" s="43">
        <f ca="1">'Evaluation Trace'!AV41</f>
        <v>10</v>
      </c>
      <c r="V41" s="43">
        <f ca="1">'Evaluation Trace'!AW41</f>
        <v>92</v>
      </c>
      <c r="W41" s="43">
        <f ca="1">'Evaluation Trace'!AX41</f>
        <v>148</v>
      </c>
      <c r="X41" s="43">
        <f ca="1">'Evaluation Trace'!AY41</f>
        <v>14</v>
      </c>
      <c r="Y41" s="43">
        <f ca="1">'Evaluation Trace'!AZ41</f>
        <v>170</v>
      </c>
      <c r="Z41" s="43">
        <f ca="1">'Evaluation Trace'!BA41</f>
        <v>28</v>
      </c>
      <c r="AA41" s="43">
        <f ca="1">'Evaluation Trace'!BB41</f>
        <v>108</v>
      </c>
      <c r="AB41" s="43">
        <f ca="1">'Evaluation Trace'!BC41</f>
        <v>170</v>
      </c>
      <c r="AC41" s="24"/>
      <c r="AD41" s="43">
        <f ca="1">'Evaluation Trace'!BE41</f>
        <v>25</v>
      </c>
      <c r="AE41" s="43">
        <f ca="1">'Evaluation Trace'!BF41</f>
        <v>39</v>
      </c>
      <c r="AF41" s="43">
        <f ca="1">'Evaluation Trace'!BG41</f>
        <v>206</v>
      </c>
      <c r="AG41" s="43">
        <f ca="1">'Evaluation Trace'!BH41</f>
        <v>36</v>
      </c>
      <c r="AH41" s="43">
        <f ca="1">'Evaluation Trace'!BI41</f>
        <v>1</v>
      </c>
      <c r="AI41" s="43">
        <f ca="1">'Evaluation Trace'!BJ41</f>
        <v>47</v>
      </c>
      <c r="AJ41" s="43">
        <f ca="1">'Evaluation Trace'!BK41</f>
        <v>200</v>
      </c>
      <c r="AK41" s="43">
        <f ca="1">'Evaluation Trace'!BL41</f>
        <v>249</v>
      </c>
      <c r="AL41" s="43">
        <f ca="1">'Evaluation Trace'!BM41</f>
        <v>57</v>
      </c>
      <c r="AM41" s="43">
        <f ca="1">'Evaluation Trace'!BN41</f>
        <v>65</v>
      </c>
      <c r="AN41" s="43">
        <f ca="1">'Evaluation Trace'!BO41</f>
        <v>31</v>
      </c>
      <c r="AO41" s="24"/>
      <c r="AP41" s="43">
        <f ca="1">'Evaluation Trace'!BQ41</f>
        <v>134</v>
      </c>
      <c r="AQ41" s="43">
        <f ca="1">'Evaluation Trace'!BR41</f>
        <v>67</v>
      </c>
      <c r="AR41" s="43">
        <f ca="1">'Evaluation Trace'!BS41</f>
        <v>94</v>
      </c>
      <c r="AS41" s="43">
        <f ca="1">'Evaluation Trace'!BT41</f>
        <v>28</v>
      </c>
      <c r="AT41" s="43">
        <f ca="1">'Evaluation Trace'!BU41</f>
        <v>216</v>
      </c>
      <c r="AU41" s="43">
        <f ca="1">'Evaluation Trace'!BV41</f>
        <v>118</v>
      </c>
      <c r="AV41" s="43">
        <f ca="1">'Evaluation Trace'!BW41</f>
        <v>64</v>
      </c>
      <c r="AW41" s="24"/>
      <c r="AX41" s="43">
        <f ca="1">'Evaluation Trace'!BY41</f>
        <v>113</v>
      </c>
      <c r="AY41" s="43">
        <f ca="1">'Evaluation Trace'!BZ41</f>
        <v>24</v>
      </c>
      <c r="AZ41" s="43">
        <f ca="1">'Evaluation Trace'!CA41</f>
        <v>93</v>
      </c>
      <c r="BA41" s="43">
        <f ca="1">'Evaluation Trace'!CB41</f>
        <v>226</v>
      </c>
      <c r="BB41" s="43">
        <f ca="1">'Evaluation Trace'!CC41</f>
        <v>193</v>
      </c>
      <c r="BC41" s="7"/>
      <c r="BD41" s="43">
        <f ca="1">'Evaluation Trace'!CE41</f>
        <v>78</v>
      </c>
      <c r="BE41" s="43">
        <f ca="1">'Evaluation Trace'!CF41</f>
        <v>213</v>
      </c>
      <c r="BF41" s="43">
        <f ca="1">'Evaluation Trace'!CG41</f>
        <v>80</v>
      </c>
      <c r="BG41" s="43">
        <f ca="1">'Evaluation Trace'!CH41</f>
        <v>76</v>
      </c>
      <c r="BH41" s="43">
        <f ca="1">'Evaluation Trace'!CI41</f>
        <v>0</v>
      </c>
      <c r="BI41" s="7"/>
    </row>
    <row r="42" spans="1:61" x14ac:dyDescent="0.25">
      <c r="A42" s="44"/>
      <c r="B42" s="43" cm="1">
        <f t="array" aca="1" ref="B42" ca="1">MOD($D42*MOD_INV($C42,Prime),Prime)</f>
        <v>93</v>
      </c>
      <c r="C42" s="19" cm="1">
        <f t="array" ref="C42">MOD(MOD_EXP($H42,Input_Output!$O$21,Prime)-1,Prime)</f>
        <v>127</v>
      </c>
      <c r="D42" s="43">
        <f ca="1">MOD(SUMPRODUCT(_xlfn.HSTACK(J$1:P$1,R$1:AB$1,AD$1:AN$1,AP$1:AV$1,AX$1:BB$1,BD$1:BH$1),_xlfn.HSTACK($J42:$P42,$R42:$AB42,$AD42:$AN42,$AP42:$AV42,$AX42:$BB42,$BD42:$BH42)),Prime)</f>
        <v>246</v>
      </c>
      <c r="E42" s="44"/>
      <c r="F42" s="41" t="str">
        <f>'Evaluation Trace'!A42</f>
        <v>disguised</v>
      </c>
      <c r="G42" s="19">
        <f>'Evaluation Trace'!B42</f>
        <v>37</v>
      </c>
      <c r="H42" s="19">
        <f>'Evaluation Trace'!C42</f>
        <v>145</v>
      </c>
      <c r="I42" s="24"/>
      <c r="J42" s="43">
        <f ca="1">'Evaluation Trace'!AK42</f>
        <v>230</v>
      </c>
      <c r="K42" s="43">
        <f ca="1">'Evaluation Trace'!AL42</f>
        <v>237</v>
      </c>
      <c r="L42" s="43">
        <f ca="1">'Evaluation Trace'!AM42</f>
        <v>209</v>
      </c>
      <c r="M42" s="43">
        <f ca="1">'Evaluation Trace'!AN42</f>
        <v>58</v>
      </c>
      <c r="N42" s="43">
        <f ca="1">'Evaluation Trace'!AO42</f>
        <v>159</v>
      </c>
      <c r="O42" s="43">
        <f ca="1">'Evaluation Trace'!AP42</f>
        <v>245</v>
      </c>
      <c r="P42" s="43">
        <f ca="1">'Evaluation Trace'!AQ42</f>
        <v>209</v>
      </c>
      <c r="Q42" s="24"/>
      <c r="R42" s="43">
        <f ca="1">'Evaluation Trace'!AS42</f>
        <v>126</v>
      </c>
      <c r="S42" s="43">
        <f ca="1">'Evaluation Trace'!AT42</f>
        <v>204</v>
      </c>
      <c r="T42" s="43">
        <f ca="1">'Evaluation Trace'!AU42</f>
        <v>73</v>
      </c>
      <c r="U42" s="43">
        <f ca="1">'Evaluation Trace'!AV42</f>
        <v>120</v>
      </c>
      <c r="V42" s="43">
        <f ca="1">'Evaluation Trace'!AW42</f>
        <v>56</v>
      </c>
      <c r="W42" s="43">
        <f ca="1">'Evaluation Trace'!AX42</f>
        <v>14</v>
      </c>
      <c r="X42" s="43">
        <f ca="1">'Evaluation Trace'!AY42</f>
        <v>141</v>
      </c>
      <c r="Y42" s="43">
        <f ca="1">'Evaluation Trace'!AZ42</f>
        <v>230</v>
      </c>
      <c r="Z42" s="43">
        <f ca="1">'Evaluation Trace'!BA42</f>
        <v>1</v>
      </c>
      <c r="AA42" s="43">
        <f ca="1">'Evaluation Trace'!BB42</f>
        <v>109</v>
      </c>
      <c r="AB42" s="43">
        <f ca="1">'Evaluation Trace'!BC42</f>
        <v>194</v>
      </c>
      <c r="AC42" s="24"/>
      <c r="AD42" s="43">
        <f ca="1">'Evaluation Trace'!BE42</f>
        <v>30</v>
      </c>
      <c r="AE42" s="43">
        <f ca="1">'Evaluation Trace'!BF42</f>
        <v>91</v>
      </c>
      <c r="AF42" s="43">
        <f ca="1">'Evaluation Trace'!BG42</f>
        <v>73</v>
      </c>
      <c r="AG42" s="43">
        <f ca="1">'Evaluation Trace'!BH42</f>
        <v>77</v>
      </c>
      <c r="AH42" s="43">
        <f ca="1">'Evaluation Trace'!BI42</f>
        <v>168</v>
      </c>
      <c r="AI42" s="43">
        <f ca="1">'Evaluation Trace'!BJ42</f>
        <v>241</v>
      </c>
      <c r="AJ42" s="43">
        <f ca="1">'Evaluation Trace'!BK42</f>
        <v>20</v>
      </c>
      <c r="AK42" s="43">
        <f ca="1">'Evaluation Trace'!BL42</f>
        <v>206</v>
      </c>
      <c r="AL42" s="43">
        <f ca="1">'Evaluation Trace'!BM42</f>
        <v>48</v>
      </c>
      <c r="AM42" s="43">
        <f ca="1">'Evaluation Trace'!BN42</f>
        <v>251</v>
      </c>
      <c r="AN42" s="43">
        <f ca="1">'Evaluation Trace'!BO42</f>
        <v>155</v>
      </c>
      <c r="AO42" s="24"/>
      <c r="AP42" s="43">
        <f ca="1">'Evaluation Trace'!BQ42</f>
        <v>86</v>
      </c>
      <c r="AQ42" s="43">
        <f ca="1">'Evaluation Trace'!BR42</f>
        <v>132</v>
      </c>
      <c r="AR42" s="43">
        <f ca="1">'Evaluation Trace'!BS42</f>
        <v>236</v>
      </c>
      <c r="AS42" s="43">
        <f ca="1">'Evaluation Trace'!BT42</f>
        <v>180</v>
      </c>
      <c r="AT42" s="43">
        <f ca="1">'Evaluation Trace'!BU42</f>
        <v>108</v>
      </c>
      <c r="AU42" s="43">
        <f ca="1">'Evaluation Trace'!BV42</f>
        <v>0</v>
      </c>
      <c r="AV42" s="43">
        <f ca="1">'Evaluation Trace'!BW42</f>
        <v>82</v>
      </c>
      <c r="AW42" s="24"/>
      <c r="AX42" s="43">
        <f ca="1">'Evaluation Trace'!BY42</f>
        <v>211</v>
      </c>
      <c r="AY42" s="43">
        <f ca="1">'Evaluation Trace'!BZ42</f>
        <v>244</v>
      </c>
      <c r="AZ42" s="43">
        <f ca="1">'Evaluation Trace'!CA42</f>
        <v>160</v>
      </c>
      <c r="BA42" s="43">
        <f ca="1">'Evaluation Trace'!CB42</f>
        <v>18</v>
      </c>
      <c r="BB42" s="43">
        <f ca="1">'Evaluation Trace'!CC42</f>
        <v>0</v>
      </c>
      <c r="BC42" s="7"/>
      <c r="BD42" s="43">
        <f ca="1">'Evaluation Trace'!CE42</f>
        <v>159</v>
      </c>
      <c r="BE42" s="43">
        <f ca="1">'Evaluation Trace'!CF42</f>
        <v>180</v>
      </c>
      <c r="BF42" s="43">
        <f ca="1">'Evaluation Trace'!CG42</f>
        <v>0</v>
      </c>
      <c r="BG42" s="43">
        <f ca="1">'Evaluation Trace'!CH42</f>
        <v>95</v>
      </c>
      <c r="BH42" s="43">
        <f ca="1">'Evaluation Trace'!CI42</f>
        <v>0</v>
      </c>
      <c r="BI42" s="7"/>
    </row>
    <row r="43" spans="1:61" x14ac:dyDescent="0.25">
      <c r="A43" s="44"/>
      <c r="B43" s="43" cm="1">
        <f t="array" aca="1" ref="B43" ca="1">MOD($D43*MOD_INV($C43,Prime),Prime)</f>
        <v>118</v>
      </c>
      <c r="C43" s="19" cm="1">
        <f t="array" ref="C43">MOD(MOD_EXP($H43,Input_Output!$O$21,Prime)-1,Prime)</f>
        <v>7</v>
      </c>
      <c r="D43" s="43">
        <f ca="1">MOD(SUMPRODUCT(_xlfn.HSTACK(J$1:P$1,R$1:AB$1,AD$1:AN$1,AP$1:AV$1,AX$1:BB$1,BD$1:BH$1),_xlfn.HSTACK($J43:$P43,$R43:$AB43,$AD43:$AN43,$AP43:$AV43,$AX43:$BB43,$BD43:$BH43)),Prime)</f>
        <v>55</v>
      </c>
      <c r="E43" s="44"/>
      <c r="F43" s="41" t="str">
        <f>'Evaluation Trace'!A43</f>
        <v>disguised</v>
      </c>
      <c r="G43" s="19">
        <f>'Evaluation Trace'!B43</f>
        <v>38</v>
      </c>
      <c r="H43" s="19">
        <f>'Evaluation Trace'!C43</f>
        <v>180</v>
      </c>
      <c r="I43" s="24"/>
      <c r="J43" s="43">
        <f ca="1">'Evaluation Trace'!AK43</f>
        <v>210</v>
      </c>
      <c r="K43" s="43">
        <f ca="1">'Evaluation Trace'!AL43</f>
        <v>237</v>
      </c>
      <c r="L43" s="43">
        <f ca="1">'Evaluation Trace'!AM43</f>
        <v>150</v>
      </c>
      <c r="M43" s="43">
        <f ca="1">'Evaluation Trace'!AN43</f>
        <v>21</v>
      </c>
      <c r="N43" s="43">
        <f ca="1">'Evaluation Trace'!AO43</f>
        <v>154</v>
      </c>
      <c r="O43" s="43">
        <f ca="1">'Evaluation Trace'!AP43</f>
        <v>63</v>
      </c>
      <c r="P43" s="43">
        <f ca="1">'Evaluation Trace'!AQ43</f>
        <v>61</v>
      </c>
      <c r="Q43" s="24"/>
      <c r="R43" s="43">
        <f ca="1">'Evaluation Trace'!AS43</f>
        <v>150</v>
      </c>
      <c r="S43" s="43">
        <f ca="1">'Evaluation Trace'!AT43</f>
        <v>114</v>
      </c>
      <c r="T43" s="43">
        <f ca="1">'Evaluation Trace'!AU43</f>
        <v>133</v>
      </c>
      <c r="U43" s="43">
        <f ca="1">'Evaluation Trace'!AV43</f>
        <v>129</v>
      </c>
      <c r="V43" s="43">
        <f ca="1">'Evaluation Trace'!AW43</f>
        <v>214</v>
      </c>
      <c r="W43" s="43">
        <f ca="1">'Evaluation Trace'!AX43</f>
        <v>162</v>
      </c>
      <c r="X43" s="43">
        <f ca="1">'Evaluation Trace'!AY43</f>
        <v>129</v>
      </c>
      <c r="Y43" s="43">
        <f ca="1">'Evaluation Trace'!AZ43</f>
        <v>18</v>
      </c>
      <c r="Z43" s="43">
        <f ca="1">'Evaluation Trace'!BA43</f>
        <v>74</v>
      </c>
      <c r="AA43" s="43">
        <f ca="1">'Evaluation Trace'!BB43</f>
        <v>254</v>
      </c>
      <c r="AB43" s="43">
        <f ca="1">'Evaluation Trace'!BC43</f>
        <v>126</v>
      </c>
      <c r="AC43" s="24"/>
      <c r="AD43" s="43">
        <f ca="1">'Evaluation Trace'!BE43</f>
        <v>15</v>
      </c>
      <c r="AE43" s="43">
        <f ca="1">'Evaluation Trace'!BF43</f>
        <v>180</v>
      </c>
      <c r="AF43" s="43">
        <f ca="1">'Evaluation Trace'!BG43</f>
        <v>138</v>
      </c>
      <c r="AG43" s="43">
        <f ca="1">'Evaluation Trace'!BH43</f>
        <v>86</v>
      </c>
      <c r="AH43" s="43">
        <f ca="1">'Evaluation Trace'!BI43</f>
        <v>240</v>
      </c>
      <c r="AI43" s="43">
        <f ca="1">'Evaluation Trace'!BJ43</f>
        <v>139</v>
      </c>
      <c r="AJ43" s="43">
        <f ca="1">'Evaluation Trace'!BK43</f>
        <v>87</v>
      </c>
      <c r="AK43" s="43">
        <f ca="1">'Evaluation Trace'!BL43</f>
        <v>154</v>
      </c>
      <c r="AL43" s="43">
        <f ca="1">'Evaluation Trace'!BM43</f>
        <v>23</v>
      </c>
      <c r="AM43" s="43">
        <f ca="1">'Evaluation Trace'!BN43</f>
        <v>122</v>
      </c>
      <c r="AN43" s="43">
        <f ca="1">'Evaluation Trace'!BO43</f>
        <v>35</v>
      </c>
      <c r="AO43" s="24"/>
      <c r="AP43" s="43">
        <f ca="1">'Evaluation Trace'!BQ43</f>
        <v>13</v>
      </c>
      <c r="AQ43" s="43">
        <f ca="1">'Evaluation Trace'!BR43</f>
        <v>135</v>
      </c>
      <c r="AR43" s="43">
        <f ca="1">'Evaluation Trace'!BS43</f>
        <v>115</v>
      </c>
      <c r="AS43" s="43">
        <f ca="1">'Evaluation Trace'!BT43</f>
        <v>252</v>
      </c>
      <c r="AT43" s="43">
        <f ca="1">'Evaluation Trace'!BU43</f>
        <v>199</v>
      </c>
      <c r="AU43" s="43">
        <f ca="1">'Evaluation Trace'!BV43</f>
        <v>220</v>
      </c>
      <c r="AV43" s="43">
        <f ca="1">'Evaluation Trace'!BW43</f>
        <v>255</v>
      </c>
      <c r="AW43" s="24"/>
      <c r="AX43" s="43">
        <f ca="1">'Evaluation Trace'!BY43</f>
        <v>189</v>
      </c>
      <c r="AY43" s="43">
        <f ca="1">'Evaluation Trace'!BZ43</f>
        <v>188</v>
      </c>
      <c r="AZ43" s="43">
        <f ca="1">'Evaluation Trace'!CA43</f>
        <v>137</v>
      </c>
      <c r="BA43" s="43">
        <f ca="1">'Evaluation Trace'!CB43</f>
        <v>245</v>
      </c>
      <c r="BB43" s="43">
        <f ca="1">'Evaluation Trace'!CC43</f>
        <v>110</v>
      </c>
      <c r="BC43" s="7"/>
      <c r="BD43" s="43">
        <f ca="1">'Evaluation Trace'!CE43</f>
        <v>172</v>
      </c>
      <c r="BE43" s="43">
        <f ca="1">'Evaluation Trace'!CF43</f>
        <v>41</v>
      </c>
      <c r="BF43" s="43">
        <f ca="1">'Evaluation Trace'!CG43</f>
        <v>239</v>
      </c>
      <c r="BG43" s="43">
        <f ca="1">'Evaluation Trace'!CH43</f>
        <v>16</v>
      </c>
      <c r="BH43" s="43">
        <f ca="1">'Evaluation Trace'!CI43</f>
        <v>0</v>
      </c>
      <c r="BI43" s="7"/>
    </row>
    <row r="44" spans="1:61" x14ac:dyDescent="0.25">
      <c r="A44" s="44"/>
      <c r="B44" s="43" cm="1">
        <f t="array" aca="1" ref="B44" ca="1">MOD($D44*MOD_INV($C44,Prime),Prime)</f>
        <v>62</v>
      </c>
      <c r="C44" s="19" cm="1">
        <f t="array" ref="C44">MOD(MOD_EXP($H44,Input_Output!$O$21,Prime)-1,Prime)</f>
        <v>128</v>
      </c>
      <c r="D44" s="43">
        <f ca="1">MOD(SUMPRODUCT(_xlfn.HSTACK(J$1:P$1,R$1:AB$1,AD$1:AN$1,AP$1:AV$1,AX$1:BB$1,BD$1:BH$1),_xlfn.HSTACK($J44:$P44,$R44:$AB44,$AD44:$AN44,$AP44:$AV44,$AX44:$BB44,$BD44:$BH44)),Prime)</f>
        <v>226</v>
      </c>
      <c r="E44" s="44"/>
      <c r="F44" s="41" t="str">
        <f>'Evaluation Trace'!A44</f>
        <v>disguised</v>
      </c>
      <c r="G44" s="19">
        <f>'Evaluation Trace'!B44</f>
        <v>39</v>
      </c>
      <c r="H44" s="19">
        <f>'Evaluation Trace'!C44</f>
        <v>188</v>
      </c>
      <c r="I44" s="24"/>
      <c r="J44" s="43">
        <f ca="1">'Evaluation Trace'!AK44</f>
        <v>123</v>
      </c>
      <c r="K44" s="43">
        <f ca="1">'Evaluation Trace'!AL44</f>
        <v>139</v>
      </c>
      <c r="L44" s="43">
        <f ca="1">'Evaluation Trace'!AM44</f>
        <v>13</v>
      </c>
      <c r="M44" s="43">
        <f ca="1">'Evaluation Trace'!AN44</f>
        <v>71</v>
      </c>
      <c r="N44" s="43">
        <f ca="1">'Evaluation Trace'!AO44</f>
        <v>69</v>
      </c>
      <c r="O44" s="43">
        <f ca="1">'Evaluation Trace'!AP44</f>
        <v>121</v>
      </c>
      <c r="P44" s="43">
        <f ca="1">'Evaluation Trace'!AQ44</f>
        <v>236</v>
      </c>
      <c r="Q44" s="24"/>
      <c r="R44" s="43">
        <f ca="1">'Evaluation Trace'!AS44</f>
        <v>116</v>
      </c>
      <c r="S44" s="43">
        <f ca="1">'Evaluation Trace'!AT44</f>
        <v>12</v>
      </c>
      <c r="T44" s="43">
        <f ca="1">'Evaluation Trace'!AU44</f>
        <v>76</v>
      </c>
      <c r="U44" s="43">
        <f ca="1">'Evaluation Trace'!AV44</f>
        <v>0</v>
      </c>
      <c r="V44" s="43">
        <f ca="1">'Evaluation Trace'!AW44</f>
        <v>56</v>
      </c>
      <c r="W44" s="43">
        <f ca="1">'Evaluation Trace'!AX44</f>
        <v>66</v>
      </c>
      <c r="X44" s="43">
        <f ca="1">'Evaluation Trace'!AY44</f>
        <v>87</v>
      </c>
      <c r="Y44" s="43">
        <f ca="1">'Evaluation Trace'!AZ44</f>
        <v>194</v>
      </c>
      <c r="Z44" s="43">
        <f ca="1">'Evaluation Trace'!BA44</f>
        <v>0</v>
      </c>
      <c r="AA44" s="43">
        <f ca="1">'Evaluation Trace'!BB44</f>
        <v>126</v>
      </c>
      <c r="AB44" s="43">
        <f ca="1">'Evaluation Trace'!BC44</f>
        <v>213</v>
      </c>
      <c r="AC44" s="24"/>
      <c r="AD44" s="43">
        <f ca="1">'Evaluation Trace'!BE44</f>
        <v>228</v>
      </c>
      <c r="AE44" s="43">
        <f ca="1">'Evaluation Trace'!BF44</f>
        <v>36</v>
      </c>
      <c r="AF44" s="43">
        <f ca="1">'Evaluation Trace'!BG44</f>
        <v>74</v>
      </c>
      <c r="AG44" s="43">
        <f ca="1">'Evaluation Trace'!BH44</f>
        <v>2</v>
      </c>
      <c r="AH44" s="43">
        <f ca="1">'Evaluation Trace'!BI44</f>
        <v>126</v>
      </c>
      <c r="AI44" s="43">
        <f ca="1">'Evaluation Trace'!BJ44</f>
        <v>150</v>
      </c>
      <c r="AJ44" s="43">
        <f ca="1">'Evaluation Trace'!BK44</f>
        <v>202</v>
      </c>
      <c r="AK44" s="43">
        <f ca="1">'Evaluation Trace'!BL44</f>
        <v>12</v>
      </c>
      <c r="AL44" s="43">
        <f ca="1">'Evaluation Trace'!BM44</f>
        <v>221</v>
      </c>
      <c r="AM44" s="43">
        <f ca="1">'Evaluation Trace'!BN44</f>
        <v>224</v>
      </c>
      <c r="AN44" s="43">
        <f ca="1">'Evaluation Trace'!BO44</f>
        <v>216</v>
      </c>
      <c r="AO44" s="24"/>
      <c r="AP44" s="43">
        <f ca="1">'Evaluation Trace'!BQ44</f>
        <v>76</v>
      </c>
      <c r="AQ44" s="43">
        <f ca="1">'Evaluation Trace'!BR44</f>
        <v>100</v>
      </c>
      <c r="AR44" s="43">
        <f ca="1">'Evaluation Trace'!BS44</f>
        <v>112</v>
      </c>
      <c r="AS44" s="43">
        <f ca="1">'Evaluation Trace'!BT44</f>
        <v>175</v>
      </c>
      <c r="AT44" s="43">
        <f ca="1">'Evaluation Trace'!BU44</f>
        <v>58</v>
      </c>
      <c r="AU44" s="43">
        <f ca="1">'Evaluation Trace'!BV44</f>
        <v>227</v>
      </c>
      <c r="AV44" s="43">
        <f ca="1">'Evaluation Trace'!BW44</f>
        <v>237</v>
      </c>
      <c r="AW44" s="24"/>
      <c r="AX44" s="43">
        <f ca="1">'Evaluation Trace'!BY44</f>
        <v>170</v>
      </c>
      <c r="AY44" s="43">
        <f ca="1">'Evaluation Trace'!BZ44</f>
        <v>101</v>
      </c>
      <c r="AZ44" s="43">
        <f ca="1">'Evaluation Trace'!CA44</f>
        <v>81</v>
      </c>
      <c r="BA44" s="43">
        <f ca="1">'Evaluation Trace'!CB44</f>
        <v>22</v>
      </c>
      <c r="BB44" s="43">
        <f ca="1">'Evaluation Trace'!CC44</f>
        <v>20</v>
      </c>
      <c r="BC44" s="7"/>
      <c r="BD44" s="43">
        <f ca="1">'Evaluation Trace'!CE44</f>
        <v>54</v>
      </c>
      <c r="BE44" s="43">
        <f ca="1">'Evaluation Trace'!CF44</f>
        <v>66</v>
      </c>
      <c r="BF44" s="43">
        <f ca="1">'Evaluation Trace'!CG44</f>
        <v>164</v>
      </c>
      <c r="BG44" s="43">
        <f ca="1">'Evaluation Trace'!CH44</f>
        <v>69</v>
      </c>
      <c r="BH44" s="43">
        <f ca="1">'Evaluation Trace'!CI44</f>
        <v>0</v>
      </c>
      <c r="BI44" s="7"/>
    </row>
    <row r="45" spans="1:61" x14ac:dyDescent="0.25">
      <c r="A45" s="44"/>
      <c r="B45" s="43" cm="1">
        <f t="array" aca="1" ref="B45" ca="1">MOD($D45*MOD_INV($C45,Prime),Prime)</f>
        <v>138</v>
      </c>
      <c r="C45" s="19" cm="1">
        <f t="array" ref="C45">MOD(MOD_EXP($H45,Input_Output!$O$21,Prime)-1,Prime)</f>
        <v>248</v>
      </c>
      <c r="D45" s="43">
        <f ca="1">MOD(SUMPRODUCT(_xlfn.HSTACK(J$1:P$1,R$1:AB$1,AD$1:AN$1,AP$1:AV$1,AX$1:BB$1,BD$1:BH$1),_xlfn.HSTACK($J45:$P45,$R45:$AB45,$AD45:$AN45,$AP45:$AV45,$AX45:$BB45,$BD45:$BH45)),Prime)</f>
        <v>43</v>
      </c>
      <c r="E45" s="44"/>
      <c r="F45" s="41" t="str">
        <f>'Evaluation Trace'!A45</f>
        <v>disguised</v>
      </c>
      <c r="G45" s="19">
        <f>'Evaluation Trace'!B45</f>
        <v>40</v>
      </c>
      <c r="H45" s="19">
        <f>'Evaluation Trace'!C45</f>
        <v>65</v>
      </c>
      <c r="I45" s="24"/>
      <c r="J45" s="43">
        <f ca="1">'Evaluation Trace'!AK45</f>
        <v>247</v>
      </c>
      <c r="K45" s="43">
        <f ca="1">'Evaluation Trace'!AL45</f>
        <v>60</v>
      </c>
      <c r="L45" s="43">
        <f ca="1">'Evaluation Trace'!AM45</f>
        <v>40</v>
      </c>
      <c r="M45" s="43">
        <f ca="1">'Evaluation Trace'!AN45</f>
        <v>15</v>
      </c>
      <c r="N45" s="43">
        <f ca="1">'Evaluation Trace'!AO45</f>
        <v>6</v>
      </c>
      <c r="O45" s="43">
        <f ca="1">'Evaluation Trace'!AP45</f>
        <v>224</v>
      </c>
      <c r="P45" s="43">
        <f ca="1">'Evaluation Trace'!AQ45</f>
        <v>186</v>
      </c>
      <c r="Q45" s="24"/>
      <c r="R45" s="43">
        <f ca="1">'Evaluation Trace'!AS45</f>
        <v>145</v>
      </c>
      <c r="S45" s="43">
        <f ca="1">'Evaluation Trace'!AT45</f>
        <v>149</v>
      </c>
      <c r="T45" s="43">
        <f ca="1">'Evaluation Trace'!AU45</f>
        <v>192</v>
      </c>
      <c r="U45" s="43">
        <f ca="1">'Evaluation Trace'!AV45</f>
        <v>154</v>
      </c>
      <c r="V45" s="43">
        <f ca="1">'Evaluation Trace'!AW45</f>
        <v>60</v>
      </c>
      <c r="W45" s="43">
        <f ca="1">'Evaluation Trace'!AX45</f>
        <v>80</v>
      </c>
      <c r="X45" s="43">
        <f ca="1">'Evaluation Trace'!AY45</f>
        <v>164</v>
      </c>
      <c r="Y45" s="43">
        <f ca="1">'Evaluation Trace'!AZ45</f>
        <v>11</v>
      </c>
      <c r="Z45" s="43">
        <f ca="1">'Evaluation Trace'!BA45</f>
        <v>55</v>
      </c>
      <c r="AA45" s="43">
        <f ca="1">'Evaluation Trace'!BB45</f>
        <v>110</v>
      </c>
      <c r="AB45" s="43">
        <f ca="1">'Evaluation Trace'!BC45</f>
        <v>182</v>
      </c>
      <c r="AC45" s="24"/>
      <c r="AD45" s="43">
        <f ca="1">'Evaluation Trace'!BE45</f>
        <v>234</v>
      </c>
      <c r="AE45" s="43">
        <f ca="1">'Evaluation Trace'!BF45</f>
        <v>92</v>
      </c>
      <c r="AF45" s="43">
        <f ca="1">'Evaluation Trace'!BG45</f>
        <v>118</v>
      </c>
      <c r="AG45" s="43">
        <f ca="1">'Evaluation Trace'!BH45</f>
        <v>115</v>
      </c>
      <c r="AH45" s="43">
        <f ca="1">'Evaluation Trace'!BI45</f>
        <v>202</v>
      </c>
      <c r="AI45" s="43">
        <f ca="1">'Evaluation Trace'!BJ45</f>
        <v>5</v>
      </c>
      <c r="AJ45" s="43">
        <f ca="1">'Evaluation Trace'!BK45</f>
        <v>40</v>
      </c>
      <c r="AK45" s="43">
        <f ca="1">'Evaluation Trace'!BL45</f>
        <v>137</v>
      </c>
      <c r="AL45" s="43">
        <f ca="1">'Evaluation Trace'!BM45</f>
        <v>86</v>
      </c>
      <c r="AM45" s="43">
        <f ca="1">'Evaluation Trace'!BN45</f>
        <v>51</v>
      </c>
      <c r="AN45" s="43">
        <f ca="1">'Evaluation Trace'!BO45</f>
        <v>150</v>
      </c>
      <c r="AO45" s="24"/>
      <c r="AP45" s="43">
        <f ca="1">'Evaluation Trace'!BQ45</f>
        <v>63</v>
      </c>
      <c r="AQ45" s="43">
        <f ca="1">'Evaluation Trace'!BR45</f>
        <v>96</v>
      </c>
      <c r="AR45" s="43">
        <f ca="1">'Evaluation Trace'!BS45</f>
        <v>8</v>
      </c>
      <c r="AS45" s="43">
        <f ca="1">'Evaluation Trace'!BT45</f>
        <v>56</v>
      </c>
      <c r="AT45" s="43">
        <f ca="1">'Evaluation Trace'!BU45</f>
        <v>208</v>
      </c>
      <c r="AU45" s="43">
        <f ca="1">'Evaluation Trace'!BV45</f>
        <v>245</v>
      </c>
      <c r="AV45" s="43">
        <f ca="1">'Evaluation Trace'!BW45</f>
        <v>59</v>
      </c>
      <c r="AW45" s="24"/>
      <c r="AX45" s="43">
        <f ca="1">'Evaluation Trace'!BY45</f>
        <v>47</v>
      </c>
      <c r="AY45" s="43">
        <f ca="1">'Evaluation Trace'!BZ45</f>
        <v>240</v>
      </c>
      <c r="AZ45" s="43">
        <f ca="1">'Evaluation Trace'!CA45</f>
        <v>52</v>
      </c>
      <c r="BA45" s="43">
        <f ca="1">'Evaluation Trace'!CB45</f>
        <v>63</v>
      </c>
      <c r="BB45" s="43">
        <f ca="1">'Evaluation Trace'!CC45</f>
        <v>138</v>
      </c>
      <c r="BC45" s="7"/>
      <c r="BD45" s="43">
        <f ca="1">'Evaluation Trace'!CE45</f>
        <v>28</v>
      </c>
      <c r="BE45" s="43">
        <f ca="1">'Evaluation Trace'!CF45</f>
        <v>60</v>
      </c>
      <c r="BF45" s="43">
        <f ca="1">'Evaluation Trace'!CG45</f>
        <v>37</v>
      </c>
      <c r="BG45" s="43">
        <f ca="1">'Evaluation Trace'!CH45</f>
        <v>143</v>
      </c>
      <c r="BH45" s="43">
        <f ca="1">'Evaluation Trace'!CI45</f>
        <v>0</v>
      </c>
      <c r="BI45" s="7"/>
    </row>
    <row r="46" spans="1:61" x14ac:dyDescent="0.25">
      <c r="A46" s="44"/>
      <c r="B46" s="43" cm="1">
        <f t="array" aca="1" ref="B46" ca="1">MOD($D46*MOD_INV($C46,Prime),Prime)</f>
        <v>110</v>
      </c>
      <c r="C46" s="19" cm="1">
        <f t="array" ref="C46">MOD(MOD_EXP($H46,Input_Output!$O$21,Prime)-1,Prime)</f>
        <v>127</v>
      </c>
      <c r="D46" s="43">
        <f ca="1">MOD(SUMPRODUCT(_xlfn.HSTACK(J$1:P$1,R$1:AB$1,AD$1:AN$1,AP$1:AV$1,AX$1:BB$1,BD$1:BH$1),_xlfn.HSTACK($J46:$P46,$R46:$AB46,$AD46:$AN46,$AP46:$AV46,$AX46:$BB46,$BD46:$BH46)),Prime)</f>
        <v>92</v>
      </c>
      <c r="E46" s="44"/>
      <c r="F46" s="41" t="str">
        <f>'Evaluation Trace'!A46</f>
        <v>disguised</v>
      </c>
      <c r="G46" s="19">
        <f>'Evaluation Trace'!B46</f>
        <v>41</v>
      </c>
      <c r="H46" s="19">
        <f>'Evaluation Trace'!C46</f>
        <v>125</v>
      </c>
      <c r="I46" s="24"/>
      <c r="J46" s="43">
        <f ca="1">'Evaluation Trace'!AK46</f>
        <v>87</v>
      </c>
      <c r="K46" s="43">
        <f ca="1">'Evaluation Trace'!AL46</f>
        <v>113</v>
      </c>
      <c r="L46" s="43">
        <f ca="1">'Evaluation Trace'!AM46</f>
        <v>196</v>
      </c>
      <c r="M46" s="43">
        <f ca="1">'Evaluation Trace'!AN46</f>
        <v>63</v>
      </c>
      <c r="N46" s="43">
        <f ca="1">'Evaluation Trace'!AO46</f>
        <v>110</v>
      </c>
      <c r="O46" s="43">
        <f ca="1">'Evaluation Trace'!AP46</f>
        <v>71</v>
      </c>
      <c r="P46" s="43">
        <f ca="1">'Evaluation Trace'!AQ46</f>
        <v>141</v>
      </c>
      <c r="Q46" s="24"/>
      <c r="R46" s="43">
        <f ca="1">'Evaluation Trace'!AS46</f>
        <v>76</v>
      </c>
      <c r="S46" s="43">
        <f ca="1">'Evaluation Trace'!AT46</f>
        <v>218</v>
      </c>
      <c r="T46" s="43">
        <f ca="1">'Evaluation Trace'!AU46</f>
        <v>160</v>
      </c>
      <c r="U46" s="43">
        <f ca="1">'Evaluation Trace'!AV46</f>
        <v>19</v>
      </c>
      <c r="V46" s="43">
        <f ca="1">'Evaluation Trace'!AW46</f>
        <v>120</v>
      </c>
      <c r="W46" s="43">
        <f ca="1">'Evaluation Trace'!AX46</f>
        <v>187</v>
      </c>
      <c r="X46" s="43">
        <f ca="1">'Evaluation Trace'!AY46</f>
        <v>118</v>
      </c>
      <c r="Y46" s="43">
        <f ca="1">'Evaluation Trace'!AZ46</f>
        <v>234</v>
      </c>
      <c r="Z46" s="43">
        <f ca="1">'Evaluation Trace'!BA46</f>
        <v>220</v>
      </c>
      <c r="AA46" s="43">
        <f ca="1">'Evaluation Trace'!BB46</f>
        <v>173</v>
      </c>
      <c r="AB46" s="43">
        <f ca="1">'Evaluation Trace'!BC46</f>
        <v>100</v>
      </c>
      <c r="AC46" s="24"/>
      <c r="AD46" s="43">
        <f ca="1">'Evaluation Trace'!BE46</f>
        <v>242</v>
      </c>
      <c r="AE46" s="43">
        <f ca="1">'Evaluation Trace'!BF46</f>
        <v>227</v>
      </c>
      <c r="AF46" s="43">
        <f ca="1">'Evaluation Trace'!BG46</f>
        <v>231</v>
      </c>
      <c r="AG46" s="43">
        <f ca="1">'Evaluation Trace'!BH46</f>
        <v>67</v>
      </c>
      <c r="AH46" s="43">
        <f ca="1">'Evaluation Trace'!BI46</f>
        <v>119</v>
      </c>
      <c r="AI46" s="43">
        <f ca="1">'Evaluation Trace'!BJ46</f>
        <v>219</v>
      </c>
      <c r="AJ46" s="43">
        <f ca="1">'Evaluation Trace'!BK46</f>
        <v>27</v>
      </c>
      <c r="AK46" s="43">
        <f ca="1">'Evaluation Trace'!BL46</f>
        <v>94</v>
      </c>
      <c r="AL46" s="43">
        <f ca="1">'Evaluation Trace'!BM46</f>
        <v>158</v>
      </c>
      <c r="AM46" s="43">
        <f ca="1">'Evaluation Trace'!BN46</f>
        <v>166</v>
      </c>
      <c r="AN46" s="43">
        <f ca="1">'Evaluation Trace'!BO46</f>
        <v>240</v>
      </c>
      <c r="AO46" s="24"/>
      <c r="AP46" s="43">
        <f ca="1">'Evaluation Trace'!BQ46</f>
        <v>148</v>
      </c>
      <c r="AQ46" s="43">
        <f ca="1">'Evaluation Trace'!BR46</f>
        <v>120</v>
      </c>
      <c r="AR46" s="43">
        <f ca="1">'Evaluation Trace'!BS46</f>
        <v>186</v>
      </c>
      <c r="AS46" s="43">
        <f ca="1">'Evaluation Trace'!BT46</f>
        <v>98</v>
      </c>
      <c r="AT46" s="43">
        <f ca="1">'Evaluation Trace'!BU46</f>
        <v>45</v>
      </c>
      <c r="AU46" s="43">
        <f ca="1">'Evaluation Trace'!BV46</f>
        <v>238</v>
      </c>
      <c r="AV46" s="43">
        <f ca="1">'Evaluation Trace'!BW46</f>
        <v>30</v>
      </c>
      <c r="AW46" s="24"/>
      <c r="AX46" s="43">
        <f ca="1">'Evaluation Trace'!BY46</f>
        <v>94</v>
      </c>
      <c r="AY46" s="43">
        <f ca="1">'Evaluation Trace'!BZ46</f>
        <v>238</v>
      </c>
      <c r="AZ46" s="43">
        <f ca="1">'Evaluation Trace'!CA46</f>
        <v>197</v>
      </c>
      <c r="BA46" s="43">
        <f ca="1">'Evaluation Trace'!CB46</f>
        <v>61</v>
      </c>
      <c r="BB46" s="43">
        <f ca="1">'Evaluation Trace'!CC46</f>
        <v>83</v>
      </c>
      <c r="BC46" s="7"/>
      <c r="BD46" s="43">
        <f ca="1">'Evaluation Trace'!CE46</f>
        <v>185</v>
      </c>
      <c r="BE46" s="43">
        <f ca="1">'Evaluation Trace'!CF46</f>
        <v>114</v>
      </c>
      <c r="BF46" s="43">
        <f ca="1">'Evaluation Trace'!CG46</f>
        <v>151</v>
      </c>
      <c r="BG46" s="43">
        <f ca="1">'Evaluation Trace'!CH46</f>
        <v>65</v>
      </c>
      <c r="BH46" s="43">
        <f ca="1">'Evaluation Trace'!CI46</f>
        <v>0</v>
      </c>
      <c r="BI46" s="7"/>
    </row>
    <row r="47" spans="1:61" x14ac:dyDescent="0.25">
      <c r="A47" s="44"/>
      <c r="B47" s="43" cm="1">
        <f t="array" aca="1" ref="B47" ca="1">MOD($D47*MOD_INV($C47,Prime),Prime)</f>
        <v>144</v>
      </c>
      <c r="C47" s="19" cm="1">
        <f t="array" ref="C47">MOD(MOD_EXP($H47,Input_Output!$O$21,Prime)-1,Prime)</f>
        <v>7</v>
      </c>
      <c r="D47" s="43">
        <f ca="1">MOD(SUMPRODUCT(_xlfn.HSTACK(J$1:P$1,R$1:AB$1,AD$1:AN$1,AP$1:AV$1,AX$1:BB$1,BD$1:BH$1),_xlfn.HSTACK($J47:$P47,$R47:$AB47,$AD47:$AN47,$AP47:$AV47,$AX47:$BB47,$BD47:$BH47)),Prime)</f>
        <v>237</v>
      </c>
      <c r="E47" s="44"/>
      <c r="F47" s="41" t="str">
        <f>'Evaluation Trace'!A47</f>
        <v>disguised</v>
      </c>
      <c r="G47" s="19">
        <f>'Evaluation Trace'!B47</f>
        <v>42</v>
      </c>
      <c r="H47" s="19">
        <f>'Evaluation Trace'!C47</f>
        <v>102</v>
      </c>
      <c r="I47" s="24"/>
      <c r="J47" s="43">
        <f ca="1">'Evaluation Trace'!AK47</f>
        <v>145</v>
      </c>
      <c r="K47" s="43">
        <f ca="1">'Evaluation Trace'!AL47</f>
        <v>209</v>
      </c>
      <c r="L47" s="43">
        <f ca="1">'Evaluation Trace'!AM47</f>
        <v>79</v>
      </c>
      <c r="M47" s="43">
        <f ca="1">'Evaluation Trace'!AN47</f>
        <v>66</v>
      </c>
      <c r="N47" s="43">
        <f ca="1">'Evaluation Trace'!AO47</f>
        <v>12</v>
      </c>
      <c r="O47" s="43">
        <f ca="1">'Evaluation Trace'!AP47</f>
        <v>76</v>
      </c>
      <c r="P47" s="43">
        <f ca="1">'Evaluation Trace'!AQ47</f>
        <v>10</v>
      </c>
      <c r="Q47" s="24"/>
      <c r="R47" s="43">
        <f ca="1">'Evaluation Trace'!AS47</f>
        <v>146</v>
      </c>
      <c r="S47" s="43">
        <f ca="1">'Evaluation Trace'!AT47</f>
        <v>100</v>
      </c>
      <c r="T47" s="43">
        <f ca="1">'Evaluation Trace'!AU47</f>
        <v>226</v>
      </c>
      <c r="U47" s="43">
        <f ca="1">'Evaluation Trace'!AV47</f>
        <v>110</v>
      </c>
      <c r="V47" s="43">
        <f ca="1">'Evaluation Trace'!AW47</f>
        <v>53</v>
      </c>
      <c r="W47" s="43">
        <f ca="1">'Evaluation Trace'!AX47</f>
        <v>212</v>
      </c>
      <c r="X47" s="43">
        <f ca="1">'Evaluation Trace'!AY47</f>
        <v>244</v>
      </c>
      <c r="Y47" s="43">
        <f ca="1">'Evaluation Trace'!AZ47</f>
        <v>247</v>
      </c>
      <c r="Z47" s="43">
        <f ca="1">'Evaluation Trace'!BA47</f>
        <v>171</v>
      </c>
      <c r="AA47" s="43">
        <f ca="1">'Evaluation Trace'!BB47</f>
        <v>79</v>
      </c>
      <c r="AB47" s="43">
        <f ca="1">'Evaluation Trace'!BC47</f>
        <v>134</v>
      </c>
      <c r="AC47" s="24"/>
      <c r="AD47" s="43">
        <f ca="1">'Evaluation Trace'!BE47</f>
        <v>213</v>
      </c>
      <c r="AE47" s="43">
        <f ca="1">'Evaluation Trace'!BF47</f>
        <v>38</v>
      </c>
      <c r="AF47" s="43">
        <f ca="1">'Evaluation Trace'!BG47</f>
        <v>36</v>
      </c>
      <c r="AG47" s="43">
        <f ca="1">'Evaluation Trace'!BH47</f>
        <v>34</v>
      </c>
      <c r="AH47" s="43">
        <f ca="1">'Evaluation Trace'!BI47</f>
        <v>190</v>
      </c>
      <c r="AI47" s="43">
        <f ca="1">'Evaluation Trace'!BJ47</f>
        <v>147</v>
      </c>
      <c r="AJ47" s="43">
        <f ca="1">'Evaluation Trace'!BK47</f>
        <v>247</v>
      </c>
      <c r="AK47" s="43">
        <f ca="1">'Evaluation Trace'!BL47</f>
        <v>124</v>
      </c>
      <c r="AL47" s="43">
        <f ca="1">'Evaluation Trace'!BM47</f>
        <v>225</v>
      </c>
      <c r="AM47" s="43">
        <f ca="1">'Evaluation Trace'!BN47</f>
        <v>66</v>
      </c>
      <c r="AN47" s="43">
        <f ca="1">'Evaluation Trace'!BO47</f>
        <v>238</v>
      </c>
      <c r="AO47" s="24"/>
      <c r="AP47" s="43">
        <f ca="1">'Evaluation Trace'!BQ47</f>
        <v>44</v>
      </c>
      <c r="AQ47" s="43">
        <f ca="1">'Evaluation Trace'!BR47</f>
        <v>86</v>
      </c>
      <c r="AR47" s="43">
        <f ca="1">'Evaluation Trace'!BS47</f>
        <v>48</v>
      </c>
      <c r="AS47" s="43">
        <f ca="1">'Evaluation Trace'!BT47</f>
        <v>184</v>
      </c>
      <c r="AT47" s="43">
        <f ca="1">'Evaluation Trace'!BU47</f>
        <v>31</v>
      </c>
      <c r="AU47" s="43">
        <f ca="1">'Evaluation Trace'!BV47</f>
        <v>209</v>
      </c>
      <c r="AV47" s="43">
        <f ca="1">'Evaluation Trace'!BW47</f>
        <v>245</v>
      </c>
      <c r="AW47" s="24"/>
      <c r="AX47" s="43">
        <f ca="1">'Evaluation Trace'!BY47</f>
        <v>245</v>
      </c>
      <c r="AY47" s="43">
        <f ca="1">'Evaluation Trace'!BZ47</f>
        <v>132</v>
      </c>
      <c r="AZ47" s="43">
        <f ca="1">'Evaluation Trace'!CA47</f>
        <v>20</v>
      </c>
      <c r="BA47" s="43">
        <f ca="1">'Evaluation Trace'!CB47</f>
        <v>133</v>
      </c>
      <c r="BB47" s="43">
        <f ca="1">'Evaluation Trace'!CC47</f>
        <v>225</v>
      </c>
      <c r="BC47" s="7"/>
      <c r="BD47" s="43">
        <f ca="1">'Evaluation Trace'!CE47</f>
        <v>6</v>
      </c>
      <c r="BE47" s="43">
        <f ca="1">'Evaluation Trace'!CF47</f>
        <v>198</v>
      </c>
      <c r="BF47" s="43">
        <f ca="1">'Evaluation Trace'!CG47</f>
        <v>79</v>
      </c>
      <c r="BG47" s="43">
        <f ca="1">'Evaluation Trace'!CH47</f>
        <v>197</v>
      </c>
      <c r="BH47" s="43">
        <f ca="1">'Evaluation Trace'!CI47</f>
        <v>0</v>
      </c>
      <c r="BI47" s="7"/>
    </row>
    <row r="48" spans="1:61" x14ac:dyDescent="0.25">
      <c r="A48" s="44"/>
      <c r="B48" s="43" cm="1">
        <f t="array" aca="1" ref="B48" ca="1">MOD($D48*MOD_INV($C48,Prime),Prime)</f>
        <v>213</v>
      </c>
      <c r="C48" s="19" cm="1">
        <f t="array" ref="C48">MOD(MOD_EXP($H48,Input_Output!$O$21,Prime)-1,Prime)</f>
        <v>128</v>
      </c>
      <c r="D48" s="43">
        <f ca="1">MOD(SUMPRODUCT(_xlfn.HSTACK(J$1:P$1,R$1:AB$1,AD$1:AN$1,AP$1:AV$1,AX$1:BB$1,BD$1:BH$1),_xlfn.HSTACK($J48:$P48,$R48:$AB48,$AD48:$AN48,$AP48:$AV48,$AX48:$BB48,$BD48:$BH48)),Prime)</f>
        <v>22</v>
      </c>
      <c r="E48" s="44"/>
      <c r="F48" s="41" t="str">
        <f>'Evaluation Trace'!A48</f>
        <v>disguised</v>
      </c>
      <c r="G48" s="19">
        <f>'Evaluation Trace'!B48</f>
        <v>43</v>
      </c>
      <c r="H48" s="19">
        <f>'Evaluation Trace'!C48</f>
        <v>38</v>
      </c>
      <c r="I48" s="24"/>
      <c r="J48" s="43">
        <f ca="1">'Evaluation Trace'!AK48</f>
        <v>115</v>
      </c>
      <c r="K48" s="43">
        <f ca="1">'Evaluation Trace'!AL48</f>
        <v>139</v>
      </c>
      <c r="L48" s="43">
        <f ca="1">'Evaluation Trace'!AM48</f>
        <v>237</v>
      </c>
      <c r="M48" s="43">
        <f ca="1">'Evaluation Trace'!AN48</f>
        <v>34</v>
      </c>
      <c r="N48" s="43">
        <f ca="1">'Evaluation Trace'!AO48</f>
        <v>151</v>
      </c>
      <c r="O48" s="43">
        <f ca="1">'Evaluation Trace'!AP48</f>
        <v>193</v>
      </c>
      <c r="P48" s="43">
        <f ca="1">'Evaluation Trace'!AQ48</f>
        <v>79</v>
      </c>
      <c r="Q48" s="24"/>
      <c r="R48" s="43">
        <f ca="1">'Evaluation Trace'!AS48</f>
        <v>23</v>
      </c>
      <c r="S48" s="43">
        <f ca="1">'Evaluation Trace'!AT48</f>
        <v>143</v>
      </c>
      <c r="T48" s="43">
        <f ca="1">'Evaluation Trace'!AU48</f>
        <v>172</v>
      </c>
      <c r="U48" s="43">
        <f ca="1">'Evaluation Trace'!AV48</f>
        <v>165</v>
      </c>
      <c r="V48" s="43">
        <f ca="1">'Evaluation Trace'!AW48</f>
        <v>14</v>
      </c>
      <c r="W48" s="43">
        <f ca="1">'Evaluation Trace'!AX48</f>
        <v>149</v>
      </c>
      <c r="X48" s="43">
        <f ca="1">'Evaluation Trace'!AY48</f>
        <v>41</v>
      </c>
      <c r="Y48" s="43">
        <f ca="1">'Evaluation Trace'!AZ48</f>
        <v>73</v>
      </c>
      <c r="Z48" s="43">
        <f ca="1">'Evaluation Trace'!BA48</f>
        <v>154</v>
      </c>
      <c r="AA48" s="43">
        <f ca="1">'Evaluation Trace'!BB48</f>
        <v>3</v>
      </c>
      <c r="AB48" s="43">
        <f ca="1">'Evaluation Trace'!BC48</f>
        <v>39</v>
      </c>
      <c r="AC48" s="24"/>
      <c r="AD48" s="43">
        <f ca="1">'Evaluation Trace'!BE48</f>
        <v>10</v>
      </c>
      <c r="AE48" s="43">
        <f ca="1">'Evaluation Trace'!BF48</f>
        <v>186</v>
      </c>
      <c r="AF48" s="43">
        <f ca="1">'Evaluation Trace'!BG48</f>
        <v>224</v>
      </c>
      <c r="AG48" s="43">
        <f ca="1">'Evaluation Trace'!BH48</f>
        <v>115</v>
      </c>
      <c r="AH48" s="43">
        <f ca="1">'Evaluation Trace'!BI48</f>
        <v>126</v>
      </c>
      <c r="AI48" s="43">
        <f ca="1">'Evaluation Trace'!BJ48</f>
        <v>135</v>
      </c>
      <c r="AJ48" s="43">
        <f ca="1">'Evaluation Trace'!BK48</f>
        <v>8</v>
      </c>
      <c r="AK48" s="43">
        <f ca="1">'Evaluation Trace'!BL48</f>
        <v>194</v>
      </c>
      <c r="AL48" s="43">
        <f ca="1">'Evaluation Trace'!BM48</f>
        <v>134</v>
      </c>
      <c r="AM48" s="43">
        <f ca="1">'Evaluation Trace'!BN48</f>
        <v>211</v>
      </c>
      <c r="AN48" s="43">
        <f ca="1">'Evaluation Trace'!BO48</f>
        <v>47</v>
      </c>
      <c r="AO48" s="24"/>
      <c r="AP48" s="43">
        <f ca="1">'Evaluation Trace'!BQ48</f>
        <v>18</v>
      </c>
      <c r="AQ48" s="43">
        <f ca="1">'Evaluation Trace'!BR48</f>
        <v>26</v>
      </c>
      <c r="AR48" s="43">
        <f ca="1">'Evaluation Trace'!BS48</f>
        <v>149</v>
      </c>
      <c r="AS48" s="43">
        <f ca="1">'Evaluation Trace'!BT48</f>
        <v>246</v>
      </c>
      <c r="AT48" s="43">
        <f ca="1">'Evaluation Trace'!BU48</f>
        <v>132</v>
      </c>
      <c r="AU48" s="43">
        <f ca="1">'Evaluation Trace'!BV48</f>
        <v>150</v>
      </c>
      <c r="AV48" s="43">
        <f ca="1">'Evaluation Trace'!BW48</f>
        <v>14</v>
      </c>
      <c r="AW48" s="24"/>
      <c r="AX48" s="43">
        <f ca="1">'Evaluation Trace'!BY48</f>
        <v>155</v>
      </c>
      <c r="AY48" s="43">
        <f ca="1">'Evaluation Trace'!BZ48</f>
        <v>138</v>
      </c>
      <c r="AZ48" s="43">
        <f ca="1">'Evaluation Trace'!CA48</f>
        <v>25</v>
      </c>
      <c r="BA48" s="43">
        <f ca="1">'Evaluation Trace'!CB48</f>
        <v>72</v>
      </c>
      <c r="BB48" s="43">
        <f ca="1">'Evaluation Trace'!CC48</f>
        <v>63</v>
      </c>
      <c r="BC48" s="7"/>
      <c r="BD48" s="43">
        <f ca="1">'Evaluation Trace'!CE48</f>
        <v>189</v>
      </c>
      <c r="BE48" s="43">
        <f ca="1">'Evaluation Trace'!CF48</f>
        <v>65</v>
      </c>
      <c r="BF48" s="43">
        <f ca="1">'Evaluation Trace'!CG48</f>
        <v>42</v>
      </c>
      <c r="BG48" s="43">
        <f ca="1">'Evaluation Trace'!CH48</f>
        <v>96</v>
      </c>
      <c r="BH48" s="43">
        <f ca="1">'Evaluation Trace'!CI48</f>
        <v>0</v>
      </c>
      <c r="BI48" s="7"/>
    </row>
    <row r="49" spans="1:61" x14ac:dyDescent="0.25">
      <c r="A49" s="44"/>
      <c r="B49" s="43" cm="1">
        <f t="array" aca="1" ref="B49" ca="1">MOD($D49*MOD_INV($C49,Prime),Prime)</f>
        <v>218</v>
      </c>
      <c r="C49" s="19" cm="1">
        <f t="array" ref="C49">MOD(MOD_EXP($H49,Input_Output!$O$21,Prime)-1,Prime)</f>
        <v>248</v>
      </c>
      <c r="D49" s="43">
        <f ca="1">MOD(SUMPRODUCT(_xlfn.HSTACK(J$1:P$1,R$1:AB$1,AD$1:AN$1,AP$1:AV$1,AX$1:BB$1,BD$1:BH$1),_xlfn.HSTACK($J49:$P49,$R49:$AB49,$AD49:$AN49,$AP49:$AV49,$AX49:$BB49,$BD49:$BH49)),Prime)</f>
        <v>94</v>
      </c>
      <c r="E49" s="44"/>
      <c r="F49" s="41" t="str">
        <f>'Evaluation Trace'!A49</f>
        <v>disguised</v>
      </c>
      <c r="G49" s="19">
        <f>'Evaluation Trace'!B49</f>
        <v>44</v>
      </c>
      <c r="H49" s="19">
        <f>'Evaluation Trace'!C49</f>
        <v>251</v>
      </c>
      <c r="I49" s="24"/>
      <c r="J49" s="43">
        <f ca="1">'Evaluation Trace'!AK49</f>
        <v>94</v>
      </c>
      <c r="K49" s="43">
        <f ca="1">'Evaluation Trace'!AL49</f>
        <v>107</v>
      </c>
      <c r="L49" s="43">
        <f ca="1">'Evaluation Trace'!AM49</f>
        <v>123</v>
      </c>
      <c r="M49" s="43">
        <f ca="1">'Evaluation Trace'!AN49</f>
        <v>89</v>
      </c>
      <c r="N49" s="43">
        <f ca="1">'Evaluation Trace'!AO49</f>
        <v>138</v>
      </c>
      <c r="O49" s="43">
        <f ca="1">'Evaluation Trace'!AP49</f>
        <v>242</v>
      </c>
      <c r="P49" s="43">
        <f ca="1">'Evaluation Trace'!AQ49</f>
        <v>16</v>
      </c>
      <c r="Q49" s="24"/>
      <c r="R49" s="43">
        <f ca="1">'Evaluation Trace'!AS49</f>
        <v>12</v>
      </c>
      <c r="S49" s="43">
        <f ca="1">'Evaluation Trace'!AT49</f>
        <v>247</v>
      </c>
      <c r="T49" s="43">
        <f ca="1">'Evaluation Trace'!AU49</f>
        <v>107</v>
      </c>
      <c r="U49" s="43">
        <f ca="1">'Evaluation Trace'!AV49</f>
        <v>189</v>
      </c>
      <c r="V49" s="43">
        <f ca="1">'Evaluation Trace'!AW49</f>
        <v>135</v>
      </c>
      <c r="W49" s="43">
        <f ca="1">'Evaluation Trace'!AX49</f>
        <v>70</v>
      </c>
      <c r="X49" s="43">
        <f ca="1">'Evaluation Trace'!AY49</f>
        <v>175</v>
      </c>
      <c r="Y49" s="43">
        <f ca="1">'Evaluation Trace'!AZ49</f>
        <v>23</v>
      </c>
      <c r="Z49" s="43">
        <f ca="1">'Evaluation Trace'!BA49</f>
        <v>30</v>
      </c>
      <c r="AA49" s="43">
        <f ca="1">'Evaluation Trace'!BB49</f>
        <v>141</v>
      </c>
      <c r="AB49" s="43">
        <f ca="1">'Evaluation Trace'!BC49</f>
        <v>27</v>
      </c>
      <c r="AC49" s="24"/>
      <c r="AD49" s="43">
        <f ca="1">'Evaluation Trace'!BE49</f>
        <v>9</v>
      </c>
      <c r="AE49" s="43">
        <f ca="1">'Evaluation Trace'!BF49</f>
        <v>157</v>
      </c>
      <c r="AF49" s="43">
        <f ca="1">'Evaluation Trace'!BG49</f>
        <v>173</v>
      </c>
      <c r="AG49" s="43">
        <f ca="1">'Evaluation Trace'!BH49</f>
        <v>124</v>
      </c>
      <c r="AH49" s="43">
        <f ca="1">'Evaluation Trace'!BI49</f>
        <v>21</v>
      </c>
      <c r="AI49" s="43">
        <f ca="1">'Evaluation Trace'!BJ49</f>
        <v>4</v>
      </c>
      <c r="AJ49" s="43">
        <f ca="1">'Evaluation Trace'!BK49</f>
        <v>197</v>
      </c>
      <c r="AK49" s="43">
        <f ca="1">'Evaluation Trace'!BL49</f>
        <v>51</v>
      </c>
      <c r="AL49" s="43">
        <f ca="1">'Evaluation Trace'!BM49</f>
        <v>207</v>
      </c>
      <c r="AM49" s="43">
        <f ca="1">'Evaluation Trace'!BN49</f>
        <v>205</v>
      </c>
      <c r="AN49" s="43">
        <f ca="1">'Evaluation Trace'!BO49</f>
        <v>146</v>
      </c>
      <c r="AO49" s="24"/>
      <c r="AP49" s="43">
        <f ca="1">'Evaluation Trace'!BQ49</f>
        <v>148</v>
      </c>
      <c r="AQ49" s="43">
        <f ca="1">'Evaluation Trace'!BR49</f>
        <v>61</v>
      </c>
      <c r="AR49" s="43">
        <f ca="1">'Evaluation Trace'!BS49</f>
        <v>97</v>
      </c>
      <c r="AS49" s="43">
        <f ca="1">'Evaluation Trace'!BT49</f>
        <v>11</v>
      </c>
      <c r="AT49" s="43">
        <f ca="1">'Evaluation Trace'!BU49</f>
        <v>33</v>
      </c>
      <c r="AU49" s="43">
        <f ca="1">'Evaluation Trace'!BV49</f>
        <v>23</v>
      </c>
      <c r="AV49" s="43">
        <f ca="1">'Evaluation Trace'!BW49</f>
        <v>153</v>
      </c>
      <c r="AW49" s="24"/>
      <c r="AX49" s="43">
        <f ca="1">'Evaluation Trace'!BY49</f>
        <v>4</v>
      </c>
      <c r="AY49" s="43">
        <f ca="1">'Evaluation Trace'!BZ49</f>
        <v>1</v>
      </c>
      <c r="AZ49" s="43">
        <f ca="1">'Evaluation Trace'!CA49</f>
        <v>155</v>
      </c>
      <c r="BA49" s="43">
        <f ca="1">'Evaluation Trace'!CB49</f>
        <v>213</v>
      </c>
      <c r="BB49" s="43">
        <f ca="1">'Evaluation Trace'!CC49</f>
        <v>203</v>
      </c>
      <c r="BC49" s="7"/>
      <c r="BD49" s="43">
        <f ca="1">'Evaluation Trace'!CE49</f>
        <v>29</v>
      </c>
      <c r="BE49" s="43">
        <f ca="1">'Evaluation Trace'!CF49</f>
        <v>13</v>
      </c>
      <c r="BF49" s="43">
        <f ca="1">'Evaluation Trace'!CG49</f>
        <v>38</v>
      </c>
      <c r="BG49" s="43">
        <f ca="1">'Evaluation Trace'!CH49</f>
        <v>30</v>
      </c>
      <c r="BH49" s="43">
        <f ca="1">'Evaluation Trace'!CI49</f>
        <v>0</v>
      </c>
      <c r="BI49" s="7"/>
    </row>
    <row r="50" spans="1:61" x14ac:dyDescent="0.25">
      <c r="A50" s="44"/>
      <c r="B50" s="43" cm="1">
        <f t="array" aca="1" ref="B50" ca="1">MOD($D50*MOD_INV($C50,Prime),Prime)</f>
        <v>3</v>
      </c>
      <c r="C50" s="19" cm="1">
        <f t="array" ref="C50">MOD(MOD_EXP($H50,Input_Output!$O$21,Prime)-1,Prime)</f>
        <v>127</v>
      </c>
      <c r="D50" s="43">
        <f ca="1">MOD(SUMPRODUCT(_xlfn.HSTACK(J$1:P$1,R$1:AB$1,AD$1:AN$1,AP$1:AV$1,AX$1:BB$1,BD$1:BH$1),_xlfn.HSTACK($J50:$P50,$R50:$AB50,$AD50:$AN50,$AP50:$AV50,$AX50:$BB50,$BD50:$BH50)),Prime)</f>
        <v>124</v>
      </c>
      <c r="E50" s="44"/>
      <c r="F50" s="41" t="str">
        <f>'Evaluation Trace'!A50</f>
        <v>disguised</v>
      </c>
      <c r="G50" s="19">
        <f>'Evaluation Trace'!B50</f>
        <v>45</v>
      </c>
      <c r="H50" s="19">
        <f>'Evaluation Trace'!C50</f>
        <v>28</v>
      </c>
      <c r="I50" s="24"/>
      <c r="J50" s="43">
        <f ca="1">'Evaluation Trace'!AK50</f>
        <v>132</v>
      </c>
      <c r="K50" s="43">
        <f ca="1">'Evaluation Trace'!AL50</f>
        <v>91</v>
      </c>
      <c r="L50" s="43">
        <f ca="1">'Evaluation Trace'!AM50</f>
        <v>121</v>
      </c>
      <c r="M50" s="43">
        <f ca="1">'Evaluation Trace'!AN50</f>
        <v>242</v>
      </c>
      <c r="N50" s="43">
        <f ca="1">'Evaluation Trace'!AO50</f>
        <v>112</v>
      </c>
      <c r="O50" s="43">
        <f ca="1">'Evaluation Trace'!AP50</f>
        <v>47</v>
      </c>
      <c r="P50" s="43">
        <f ca="1">'Evaluation Trace'!AQ50</f>
        <v>219</v>
      </c>
      <c r="Q50" s="24"/>
      <c r="R50" s="43">
        <f ca="1">'Evaluation Trace'!AS50</f>
        <v>34</v>
      </c>
      <c r="S50" s="43">
        <f ca="1">'Evaluation Trace'!AT50</f>
        <v>0</v>
      </c>
      <c r="T50" s="43">
        <f ca="1">'Evaluation Trace'!AU50</f>
        <v>149</v>
      </c>
      <c r="U50" s="43">
        <f ca="1">'Evaluation Trace'!AV50</f>
        <v>110</v>
      </c>
      <c r="V50" s="43">
        <f ca="1">'Evaluation Trace'!AW50</f>
        <v>233</v>
      </c>
      <c r="W50" s="43">
        <f ca="1">'Evaluation Trace'!AX50</f>
        <v>67</v>
      </c>
      <c r="X50" s="43">
        <f ca="1">'Evaluation Trace'!AY50</f>
        <v>0</v>
      </c>
      <c r="Y50" s="43">
        <f ca="1">'Evaluation Trace'!AZ50</f>
        <v>76</v>
      </c>
      <c r="Z50" s="43">
        <f ca="1">'Evaluation Trace'!BA50</f>
        <v>201</v>
      </c>
      <c r="AA50" s="43">
        <f ca="1">'Evaluation Trace'!BB50</f>
        <v>255</v>
      </c>
      <c r="AB50" s="43">
        <f ca="1">'Evaluation Trace'!BC50</f>
        <v>149</v>
      </c>
      <c r="AC50" s="24"/>
      <c r="AD50" s="43">
        <f ca="1">'Evaluation Trace'!BE50</f>
        <v>213</v>
      </c>
      <c r="AE50" s="43">
        <f ca="1">'Evaluation Trace'!BF50</f>
        <v>19</v>
      </c>
      <c r="AF50" s="43">
        <f ca="1">'Evaluation Trace'!BG50</f>
        <v>101</v>
      </c>
      <c r="AG50" s="43">
        <f ca="1">'Evaluation Trace'!BH50</f>
        <v>245</v>
      </c>
      <c r="AH50" s="43">
        <f ca="1">'Evaluation Trace'!BI50</f>
        <v>254</v>
      </c>
      <c r="AI50" s="43">
        <f ca="1">'Evaluation Trace'!BJ50</f>
        <v>248</v>
      </c>
      <c r="AJ50" s="43">
        <f ca="1">'Evaluation Trace'!BK50</f>
        <v>220</v>
      </c>
      <c r="AK50" s="43">
        <f ca="1">'Evaluation Trace'!BL50</f>
        <v>148</v>
      </c>
      <c r="AL50" s="43">
        <f ca="1">'Evaluation Trace'!BM50</f>
        <v>65</v>
      </c>
      <c r="AM50" s="43">
        <f ca="1">'Evaluation Trace'!BN50</f>
        <v>152</v>
      </c>
      <c r="AN50" s="43">
        <f ca="1">'Evaluation Trace'!BO50</f>
        <v>3</v>
      </c>
      <c r="AO50" s="24"/>
      <c r="AP50" s="43">
        <f ca="1">'Evaluation Trace'!BQ50</f>
        <v>147</v>
      </c>
      <c r="AQ50" s="43">
        <f ca="1">'Evaluation Trace'!BR50</f>
        <v>128</v>
      </c>
      <c r="AR50" s="43">
        <f ca="1">'Evaluation Trace'!BS50</f>
        <v>207</v>
      </c>
      <c r="AS50" s="43">
        <f ca="1">'Evaluation Trace'!BT50</f>
        <v>223</v>
      </c>
      <c r="AT50" s="43">
        <f ca="1">'Evaluation Trace'!BU50</f>
        <v>231</v>
      </c>
      <c r="AU50" s="43">
        <f ca="1">'Evaluation Trace'!BV50</f>
        <v>236</v>
      </c>
      <c r="AV50" s="43">
        <f ca="1">'Evaluation Trace'!BW50</f>
        <v>53</v>
      </c>
      <c r="AW50" s="24"/>
      <c r="AX50" s="43">
        <f ca="1">'Evaluation Trace'!BY50</f>
        <v>98</v>
      </c>
      <c r="AY50" s="43">
        <f ca="1">'Evaluation Trace'!BZ50</f>
        <v>164</v>
      </c>
      <c r="AZ50" s="43">
        <f ca="1">'Evaluation Trace'!CA50</f>
        <v>209</v>
      </c>
      <c r="BA50" s="43">
        <f ca="1">'Evaluation Trace'!CB50</f>
        <v>194</v>
      </c>
      <c r="BB50" s="43">
        <f ca="1">'Evaluation Trace'!CC50</f>
        <v>179</v>
      </c>
      <c r="BC50" s="7"/>
      <c r="BD50" s="43">
        <f ca="1">'Evaluation Trace'!CE50</f>
        <v>126</v>
      </c>
      <c r="BE50" s="43">
        <f ca="1">'Evaluation Trace'!CF50</f>
        <v>240</v>
      </c>
      <c r="BF50" s="43">
        <f ca="1">'Evaluation Trace'!CG50</f>
        <v>39</v>
      </c>
      <c r="BG50" s="43">
        <f ca="1">'Evaluation Trace'!CH50</f>
        <v>99</v>
      </c>
      <c r="BH50" s="43">
        <f ca="1">'Evaluation Trace'!CI50</f>
        <v>0</v>
      </c>
      <c r="BI50" s="7"/>
    </row>
    <row r="51" spans="1:61" x14ac:dyDescent="0.25">
      <c r="A51" s="44"/>
      <c r="B51" s="43" cm="1">
        <f t="array" aca="1" ref="B51" ca="1">MOD($D51*MOD_INV($C51,Prime),Prime)</f>
        <v>235</v>
      </c>
      <c r="C51" s="19" cm="1">
        <f t="array" ref="C51">MOD(MOD_EXP($H51,Input_Output!$O$21,Prime)-1,Prime)</f>
        <v>7</v>
      </c>
      <c r="D51" s="43">
        <f ca="1">MOD(SUMPRODUCT(_xlfn.HSTACK(J$1:P$1,R$1:AB$1,AD$1:AN$1,AP$1:AV$1,AX$1:BB$1,BD$1:BH$1),_xlfn.HSTACK($J51:$P51,$R51:$AB51,$AD51:$AN51,$AP51:$AV51,$AX51:$BB51,$BD51:$BH51)),Prime)</f>
        <v>103</v>
      </c>
      <c r="E51" s="44"/>
      <c r="F51" s="41" t="str">
        <f>'Evaluation Trace'!A51</f>
        <v>disguised</v>
      </c>
      <c r="G51" s="19">
        <f>'Evaluation Trace'!B51</f>
        <v>46</v>
      </c>
      <c r="H51" s="19">
        <f>'Evaluation Trace'!C51</f>
        <v>212</v>
      </c>
      <c r="I51" s="24"/>
      <c r="J51" s="43">
        <f ca="1">'Evaluation Trace'!AK51</f>
        <v>188</v>
      </c>
      <c r="K51" s="43">
        <f ca="1">'Evaluation Trace'!AL51</f>
        <v>87</v>
      </c>
      <c r="L51" s="43">
        <f ca="1">'Evaluation Trace'!AM51</f>
        <v>155</v>
      </c>
      <c r="M51" s="43">
        <f ca="1">'Evaluation Trace'!AN51</f>
        <v>194</v>
      </c>
      <c r="N51" s="43">
        <f ca="1">'Evaluation Trace'!AO51</f>
        <v>191</v>
      </c>
      <c r="O51" s="43">
        <f ca="1">'Evaluation Trace'!AP51</f>
        <v>221</v>
      </c>
      <c r="P51" s="43">
        <f ca="1">'Evaluation Trace'!AQ51</f>
        <v>164</v>
      </c>
      <c r="Q51" s="24"/>
      <c r="R51" s="43">
        <f ca="1">'Evaluation Trace'!AS51</f>
        <v>75</v>
      </c>
      <c r="S51" s="43">
        <f ca="1">'Evaluation Trace'!AT51</f>
        <v>148</v>
      </c>
      <c r="T51" s="43">
        <f ca="1">'Evaluation Trace'!AU51</f>
        <v>222</v>
      </c>
      <c r="U51" s="43">
        <f ca="1">'Evaluation Trace'!AV51</f>
        <v>16</v>
      </c>
      <c r="V51" s="43">
        <f ca="1">'Evaluation Trace'!AW51</f>
        <v>4</v>
      </c>
      <c r="W51" s="43">
        <f ca="1">'Evaluation Trace'!AX51</f>
        <v>116</v>
      </c>
      <c r="X51" s="43">
        <f ca="1">'Evaluation Trace'!AY51</f>
        <v>62</v>
      </c>
      <c r="Y51" s="43">
        <f ca="1">'Evaluation Trace'!AZ51</f>
        <v>134</v>
      </c>
      <c r="Z51" s="43">
        <f ca="1">'Evaluation Trace'!BA51</f>
        <v>100</v>
      </c>
      <c r="AA51" s="43">
        <f ca="1">'Evaluation Trace'!BB51</f>
        <v>253</v>
      </c>
      <c r="AB51" s="43">
        <f ca="1">'Evaluation Trace'!BC51</f>
        <v>237</v>
      </c>
      <c r="AC51" s="24"/>
      <c r="AD51" s="43">
        <f ca="1">'Evaluation Trace'!BE51</f>
        <v>185</v>
      </c>
      <c r="AE51" s="43">
        <f ca="1">'Evaluation Trace'!BF51</f>
        <v>1</v>
      </c>
      <c r="AF51" s="43">
        <f ca="1">'Evaluation Trace'!BG51</f>
        <v>247</v>
      </c>
      <c r="AG51" s="43">
        <f ca="1">'Evaluation Trace'!BH51</f>
        <v>3</v>
      </c>
      <c r="AH51" s="43">
        <f ca="1">'Evaluation Trace'!BI51</f>
        <v>76</v>
      </c>
      <c r="AI51" s="43">
        <f ca="1">'Evaluation Trace'!BJ51</f>
        <v>174</v>
      </c>
      <c r="AJ51" s="43">
        <f ca="1">'Evaluation Trace'!BK51</f>
        <v>230</v>
      </c>
      <c r="AK51" s="43">
        <f ca="1">'Evaluation Trace'!BL51</f>
        <v>49</v>
      </c>
      <c r="AL51" s="43">
        <f ca="1">'Evaluation Trace'!BM51</f>
        <v>118</v>
      </c>
      <c r="AM51" s="43">
        <f ca="1">'Evaluation Trace'!BN51</f>
        <v>209</v>
      </c>
      <c r="AN51" s="43">
        <f ca="1">'Evaluation Trace'!BO51</f>
        <v>190</v>
      </c>
      <c r="AO51" s="24"/>
      <c r="AP51" s="43">
        <f ca="1">'Evaluation Trace'!BQ51</f>
        <v>224</v>
      </c>
      <c r="AQ51" s="43">
        <f ca="1">'Evaluation Trace'!BR51</f>
        <v>165</v>
      </c>
      <c r="AR51" s="43">
        <f ca="1">'Evaluation Trace'!BS51</f>
        <v>201</v>
      </c>
      <c r="AS51" s="43">
        <f ca="1">'Evaluation Trace'!BT51</f>
        <v>226</v>
      </c>
      <c r="AT51" s="43">
        <f ca="1">'Evaluation Trace'!BU51</f>
        <v>141</v>
      </c>
      <c r="AU51" s="43">
        <f ca="1">'Evaluation Trace'!BV51</f>
        <v>160</v>
      </c>
      <c r="AV51" s="43">
        <f ca="1">'Evaluation Trace'!BW51</f>
        <v>97</v>
      </c>
      <c r="AW51" s="24"/>
      <c r="AX51" s="43">
        <f ca="1">'Evaluation Trace'!BY51</f>
        <v>210</v>
      </c>
      <c r="AY51" s="43">
        <f ca="1">'Evaluation Trace'!BZ51</f>
        <v>210</v>
      </c>
      <c r="AZ51" s="43">
        <f ca="1">'Evaluation Trace'!CA51</f>
        <v>2</v>
      </c>
      <c r="BA51" s="43">
        <f ca="1">'Evaluation Trace'!CB51</f>
        <v>44</v>
      </c>
      <c r="BB51" s="43">
        <f ca="1">'Evaluation Trace'!CC51</f>
        <v>149</v>
      </c>
      <c r="BC51" s="7"/>
      <c r="BD51" s="43">
        <f ca="1">'Evaluation Trace'!CE51</f>
        <v>163</v>
      </c>
      <c r="BE51" s="43">
        <f ca="1">'Evaluation Trace'!CF51</f>
        <v>9</v>
      </c>
      <c r="BF51" s="43">
        <f ca="1">'Evaluation Trace'!CG51</f>
        <v>137</v>
      </c>
      <c r="BG51" s="43">
        <f ca="1">'Evaluation Trace'!CH51</f>
        <v>200</v>
      </c>
      <c r="BH51" s="43">
        <f ca="1">'Evaluation Trace'!CI51</f>
        <v>0</v>
      </c>
      <c r="BI51" s="7"/>
    </row>
    <row r="52" spans="1:61" x14ac:dyDescent="0.25">
      <c r="A52" s="44"/>
      <c r="B52" s="43" cm="1">
        <f t="array" aca="1" ref="B52" ca="1">MOD($D52*MOD_INV($C52,Prime),Prime)</f>
        <v>73</v>
      </c>
      <c r="C52" s="19" cm="1">
        <f t="array" ref="C52">MOD(MOD_EXP($H52,Input_Output!$O$21,Prime)-1,Prime)</f>
        <v>128</v>
      </c>
      <c r="D52" s="43">
        <f ca="1">MOD(SUMPRODUCT(_xlfn.HSTACK(J$1:P$1,R$1:AB$1,AD$1:AN$1,AP$1:AV$1,AX$1:BB$1,BD$1:BH$1),_xlfn.HSTACK($J52:$P52,$R52:$AB52,$AD52:$AN52,$AP52:$AV52,$AX52:$BB52,$BD52:$BH52)),Prime)</f>
        <v>92</v>
      </c>
      <c r="E52" s="44"/>
      <c r="F52" s="41" t="str">
        <f>'Evaluation Trace'!A52</f>
        <v>disguised</v>
      </c>
      <c r="G52" s="19">
        <f>'Evaluation Trace'!B52</f>
        <v>47</v>
      </c>
      <c r="H52" s="19">
        <f>'Evaluation Trace'!C52</f>
        <v>210</v>
      </c>
      <c r="I52" s="24"/>
      <c r="J52" s="43">
        <f ca="1">'Evaluation Trace'!AK52</f>
        <v>75</v>
      </c>
      <c r="K52" s="43">
        <f ca="1">'Evaluation Trace'!AL52</f>
        <v>154</v>
      </c>
      <c r="L52" s="43">
        <f ca="1">'Evaluation Trace'!AM52</f>
        <v>120</v>
      </c>
      <c r="M52" s="43">
        <f ca="1">'Evaluation Trace'!AN52</f>
        <v>205</v>
      </c>
      <c r="N52" s="43">
        <f ca="1">'Evaluation Trace'!AO52</f>
        <v>179</v>
      </c>
      <c r="O52" s="43">
        <f ca="1">'Evaluation Trace'!AP52</f>
        <v>157</v>
      </c>
      <c r="P52" s="43">
        <f ca="1">'Evaluation Trace'!AQ52</f>
        <v>80</v>
      </c>
      <c r="Q52" s="24"/>
      <c r="R52" s="43">
        <f ca="1">'Evaluation Trace'!AS52</f>
        <v>110</v>
      </c>
      <c r="S52" s="43">
        <f ca="1">'Evaluation Trace'!AT52</f>
        <v>97</v>
      </c>
      <c r="T52" s="43">
        <f ca="1">'Evaluation Trace'!AU52</f>
        <v>179</v>
      </c>
      <c r="U52" s="43">
        <f ca="1">'Evaluation Trace'!AV52</f>
        <v>83</v>
      </c>
      <c r="V52" s="43">
        <f ca="1">'Evaluation Trace'!AW52</f>
        <v>126</v>
      </c>
      <c r="W52" s="43">
        <f ca="1">'Evaluation Trace'!AX52</f>
        <v>52</v>
      </c>
      <c r="X52" s="43">
        <f ca="1">'Evaluation Trace'!AY52</f>
        <v>12</v>
      </c>
      <c r="Y52" s="43">
        <f ca="1">'Evaluation Trace'!AZ52</f>
        <v>174</v>
      </c>
      <c r="Z52" s="43">
        <f ca="1">'Evaluation Trace'!BA52</f>
        <v>32</v>
      </c>
      <c r="AA52" s="43">
        <f ca="1">'Evaluation Trace'!BB52</f>
        <v>255</v>
      </c>
      <c r="AB52" s="43">
        <f ca="1">'Evaluation Trace'!BC52</f>
        <v>34</v>
      </c>
      <c r="AC52" s="24"/>
      <c r="AD52" s="43">
        <f ca="1">'Evaluation Trace'!BE52</f>
        <v>17</v>
      </c>
      <c r="AE52" s="43">
        <f ca="1">'Evaluation Trace'!BF52</f>
        <v>22</v>
      </c>
      <c r="AF52" s="43">
        <f ca="1">'Evaluation Trace'!BG52</f>
        <v>163</v>
      </c>
      <c r="AG52" s="43">
        <f ca="1">'Evaluation Trace'!BH52</f>
        <v>24</v>
      </c>
      <c r="AH52" s="43">
        <f ca="1">'Evaluation Trace'!BI52</f>
        <v>105</v>
      </c>
      <c r="AI52" s="43">
        <f ca="1">'Evaluation Trace'!BJ52</f>
        <v>3</v>
      </c>
      <c r="AJ52" s="43">
        <f ca="1">'Evaluation Trace'!BK52</f>
        <v>110</v>
      </c>
      <c r="AK52" s="43">
        <f ca="1">'Evaluation Trace'!BL52</f>
        <v>10</v>
      </c>
      <c r="AL52" s="43">
        <f ca="1">'Evaluation Trace'!BM52</f>
        <v>129</v>
      </c>
      <c r="AM52" s="43">
        <f ca="1">'Evaluation Trace'!BN52</f>
        <v>91</v>
      </c>
      <c r="AN52" s="43">
        <f ca="1">'Evaluation Trace'!BO52</f>
        <v>252</v>
      </c>
      <c r="AO52" s="24"/>
      <c r="AP52" s="43">
        <f ca="1">'Evaluation Trace'!BQ52</f>
        <v>138</v>
      </c>
      <c r="AQ52" s="43">
        <f ca="1">'Evaluation Trace'!BR52</f>
        <v>119</v>
      </c>
      <c r="AR52" s="43">
        <f ca="1">'Evaluation Trace'!BS52</f>
        <v>220</v>
      </c>
      <c r="AS52" s="43">
        <f ca="1">'Evaluation Trace'!BT52</f>
        <v>145</v>
      </c>
      <c r="AT52" s="43">
        <f ca="1">'Evaluation Trace'!BU52</f>
        <v>146</v>
      </c>
      <c r="AU52" s="43">
        <f ca="1">'Evaluation Trace'!BV52</f>
        <v>154</v>
      </c>
      <c r="AV52" s="43">
        <f ca="1">'Evaluation Trace'!BW52</f>
        <v>54</v>
      </c>
      <c r="AW52" s="24"/>
      <c r="AX52" s="43">
        <f ca="1">'Evaluation Trace'!BY52</f>
        <v>141</v>
      </c>
      <c r="AY52" s="43">
        <f ca="1">'Evaluation Trace'!BZ52</f>
        <v>107</v>
      </c>
      <c r="AZ52" s="43">
        <f ca="1">'Evaluation Trace'!CA52</f>
        <v>252</v>
      </c>
      <c r="BA52" s="43">
        <f ca="1">'Evaluation Trace'!CB52</f>
        <v>82</v>
      </c>
      <c r="BB52" s="43">
        <f ca="1">'Evaluation Trace'!CC52</f>
        <v>29</v>
      </c>
      <c r="BC52" s="7"/>
      <c r="BD52" s="43">
        <f ca="1">'Evaluation Trace'!CE52</f>
        <v>22</v>
      </c>
      <c r="BE52" s="43">
        <f ca="1">'Evaluation Trace'!CF52</f>
        <v>27</v>
      </c>
      <c r="BF52" s="43">
        <f ca="1">'Evaluation Trace'!CG52</f>
        <v>71</v>
      </c>
      <c r="BG52" s="43">
        <f ca="1">'Evaluation Trace'!CH52</f>
        <v>185</v>
      </c>
      <c r="BH52" s="43">
        <f ca="1">'Evaluation Trace'!CI52</f>
        <v>0</v>
      </c>
      <c r="BI52" s="7"/>
    </row>
    <row r="53" spans="1:61" x14ac:dyDescent="0.25">
      <c r="A53" s="44"/>
      <c r="B53" s="43" cm="1">
        <f t="array" aca="1" ref="B53" ca="1">MOD($D53*MOD_INV($C53,Prime),Prime)</f>
        <v>124</v>
      </c>
      <c r="C53" s="19" cm="1">
        <f t="array" ref="C53">MOD(MOD_EXP($H53,Input_Output!$O$21,Prime)-1,Prime)</f>
        <v>248</v>
      </c>
      <c r="D53" s="43">
        <f ca="1">MOD(SUMPRODUCT(_xlfn.HSTACK(J$1:P$1,R$1:AB$1,AD$1:AN$1,AP$1:AV$1,AX$1:BB$1,BD$1:BH$1),_xlfn.HSTACK($J53:$P53,$R53:$AB53,$AD53:$AN53,$AP53:$AV53,$AX53:$BB53,$BD53:$BH53)),Prime)</f>
        <v>169</v>
      </c>
      <c r="E53" s="44"/>
      <c r="F53" s="41" t="str">
        <f>'Evaluation Trace'!A53</f>
        <v>disguised</v>
      </c>
      <c r="G53" s="19">
        <f>'Evaluation Trace'!B53</f>
        <v>48</v>
      </c>
      <c r="H53" s="19">
        <f>'Evaluation Trace'!C53</f>
        <v>48</v>
      </c>
      <c r="I53" s="24"/>
      <c r="J53" s="43">
        <f ca="1">'Evaluation Trace'!AK53</f>
        <v>233</v>
      </c>
      <c r="K53" s="43">
        <f ca="1">'Evaluation Trace'!AL53</f>
        <v>15</v>
      </c>
      <c r="L53" s="43">
        <f ca="1">'Evaluation Trace'!AM53</f>
        <v>12</v>
      </c>
      <c r="M53" s="43">
        <f ca="1">'Evaluation Trace'!AN53</f>
        <v>125</v>
      </c>
      <c r="N53" s="43">
        <f ca="1">'Evaluation Trace'!AO53</f>
        <v>169</v>
      </c>
      <c r="O53" s="43">
        <f ca="1">'Evaluation Trace'!AP53</f>
        <v>13</v>
      </c>
      <c r="P53" s="43">
        <f ca="1">'Evaluation Trace'!AQ53</f>
        <v>148</v>
      </c>
      <c r="Q53" s="24"/>
      <c r="R53" s="43">
        <f ca="1">'Evaluation Trace'!AS53</f>
        <v>51</v>
      </c>
      <c r="S53" s="43">
        <f ca="1">'Evaluation Trace'!AT53</f>
        <v>45</v>
      </c>
      <c r="T53" s="43">
        <f ca="1">'Evaluation Trace'!AU53</f>
        <v>58</v>
      </c>
      <c r="U53" s="43">
        <f ca="1">'Evaluation Trace'!AV53</f>
        <v>237</v>
      </c>
      <c r="V53" s="43">
        <f ca="1">'Evaluation Trace'!AW53</f>
        <v>156</v>
      </c>
      <c r="W53" s="43">
        <f ca="1">'Evaluation Trace'!AX53</f>
        <v>62</v>
      </c>
      <c r="X53" s="43">
        <f ca="1">'Evaluation Trace'!AY53</f>
        <v>78</v>
      </c>
      <c r="Y53" s="43">
        <f ca="1">'Evaluation Trace'!AZ53</f>
        <v>38</v>
      </c>
      <c r="Z53" s="43">
        <f ca="1">'Evaluation Trace'!BA53</f>
        <v>191</v>
      </c>
      <c r="AA53" s="43">
        <f ca="1">'Evaluation Trace'!BB53</f>
        <v>10</v>
      </c>
      <c r="AB53" s="43">
        <f ca="1">'Evaluation Trace'!BC53</f>
        <v>173</v>
      </c>
      <c r="AC53" s="24"/>
      <c r="AD53" s="43">
        <f ca="1">'Evaluation Trace'!BE53</f>
        <v>94</v>
      </c>
      <c r="AE53" s="43">
        <f ca="1">'Evaluation Trace'!BF53</f>
        <v>6</v>
      </c>
      <c r="AF53" s="43">
        <f ca="1">'Evaluation Trace'!BG53</f>
        <v>93</v>
      </c>
      <c r="AG53" s="43">
        <f ca="1">'Evaluation Trace'!BH53</f>
        <v>140</v>
      </c>
      <c r="AH53" s="43">
        <f ca="1">'Evaluation Trace'!BI53</f>
        <v>45</v>
      </c>
      <c r="AI53" s="43">
        <f ca="1">'Evaluation Trace'!BJ53</f>
        <v>161</v>
      </c>
      <c r="AJ53" s="43">
        <f ca="1">'Evaluation Trace'!BK53</f>
        <v>165</v>
      </c>
      <c r="AK53" s="43">
        <f ca="1">'Evaluation Trace'!BL53</f>
        <v>114</v>
      </c>
      <c r="AL53" s="43">
        <f ca="1">'Evaluation Trace'!BM53</f>
        <v>150</v>
      </c>
      <c r="AM53" s="43">
        <f ca="1">'Evaluation Trace'!BN53</f>
        <v>51</v>
      </c>
      <c r="AN53" s="43">
        <f ca="1">'Evaluation Trace'!BO53</f>
        <v>211</v>
      </c>
      <c r="AO53" s="24"/>
      <c r="AP53" s="43">
        <f ca="1">'Evaluation Trace'!BQ53</f>
        <v>207</v>
      </c>
      <c r="AQ53" s="43">
        <f ca="1">'Evaluation Trace'!BR53</f>
        <v>0</v>
      </c>
      <c r="AR53" s="43">
        <f ca="1">'Evaluation Trace'!BS53</f>
        <v>8</v>
      </c>
      <c r="AS53" s="43">
        <f ca="1">'Evaluation Trace'!BT53</f>
        <v>63</v>
      </c>
      <c r="AT53" s="43">
        <f ca="1">'Evaluation Trace'!BU53</f>
        <v>123</v>
      </c>
      <c r="AU53" s="43">
        <f ca="1">'Evaluation Trace'!BV53</f>
        <v>37</v>
      </c>
      <c r="AV53" s="43">
        <f ca="1">'Evaluation Trace'!BW53</f>
        <v>62</v>
      </c>
      <c r="AW53" s="24"/>
      <c r="AX53" s="43">
        <f ca="1">'Evaluation Trace'!BY53</f>
        <v>48</v>
      </c>
      <c r="AY53" s="43">
        <f ca="1">'Evaluation Trace'!BZ53</f>
        <v>197</v>
      </c>
      <c r="AZ53" s="43">
        <f ca="1">'Evaluation Trace'!CA53</f>
        <v>23</v>
      </c>
      <c r="BA53" s="43">
        <f ca="1">'Evaluation Trace'!CB53</f>
        <v>22</v>
      </c>
      <c r="BB53" s="43">
        <f ca="1">'Evaluation Trace'!CC53</f>
        <v>4</v>
      </c>
      <c r="BC53" s="7"/>
      <c r="BD53" s="43">
        <f ca="1">'Evaluation Trace'!CE53</f>
        <v>246</v>
      </c>
      <c r="BE53" s="43">
        <f ca="1">'Evaluation Trace'!CF53</f>
        <v>219</v>
      </c>
      <c r="BF53" s="43">
        <f ca="1">'Evaluation Trace'!CG53</f>
        <v>68</v>
      </c>
      <c r="BG53" s="43">
        <f ca="1">'Evaluation Trace'!CH53</f>
        <v>208</v>
      </c>
      <c r="BH53" s="43">
        <f ca="1">'Evaluation Trace'!CI53</f>
        <v>0</v>
      </c>
      <c r="BI53" s="7"/>
    </row>
    <row r="54" spans="1:61" x14ac:dyDescent="0.25">
      <c r="A54" s="44"/>
      <c r="B54" s="43" cm="1">
        <f t="array" aca="1" ref="B54" ca="1">MOD($D54*MOD_INV($C54,Prime),Prime)</f>
        <v>105</v>
      </c>
      <c r="C54" s="19" cm="1">
        <f t="array" ref="C54">MOD(MOD_EXP($H54,Input_Output!$O$21,Prime)-1,Prime)</f>
        <v>127</v>
      </c>
      <c r="D54" s="43">
        <f ca="1">MOD(SUMPRODUCT(_xlfn.HSTACK(J$1:P$1,R$1:AB$1,AD$1:AN$1,AP$1:AV$1,AX$1:BB$1,BD$1:BH$1),_xlfn.HSTACK($J54:$P54,$R54:$AB54,$AD54:$AN54,$AP54:$AV54,$AX54:$BB54,$BD54:$BH54)),Prime)</f>
        <v>228</v>
      </c>
      <c r="E54" s="44"/>
      <c r="F54" s="41" t="str">
        <f>'Evaluation Trace'!A54</f>
        <v>disguised</v>
      </c>
      <c r="G54" s="19">
        <f>'Evaluation Trace'!B54</f>
        <v>49</v>
      </c>
      <c r="H54" s="19">
        <f>'Evaluation Trace'!C54</f>
        <v>33</v>
      </c>
      <c r="I54" s="24"/>
      <c r="J54" s="43">
        <f ca="1">'Evaluation Trace'!AK54</f>
        <v>206</v>
      </c>
      <c r="K54" s="43">
        <f ca="1">'Evaluation Trace'!AL54</f>
        <v>212</v>
      </c>
      <c r="L54" s="43">
        <f ca="1">'Evaluation Trace'!AM54</f>
        <v>136</v>
      </c>
      <c r="M54" s="43">
        <f ca="1">'Evaluation Trace'!AN54</f>
        <v>156</v>
      </c>
      <c r="N54" s="43">
        <f ca="1">'Evaluation Trace'!AO54</f>
        <v>37</v>
      </c>
      <c r="O54" s="43">
        <f ca="1">'Evaluation Trace'!AP54</f>
        <v>239</v>
      </c>
      <c r="P54" s="43">
        <f ca="1">'Evaluation Trace'!AQ54</f>
        <v>186</v>
      </c>
      <c r="Q54" s="24"/>
      <c r="R54" s="43">
        <f ca="1">'Evaluation Trace'!AS54</f>
        <v>128</v>
      </c>
      <c r="S54" s="43">
        <f ca="1">'Evaluation Trace'!AT54</f>
        <v>140</v>
      </c>
      <c r="T54" s="43">
        <f ca="1">'Evaluation Trace'!AU54</f>
        <v>165</v>
      </c>
      <c r="U54" s="43">
        <f ca="1">'Evaluation Trace'!AV54</f>
        <v>181</v>
      </c>
      <c r="V54" s="43">
        <f ca="1">'Evaluation Trace'!AW54</f>
        <v>5</v>
      </c>
      <c r="W54" s="43">
        <f ca="1">'Evaluation Trace'!AX54</f>
        <v>140</v>
      </c>
      <c r="X54" s="43">
        <f ca="1">'Evaluation Trace'!AY54</f>
        <v>71</v>
      </c>
      <c r="Y54" s="43">
        <f ca="1">'Evaluation Trace'!AZ54</f>
        <v>254</v>
      </c>
      <c r="Z54" s="43">
        <f ca="1">'Evaluation Trace'!BA54</f>
        <v>162</v>
      </c>
      <c r="AA54" s="43">
        <f ca="1">'Evaluation Trace'!BB54</f>
        <v>191</v>
      </c>
      <c r="AB54" s="43">
        <f ca="1">'Evaluation Trace'!BC54</f>
        <v>158</v>
      </c>
      <c r="AC54" s="24"/>
      <c r="AD54" s="43">
        <f ca="1">'Evaluation Trace'!BE54</f>
        <v>150</v>
      </c>
      <c r="AE54" s="43">
        <f ca="1">'Evaluation Trace'!BF54</f>
        <v>182</v>
      </c>
      <c r="AF54" s="43">
        <f ca="1">'Evaluation Trace'!BG54</f>
        <v>255</v>
      </c>
      <c r="AG54" s="43">
        <f ca="1">'Evaluation Trace'!BH54</f>
        <v>65</v>
      </c>
      <c r="AH54" s="43">
        <f ca="1">'Evaluation Trace'!BI54</f>
        <v>162</v>
      </c>
      <c r="AI54" s="43">
        <f ca="1">'Evaluation Trace'!BJ54</f>
        <v>217</v>
      </c>
      <c r="AJ54" s="43">
        <f ca="1">'Evaluation Trace'!BK54</f>
        <v>140</v>
      </c>
      <c r="AK54" s="43">
        <f ca="1">'Evaluation Trace'!BL54</f>
        <v>44</v>
      </c>
      <c r="AL54" s="43">
        <f ca="1">'Evaluation Trace'!BM54</f>
        <v>91</v>
      </c>
      <c r="AM54" s="43">
        <f ca="1">'Evaluation Trace'!BN54</f>
        <v>10</v>
      </c>
      <c r="AN54" s="43">
        <f ca="1">'Evaluation Trace'!BO54</f>
        <v>99</v>
      </c>
      <c r="AO54" s="24"/>
      <c r="AP54" s="43">
        <f ca="1">'Evaluation Trace'!BQ54</f>
        <v>223</v>
      </c>
      <c r="AQ54" s="43">
        <f ca="1">'Evaluation Trace'!BR54</f>
        <v>84</v>
      </c>
      <c r="AR54" s="43">
        <f ca="1">'Evaluation Trace'!BS54</f>
        <v>105</v>
      </c>
      <c r="AS54" s="43">
        <f ca="1">'Evaluation Trace'!BT54</f>
        <v>180</v>
      </c>
      <c r="AT54" s="43">
        <f ca="1">'Evaluation Trace'!BU54</f>
        <v>208</v>
      </c>
      <c r="AU54" s="43">
        <f ca="1">'Evaluation Trace'!BV54</f>
        <v>235</v>
      </c>
      <c r="AV54" s="43">
        <f ca="1">'Evaluation Trace'!BW54</f>
        <v>118</v>
      </c>
      <c r="AW54" s="24"/>
      <c r="AX54" s="43">
        <f ca="1">'Evaluation Trace'!BY54</f>
        <v>125</v>
      </c>
      <c r="AY54" s="43">
        <f ca="1">'Evaluation Trace'!BZ54</f>
        <v>215</v>
      </c>
      <c r="AZ54" s="43">
        <f ca="1">'Evaluation Trace'!CA54</f>
        <v>181</v>
      </c>
      <c r="BA54" s="43">
        <f ca="1">'Evaluation Trace'!CB54</f>
        <v>255</v>
      </c>
      <c r="BB54" s="43">
        <f ca="1">'Evaluation Trace'!CC54</f>
        <v>219</v>
      </c>
      <c r="BC54" s="7"/>
      <c r="BD54" s="43">
        <f ca="1">'Evaluation Trace'!CE54</f>
        <v>224</v>
      </c>
      <c r="BE54" s="43">
        <f ca="1">'Evaluation Trace'!CF54</f>
        <v>250</v>
      </c>
      <c r="BF54" s="43">
        <f ca="1">'Evaluation Trace'!CG54</f>
        <v>6</v>
      </c>
      <c r="BG54" s="43">
        <f ca="1">'Evaluation Trace'!CH54</f>
        <v>206</v>
      </c>
      <c r="BH54" s="43">
        <f ca="1">'Evaluation Trace'!CI54</f>
        <v>0</v>
      </c>
      <c r="BI54" s="7"/>
    </row>
    <row r="55" spans="1:61" x14ac:dyDescent="0.25">
      <c r="A55" s="44"/>
      <c r="B55" s="43" cm="1">
        <f t="array" aca="1" ref="B55" ca="1">MOD($D55*MOD_INV($C55,Prime),Prime)</f>
        <v>100</v>
      </c>
      <c r="C55" s="19" cm="1">
        <f t="array" ref="C55">MOD(MOD_EXP($H55,Input_Output!$O$21,Prime)-1,Prime)</f>
        <v>7</v>
      </c>
      <c r="D55" s="43">
        <f ca="1">MOD(SUMPRODUCT(_xlfn.HSTACK(J$1:P$1,R$1:AB$1,AD$1:AN$1,AP$1:AV$1,AX$1:BB$1,BD$1:BH$1),_xlfn.HSTACK($J55:$P55,$R55:$AB55,$AD55:$AN55,$AP55:$AV55,$AX55:$BB55,$BD55:$BH55)),Prime)</f>
        <v>186</v>
      </c>
      <c r="E55" s="44"/>
      <c r="F55" s="41" t="str">
        <f>'Evaluation Trace'!A55</f>
        <v>disguised</v>
      </c>
      <c r="G55" s="19">
        <f>'Evaluation Trace'!B55</f>
        <v>50</v>
      </c>
      <c r="H55" s="19">
        <f>'Evaluation Trace'!C55</f>
        <v>103</v>
      </c>
      <c r="I55" s="24"/>
      <c r="J55" s="43">
        <f ca="1">'Evaluation Trace'!AK55</f>
        <v>117</v>
      </c>
      <c r="K55" s="43">
        <f ca="1">'Evaluation Trace'!AL55</f>
        <v>61</v>
      </c>
      <c r="L55" s="43">
        <f ca="1">'Evaluation Trace'!AM55</f>
        <v>61</v>
      </c>
      <c r="M55" s="43">
        <f ca="1">'Evaluation Trace'!AN55</f>
        <v>13</v>
      </c>
      <c r="N55" s="43">
        <f ca="1">'Evaluation Trace'!AO55</f>
        <v>24</v>
      </c>
      <c r="O55" s="43">
        <f ca="1">'Evaluation Trace'!AP55</f>
        <v>186</v>
      </c>
      <c r="P55" s="43">
        <f ca="1">'Evaluation Trace'!AQ55</f>
        <v>151</v>
      </c>
      <c r="Q55" s="24"/>
      <c r="R55" s="43">
        <f ca="1">'Evaluation Trace'!AS55</f>
        <v>212</v>
      </c>
      <c r="S55" s="43">
        <f ca="1">'Evaluation Trace'!AT55</f>
        <v>27</v>
      </c>
      <c r="T55" s="43">
        <f ca="1">'Evaluation Trace'!AU55</f>
        <v>138</v>
      </c>
      <c r="U55" s="43">
        <f ca="1">'Evaluation Trace'!AV55</f>
        <v>5</v>
      </c>
      <c r="V55" s="43">
        <f ca="1">'Evaluation Trace'!AW55</f>
        <v>115</v>
      </c>
      <c r="W55" s="43">
        <f ca="1">'Evaluation Trace'!AX55</f>
        <v>128</v>
      </c>
      <c r="X55" s="43">
        <f ca="1">'Evaluation Trace'!AY55</f>
        <v>163</v>
      </c>
      <c r="Y55" s="43">
        <f ca="1">'Evaluation Trace'!AZ55</f>
        <v>114</v>
      </c>
      <c r="Z55" s="43">
        <f ca="1">'Evaluation Trace'!BA55</f>
        <v>9</v>
      </c>
      <c r="AA55" s="43">
        <f ca="1">'Evaluation Trace'!BB55</f>
        <v>159</v>
      </c>
      <c r="AB55" s="43">
        <f ca="1">'Evaluation Trace'!BC55</f>
        <v>63</v>
      </c>
      <c r="AC55" s="24"/>
      <c r="AD55" s="43">
        <f ca="1">'Evaluation Trace'!BE55</f>
        <v>29</v>
      </c>
      <c r="AE55" s="43">
        <f ca="1">'Evaluation Trace'!BF55</f>
        <v>238</v>
      </c>
      <c r="AF55" s="43">
        <f ca="1">'Evaluation Trace'!BG55</f>
        <v>248</v>
      </c>
      <c r="AG55" s="43">
        <f ca="1">'Evaluation Trace'!BH55</f>
        <v>62</v>
      </c>
      <c r="AH55" s="43">
        <f ca="1">'Evaluation Trace'!BI55</f>
        <v>133</v>
      </c>
      <c r="AI55" s="43">
        <f ca="1">'Evaluation Trace'!BJ55</f>
        <v>5</v>
      </c>
      <c r="AJ55" s="43">
        <f ca="1">'Evaluation Trace'!BK55</f>
        <v>102</v>
      </c>
      <c r="AK55" s="43">
        <f ca="1">'Evaluation Trace'!BL55</f>
        <v>188</v>
      </c>
      <c r="AL55" s="43">
        <f ca="1">'Evaluation Trace'!BM55</f>
        <v>16</v>
      </c>
      <c r="AM55" s="43">
        <f ca="1">'Evaluation Trace'!BN55</f>
        <v>124</v>
      </c>
      <c r="AN55" s="43">
        <f ca="1">'Evaluation Trace'!BO55</f>
        <v>51</v>
      </c>
      <c r="AO55" s="24"/>
      <c r="AP55" s="43">
        <f ca="1">'Evaluation Trace'!BQ55</f>
        <v>76</v>
      </c>
      <c r="AQ55" s="43">
        <f ca="1">'Evaluation Trace'!BR55</f>
        <v>158</v>
      </c>
      <c r="AR55" s="43">
        <f ca="1">'Evaluation Trace'!BS55</f>
        <v>82</v>
      </c>
      <c r="AS55" s="43">
        <f ca="1">'Evaluation Trace'!BT55</f>
        <v>173</v>
      </c>
      <c r="AT55" s="43">
        <f ca="1">'Evaluation Trace'!BU55</f>
        <v>119</v>
      </c>
      <c r="AU55" s="43">
        <f ca="1">'Evaluation Trace'!BV55</f>
        <v>62</v>
      </c>
      <c r="AV55" s="43">
        <f ca="1">'Evaluation Trace'!BW55</f>
        <v>148</v>
      </c>
      <c r="AW55" s="24"/>
      <c r="AX55" s="43">
        <f ca="1">'Evaluation Trace'!BY55</f>
        <v>77</v>
      </c>
      <c r="AY55" s="43">
        <f ca="1">'Evaluation Trace'!BZ55</f>
        <v>67</v>
      </c>
      <c r="AZ55" s="43">
        <f ca="1">'Evaluation Trace'!CA55</f>
        <v>37</v>
      </c>
      <c r="BA55" s="43">
        <f ca="1">'Evaluation Trace'!CB55</f>
        <v>60</v>
      </c>
      <c r="BB55" s="43">
        <f ca="1">'Evaluation Trace'!CC55</f>
        <v>214</v>
      </c>
      <c r="BC55" s="7"/>
      <c r="BD55" s="43">
        <f ca="1">'Evaluation Trace'!CE55</f>
        <v>161</v>
      </c>
      <c r="BE55" s="43">
        <f ca="1">'Evaluation Trace'!CF55</f>
        <v>223</v>
      </c>
      <c r="BF55" s="43">
        <f ca="1">'Evaluation Trace'!CG55</f>
        <v>29</v>
      </c>
      <c r="BG55" s="43">
        <f ca="1">'Evaluation Trace'!CH55</f>
        <v>43</v>
      </c>
      <c r="BH55" s="43">
        <f ca="1">'Evaluation Trace'!CI55</f>
        <v>0</v>
      </c>
      <c r="BI55" s="7"/>
    </row>
    <row r="56" spans="1:61" x14ac:dyDescent="0.25">
      <c r="A56" s="44"/>
      <c r="B56" s="43" cm="1">
        <f t="array" aca="1" ref="B56" ca="1">MOD($D56*MOD_INV($C56,Prime),Prime)</f>
        <v>18</v>
      </c>
      <c r="C56" s="19" cm="1">
        <f t="array" ref="C56">MOD(MOD_EXP($H56,Input_Output!$O$21,Prime)-1,Prime)</f>
        <v>128</v>
      </c>
      <c r="D56" s="43">
        <f ca="1">MOD(SUMPRODUCT(_xlfn.HSTACK(J$1:P$1,R$1:AB$1,AD$1:AN$1,AP$1:AV$1,AX$1:BB$1,BD$1:BH$1),_xlfn.HSTACK($J56:$P56,$R56:$AB56,$AD56:$AN56,$AP56:$AV56,$AX56:$BB56,$BD56:$BH56)),Prime)</f>
        <v>248</v>
      </c>
      <c r="E56" s="44"/>
      <c r="F56" s="41" t="str">
        <f>'Evaluation Trace'!A56</f>
        <v>disguised</v>
      </c>
      <c r="G56" s="19">
        <f>'Evaluation Trace'!B56</f>
        <v>51</v>
      </c>
      <c r="H56" s="19">
        <f>'Evaluation Trace'!C56</f>
        <v>119</v>
      </c>
      <c r="I56" s="24"/>
      <c r="J56" s="43">
        <f ca="1">'Evaluation Trace'!AK56</f>
        <v>44</v>
      </c>
      <c r="K56" s="43">
        <f ca="1">'Evaluation Trace'!AL56</f>
        <v>87</v>
      </c>
      <c r="L56" s="43">
        <f ca="1">'Evaluation Trace'!AM56</f>
        <v>172</v>
      </c>
      <c r="M56" s="43">
        <f ca="1">'Evaluation Trace'!AN56</f>
        <v>182</v>
      </c>
      <c r="N56" s="43">
        <f ca="1">'Evaluation Trace'!AO56</f>
        <v>107</v>
      </c>
      <c r="O56" s="43">
        <f ca="1">'Evaluation Trace'!AP56</f>
        <v>164</v>
      </c>
      <c r="P56" s="43">
        <f ca="1">'Evaluation Trace'!AQ56</f>
        <v>104</v>
      </c>
      <c r="Q56" s="24"/>
      <c r="R56" s="43">
        <f ca="1">'Evaluation Trace'!AS56</f>
        <v>52</v>
      </c>
      <c r="S56" s="43">
        <f ca="1">'Evaluation Trace'!AT56</f>
        <v>204</v>
      </c>
      <c r="T56" s="43">
        <f ca="1">'Evaluation Trace'!AU56</f>
        <v>155</v>
      </c>
      <c r="U56" s="43">
        <f ca="1">'Evaluation Trace'!AV56</f>
        <v>55</v>
      </c>
      <c r="V56" s="43">
        <f ca="1">'Evaluation Trace'!AW56</f>
        <v>199</v>
      </c>
      <c r="W56" s="43">
        <f ca="1">'Evaluation Trace'!AX56</f>
        <v>31</v>
      </c>
      <c r="X56" s="43">
        <f ca="1">'Evaluation Trace'!AY56</f>
        <v>254</v>
      </c>
      <c r="Y56" s="43">
        <f ca="1">'Evaluation Trace'!AZ56</f>
        <v>68</v>
      </c>
      <c r="Z56" s="43">
        <f ca="1">'Evaluation Trace'!BA56</f>
        <v>202</v>
      </c>
      <c r="AA56" s="43">
        <f ca="1">'Evaluation Trace'!BB56</f>
        <v>41</v>
      </c>
      <c r="AB56" s="43">
        <f ca="1">'Evaluation Trace'!BC56</f>
        <v>142</v>
      </c>
      <c r="AC56" s="24"/>
      <c r="AD56" s="43">
        <f ca="1">'Evaluation Trace'!BE56</f>
        <v>226</v>
      </c>
      <c r="AE56" s="43">
        <f ca="1">'Evaluation Trace'!BF56</f>
        <v>71</v>
      </c>
      <c r="AF56" s="43">
        <f ca="1">'Evaluation Trace'!BG56</f>
        <v>171</v>
      </c>
      <c r="AG56" s="43">
        <f ca="1">'Evaluation Trace'!BH56</f>
        <v>87</v>
      </c>
      <c r="AH56" s="43">
        <f ca="1">'Evaluation Trace'!BI56</f>
        <v>143</v>
      </c>
      <c r="AI56" s="43">
        <f ca="1">'Evaluation Trace'!BJ56</f>
        <v>131</v>
      </c>
      <c r="AJ56" s="43">
        <f ca="1">'Evaluation Trace'!BK56</f>
        <v>16</v>
      </c>
      <c r="AK56" s="43">
        <f ca="1">'Evaluation Trace'!BL56</f>
        <v>57</v>
      </c>
      <c r="AL56" s="43">
        <f ca="1">'Evaluation Trace'!BM56</f>
        <v>232</v>
      </c>
      <c r="AM56" s="43">
        <f ca="1">'Evaluation Trace'!BN56</f>
        <v>161</v>
      </c>
      <c r="AN56" s="43">
        <f ca="1">'Evaluation Trace'!BO56</f>
        <v>29</v>
      </c>
      <c r="AO56" s="24"/>
      <c r="AP56" s="43">
        <f ca="1">'Evaluation Trace'!BQ56</f>
        <v>92</v>
      </c>
      <c r="AQ56" s="43">
        <f ca="1">'Evaluation Trace'!BR56</f>
        <v>200</v>
      </c>
      <c r="AR56" s="43">
        <f ca="1">'Evaluation Trace'!BS56</f>
        <v>175</v>
      </c>
      <c r="AS56" s="43">
        <f ca="1">'Evaluation Trace'!BT56</f>
        <v>99</v>
      </c>
      <c r="AT56" s="43">
        <f ca="1">'Evaluation Trace'!BU56</f>
        <v>89</v>
      </c>
      <c r="AU56" s="43">
        <f ca="1">'Evaluation Trace'!BV56</f>
        <v>200</v>
      </c>
      <c r="AV56" s="43">
        <f ca="1">'Evaluation Trace'!BW56</f>
        <v>63</v>
      </c>
      <c r="AW56" s="24"/>
      <c r="AX56" s="43">
        <f ca="1">'Evaluation Trace'!BY56</f>
        <v>50</v>
      </c>
      <c r="AY56" s="43">
        <f ca="1">'Evaluation Trace'!BZ56</f>
        <v>202</v>
      </c>
      <c r="AZ56" s="43">
        <f ca="1">'Evaluation Trace'!CA56</f>
        <v>247</v>
      </c>
      <c r="BA56" s="43">
        <f ca="1">'Evaluation Trace'!CB56</f>
        <v>79</v>
      </c>
      <c r="BB56" s="43">
        <f ca="1">'Evaluation Trace'!CC56</f>
        <v>68</v>
      </c>
      <c r="BC56" s="7"/>
      <c r="BD56" s="43">
        <f ca="1">'Evaluation Trace'!CE56</f>
        <v>249</v>
      </c>
      <c r="BE56" s="43">
        <f ca="1">'Evaluation Trace'!CF56</f>
        <v>122</v>
      </c>
      <c r="BF56" s="43">
        <f ca="1">'Evaluation Trace'!CG56</f>
        <v>145</v>
      </c>
      <c r="BG56" s="43">
        <f ca="1">'Evaluation Trace'!CH56</f>
        <v>107</v>
      </c>
      <c r="BH56" s="43">
        <f ca="1">'Evaluation Trace'!CI56</f>
        <v>0</v>
      </c>
      <c r="BI56" s="7"/>
    </row>
    <row r="57" spans="1:61" x14ac:dyDescent="0.25">
      <c r="A57" s="44"/>
      <c r="B57" s="43" cm="1">
        <f t="array" aca="1" ref="B57" ca="1">MOD($D57*MOD_INV($C57,Prime),Prime)</f>
        <v>248</v>
      </c>
      <c r="C57" s="19" cm="1">
        <f t="array" ref="C57">MOD(MOD_EXP($H57,Input_Output!$O$21,Prime)-1,Prime)</f>
        <v>248</v>
      </c>
      <c r="D57" s="43">
        <f ca="1">MOD(SUMPRODUCT(_xlfn.HSTACK(J$1:P$1,R$1:AB$1,AD$1:AN$1,AP$1:AV$1,AX$1:BB$1,BD$1:BH$1),_xlfn.HSTACK($J57:$P57,$R57:$AB57,$AD57:$AN57,$AP57:$AV57,$AX57:$BB57,$BD57:$BH57)),Prime)</f>
        <v>81</v>
      </c>
      <c r="E57" s="44"/>
      <c r="F57" s="41" t="str">
        <f>'Evaluation Trace'!A57</f>
        <v>disguised</v>
      </c>
      <c r="G57" s="19">
        <f>'Evaluation Trace'!B57</f>
        <v>52</v>
      </c>
      <c r="H57" s="19">
        <f>'Evaluation Trace'!C57</f>
        <v>130</v>
      </c>
      <c r="I57" s="24"/>
      <c r="J57" s="43">
        <f ca="1">'Evaluation Trace'!AK57</f>
        <v>156</v>
      </c>
      <c r="K57" s="43">
        <f ca="1">'Evaluation Trace'!AL57</f>
        <v>58</v>
      </c>
      <c r="L57" s="43">
        <f ca="1">'Evaluation Trace'!AM57</f>
        <v>61</v>
      </c>
      <c r="M57" s="43">
        <f ca="1">'Evaluation Trace'!AN57</f>
        <v>119</v>
      </c>
      <c r="N57" s="43">
        <f ca="1">'Evaluation Trace'!AO57</f>
        <v>192</v>
      </c>
      <c r="O57" s="43">
        <f ca="1">'Evaluation Trace'!AP57</f>
        <v>252</v>
      </c>
      <c r="P57" s="43">
        <f ca="1">'Evaluation Trace'!AQ57</f>
        <v>196</v>
      </c>
      <c r="Q57" s="24"/>
      <c r="R57" s="43">
        <f ca="1">'Evaluation Trace'!AS57</f>
        <v>213</v>
      </c>
      <c r="S57" s="43">
        <f ca="1">'Evaluation Trace'!AT57</f>
        <v>227</v>
      </c>
      <c r="T57" s="43">
        <f ca="1">'Evaluation Trace'!AU57</f>
        <v>49</v>
      </c>
      <c r="U57" s="43">
        <f ca="1">'Evaluation Trace'!AV57</f>
        <v>161</v>
      </c>
      <c r="V57" s="43">
        <f ca="1">'Evaluation Trace'!AW57</f>
        <v>61</v>
      </c>
      <c r="W57" s="43">
        <f ca="1">'Evaluation Trace'!AX57</f>
        <v>151</v>
      </c>
      <c r="X57" s="43">
        <f ca="1">'Evaluation Trace'!AY57</f>
        <v>249</v>
      </c>
      <c r="Y57" s="43">
        <f ca="1">'Evaluation Trace'!AZ57</f>
        <v>45</v>
      </c>
      <c r="Z57" s="43">
        <f ca="1">'Evaluation Trace'!BA57</f>
        <v>252</v>
      </c>
      <c r="AA57" s="43">
        <f ca="1">'Evaluation Trace'!BB57</f>
        <v>246</v>
      </c>
      <c r="AB57" s="43">
        <f ca="1">'Evaluation Trace'!BC57</f>
        <v>151</v>
      </c>
      <c r="AC57" s="24"/>
      <c r="AD57" s="43">
        <f ca="1">'Evaluation Trace'!BE57</f>
        <v>212</v>
      </c>
      <c r="AE57" s="43">
        <f ca="1">'Evaluation Trace'!BF57</f>
        <v>97</v>
      </c>
      <c r="AF57" s="43">
        <f ca="1">'Evaluation Trace'!BG57</f>
        <v>2</v>
      </c>
      <c r="AG57" s="43">
        <f ca="1">'Evaluation Trace'!BH57</f>
        <v>88</v>
      </c>
      <c r="AH57" s="43">
        <f ca="1">'Evaluation Trace'!BI57</f>
        <v>106</v>
      </c>
      <c r="AI57" s="43">
        <f ca="1">'Evaluation Trace'!BJ57</f>
        <v>27</v>
      </c>
      <c r="AJ57" s="43">
        <f ca="1">'Evaluation Trace'!BK57</f>
        <v>144</v>
      </c>
      <c r="AK57" s="43">
        <f ca="1">'Evaluation Trace'!BL57</f>
        <v>87</v>
      </c>
      <c r="AL57" s="43">
        <f ca="1">'Evaluation Trace'!BM57</f>
        <v>140</v>
      </c>
      <c r="AM57" s="43">
        <f ca="1">'Evaluation Trace'!BN57</f>
        <v>187</v>
      </c>
      <c r="AN57" s="43">
        <f ca="1">'Evaluation Trace'!BO57</f>
        <v>16</v>
      </c>
      <c r="AO57" s="24"/>
      <c r="AP57" s="43">
        <f ca="1">'Evaluation Trace'!BQ57</f>
        <v>217</v>
      </c>
      <c r="AQ57" s="43">
        <f ca="1">'Evaluation Trace'!BR57</f>
        <v>61</v>
      </c>
      <c r="AR57" s="43">
        <f ca="1">'Evaluation Trace'!BS57</f>
        <v>222</v>
      </c>
      <c r="AS57" s="43">
        <f ca="1">'Evaluation Trace'!BT57</f>
        <v>161</v>
      </c>
      <c r="AT57" s="43">
        <f ca="1">'Evaluation Trace'!BU57</f>
        <v>12</v>
      </c>
      <c r="AU57" s="43">
        <f ca="1">'Evaluation Trace'!BV57</f>
        <v>92</v>
      </c>
      <c r="AV57" s="43">
        <f ca="1">'Evaluation Trace'!BW57</f>
        <v>141</v>
      </c>
      <c r="AW57" s="24"/>
      <c r="AX57" s="43">
        <f ca="1">'Evaluation Trace'!BY57</f>
        <v>241</v>
      </c>
      <c r="AY57" s="43">
        <f ca="1">'Evaluation Trace'!BZ57</f>
        <v>55</v>
      </c>
      <c r="AZ57" s="43">
        <f ca="1">'Evaluation Trace'!CA57</f>
        <v>104</v>
      </c>
      <c r="BA57" s="43">
        <f ca="1">'Evaluation Trace'!CB57</f>
        <v>110</v>
      </c>
      <c r="BB57" s="43">
        <f ca="1">'Evaluation Trace'!CC57</f>
        <v>251</v>
      </c>
      <c r="BC57" s="7"/>
      <c r="BD57" s="43">
        <f ca="1">'Evaluation Trace'!CE57</f>
        <v>24</v>
      </c>
      <c r="BE57" s="43">
        <f ca="1">'Evaluation Trace'!CF57</f>
        <v>35</v>
      </c>
      <c r="BF57" s="43">
        <f ca="1">'Evaluation Trace'!CG57</f>
        <v>12</v>
      </c>
      <c r="BG57" s="43">
        <f ca="1">'Evaluation Trace'!CH57</f>
        <v>52</v>
      </c>
      <c r="BH57" s="43">
        <f ca="1">'Evaluation Trace'!CI57</f>
        <v>0</v>
      </c>
      <c r="BI57" s="7"/>
    </row>
    <row r="58" spans="1:61" x14ac:dyDescent="0.25">
      <c r="A58" s="44"/>
      <c r="B58" s="43" cm="1">
        <f t="array" aca="1" ref="B58" ca="1">MOD($D58*MOD_INV($C58,Prime),Prime)</f>
        <v>233</v>
      </c>
      <c r="C58" s="19" cm="1">
        <f t="array" ref="C58">MOD(MOD_EXP($H58,Input_Output!$O$21,Prime)-1,Prime)</f>
        <v>127</v>
      </c>
      <c r="D58" s="43">
        <f ca="1">MOD(SUMPRODUCT(_xlfn.HSTACK(J$1:P$1,R$1:AB$1,AD$1:AN$1,AP$1:AV$1,AX$1:BB$1,BD$1:BH$1),_xlfn.HSTACK($J58:$P58,$R58:$AB58,$AD58:$AN58,$AP58:$AV58,$AX58:$BB58,$BD58:$BH58)),Prime)</f>
        <v>36</v>
      </c>
      <c r="E58" s="44"/>
      <c r="F58" s="41" t="str">
        <f>'Evaluation Trace'!A58</f>
        <v>disguised</v>
      </c>
      <c r="G58" s="19">
        <f>'Evaluation Trace'!B58</f>
        <v>53</v>
      </c>
      <c r="H58" s="19">
        <f>'Evaluation Trace'!C58</f>
        <v>250</v>
      </c>
      <c r="I58" s="24"/>
      <c r="J58" s="43">
        <f ca="1">'Evaluation Trace'!AK58</f>
        <v>54</v>
      </c>
      <c r="K58" s="43">
        <f ca="1">'Evaluation Trace'!AL58</f>
        <v>98</v>
      </c>
      <c r="L58" s="43">
        <f ca="1">'Evaluation Trace'!AM58</f>
        <v>173</v>
      </c>
      <c r="M58" s="43">
        <f ca="1">'Evaluation Trace'!AN58</f>
        <v>31</v>
      </c>
      <c r="N58" s="43">
        <f ca="1">'Evaluation Trace'!AO58</f>
        <v>129</v>
      </c>
      <c r="O58" s="43">
        <f ca="1">'Evaluation Trace'!AP58</f>
        <v>68</v>
      </c>
      <c r="P58" s="43">
        <f ca="1">'Evaluation Trace'!AQ58</f>
        <v>241</v>
      </c>
      <c r="Q58" s="24"/>
      <c r="R58" s="43">
        <f ca="1">'Evaluation Trace'!AS58</f>
        <v>16</v>
      </c>
      <c r="S58" s="43">
        <f ca="1">'Evaluation Trace'!AT58</f>
        <v>0</v>
      </c>
      <c r="T58" s="43">
        <f ca="1">'Evaluation Trace'!AU58</f>
        <v>68</v>
      </c>
      <c r="U58" s="43">
        <f ca="1">'Evaluation Trace'!AV58</f>
        <v>186</v>
      </c>
      <c r="V58" s="43">
        <f ca="1">'Evaluation Trace'!AW58</f>
        <v>102</v>
      </c>
      <c r="W58" s="43">
        <f ca="1">'Evaluation Trace'!AX58</f>
        <v>115</v>
      </c>
      <c r="X58" s="43">
        <f ca="1">'Evaluation Trace'!AY58</f>
        <v>0</v>
      </c>
      <c r="Y58" s="43">
        <f ca="1">'Evaluation Trace'!AZ58</f>
        <v>77</v>
      </c>
      <c r="Z58" s="43">
        <f ca="1">'Evaluation Trace'!BA58</f>
        <v>34</v>
      </c>
      <c r="AA58" s="43">
        <f ca="1">'Evaluation Trace'!BB58</f>
        <v>146</v>
      </c>
      <c r="AB58" s="43">
        <f ca="1">'Evaluation Trace'!BC58</f>
        <v>91</v>
      </c>
      <c r="AC58" s="24"/>
      <c r="AD58" s="43">
        <f ca="1">'Evaluation Trace'!BE58</f>
        <v>102</v>
      </c>
      <c r="AE58" s="43">
        <f ca="1">'Evaluation Trace'!BF58</f>
        <v>31</v>
      </c>
      <c r="AF58" s="43">
        <f ca="1">'Evaluation Trace'!BG58</f>
        <v>221</v>
      </c>
      <c r="AG58" s="43">
        <f ca="1">'Evaluation Trace'!BH58</f>
        <v>57</v>
      </c>
      <c r="AH58" s="43">
        <f ca="1">'Evaluation Trace'!BI58</f>
        <v>204</v>
      </c>
      <c r="AI58" s="43">
        <f ca="1">'Evaluation Trace'!BJ58</f>
        <v>162</v>
      </c>
      <c r="AJ58" s="43">
        <f ca="1">'Evaluation Trace'!BK58</f>
        <v>61</v>
      </c>
      <c r="AK58" s="43">
        <f ca="1">'Evaluation Trace'!BL58</f>
        <v>115</v>
      </c>
      <c r="AL58" s="43">
        <f ca="1">'Evaluation Trace'!BM58</f>
        <v>251</v>
      </c>
      <c r="AM58" s="43">
        <f ca="1">'Evaluation Trace'!BN58</f>
        <v>246</v>
      </c>
      <c r="AN58" s="43">
        <f ca="1">'Evaluation Trace'!BO58</f>
        <v>249</v>
      </c>
      <c r="AO58" s="24"/>
      <c r="AP58" s="43">
        <f ca="1">'Evaluation Trace'!BQ58</f>
        <v>96</v>
      </c>
      <c r="AQ58" s="43">
        <f ca="1">'Evaluation Trace'!BR58</f>
        <v>159</v>
      </c>
      <c r="AR58" s="43">
        <f ca="1">'Evaluation Trace'!BS58</f>
        <v>9</v>
      </c>
      <c r="AS58" s="43">
        <f ca="1">'Evaluation Trace'!BT58</f>
        <v>215</v>
      </c>
      <c r="AT58" s="43">
        <f ca="1">'Evaluation Trace'!BU58</f>
        <v>63</v>
      </c>
      <c r="AU58" s="43">
        <f ca="1">'Evaluation Trace'!BV58</f>
        <v>206</v>
      </c>
      <c r="AV58" s="43">
        <f ca="1">'Evaluation Trace'!BW58</f>
        <v>172</v>
      </c>
      <c r="AW58" s="24"/>
      <c r="AX58" s="43">
        <f ca="1">'Evaluation Trace'!BY58</f>
        <v>233</v>
      </c>
      <c r="AY58" s="43">
        <f ca="1">'Evaluation Trace'!BZ58</f>
        <v>14</v>
      </c>
      <c r="AZ58" s="43">
        <f ca="1">'Evaluation Trace'!CA58</f>
        <v>6</v>
      </c>
      <c r="BA58" s="43">
        <f ca="1">'Evaluation Trace'!CB58</f>
        <v>128</v>
      </c>
      <c r="BB58" s="43">
        <f ca="1">'Evaluation Trace'!CC58</f>
        <v>183</v>
      </c>
      <c r="BC58" s="7"/>
      <c r="BD58" s="43">
        <f ca="1">'Evaluation Trace'!CE58</f>
        <v>102</v>
      </c>
      <c r="BE58" s="43">
        <f ca="1">'Evaluation Trace'!CF58</f>
        <v>231</v>
      </c>
      <c r="BF58" s="43">
        <f ca="1">'Evaluation Trace'!CG58</f>
        <v>81</v>
      </c>
      <c r="BG58" s="43">
        <f ca="1">'Evaluation Trace'!CH58</f>
        <v>38</v>
      </c>
      <c r="BH58" s="43">
        <f ca="1">'Evaluation Trace'!CI58</f>
        <v>0</v>
      </c>
      <c r="BI58" s="7"/>
    </row>
    <row r="59" spans="1:61" x14ac:dyDescent="0.25">
      <c r="A59" s="44"/>
      <c r="B59" s="43" cm="1">
        <f t="array" aca="1" ref="B59" ca="1">MOD($D59*MOD_INV($C59,Prime),Prime)</f>
        <v>193</v>
      </c>
      <c r="C59" s="19" cm="1">
        <f t="array" ref="C59">MOD(MOD_EXP($H59,Input_Output!$O$21,Prime)-1,Prime)</f>
        <v>7</v>
      </c>
      <c r="D59" s="43">
        <f ca="1">MOD(SUMPRODUCT(_xlfn.HSTACK(J$1:P$1,R$1:AB$1,AD$1:AN$1,AP$1:AV$1,AX$1:BB$1,BD$1:BH$1),_xlfn.HSTACK($J59:$P59,$R59:$AB59,$AD59:$AN59,$AP59:$AV59,$AX59:$BB59,$BD59:$BH59)),Prime)</f>
        <v>66</v>
      </c>
      <c r="E59" s="44"/>
      <c r="F59" s="41" t="str">
        <f>'Evaluation Trace'!A59</f>
        <v>disguised</v>
      </c>
      <c r="G59" s="19">
        <f>'Evaluation Trace'!B59</f>
        <v>54</v>
      </c>
      <c r="H59" s="19">
        <f>'Evaluation Trace'!C59</f>
        <v>204</v>
      </c>
      <c r="I59" s="24"/>
      <c r="J59" s="43">
        <f ca="1">'Evaluation Trace'!AK59</f>
        <v>122</v>
      </c>
      <c r="K59" s="43">
        <f ca="1">'Evaluation Trace'!AL59</f>
        <v>91</v>
      </c>
      <c r="L59" s="43">
        <f ca="1">'Evaluation Trace'!AM59</f>
        <v>64</v>
      </c>
      <c r="M59" s="43">
        <f ca="1">'Evaluation Trace'!AN59</f>
        <v>19</v>
      </c>
      <c r="N59" s="43">
        <f ca="1">'Evaluation Trace'!AO59</f>
        <v>175</v>
      </c>
      <c r="O59" s="43">
        <f ca="1">'Evaluation Trace'!AP59</f>
        <v>2</v>
      </c>
      <c r="P59" s="43">
        <f ca="1">'Evaluation Trace'!AQ59</f>
        <v>243</v>
      </c>
      <c r="Q59" s="24"/>
      <c r="R59" s="43">
        <f ca="1">'Evaluation Trace'!AS59</f>
        <v>190</v>
      </c>
      <c r="S59" s="43">
        <f ca="1">'Evaluation Trace'!AT59</f>
        <v>36</v>
      </c>
      <c r="T59" s="43">
        <f ca="1">'Evaluation Trace'!AU59</f>
        <v>106</v>
      </c>
      <c r="U59" s="43">
        <f ca="1">'Evaluation Trace'!AV59</f>
        <v>134</v>
      </c>
      <c r="V59" s="43">
        <f ca="1">'Evaluation Trace'!AW59</f>
        <v>13</v>
      </c>
      <c r="W59" s="43">
        <f ca="1">'Evaluation Trace'!AX59</f>
        <v>234</v>
      </c>
      <c r="X59" s="43">
        <f ca="1">'Evaluation Trace'!AY59</f>
        <v>199</v>
      </c>
      <c r="Y59" s="43">
        <f ca="1">'Evaluation Trace'!AZ59</f>
        <v>194</v>
      </c>
      <c r="Z59" s="43">
        <f ca="1">'Evaluation Trace'!BA59</f>
        <v>33</v>
      </c>
      <c r="AA59" s="43">
        <f ca="1">'Evaluation Trace'!BB59</f>
        <v>12</v>
      </c>
      <c r="AB59" s="43">
        <f ca="1">'Evaluation Trace'!BC59</f>
        <v>39</v>
      </c>
      <c r="AC59" s="24"/>
      <c r="AD59" s="43">
        <f ca="1">'Evaluation Trace'!BE59</f>
        <v>95</v>
      </c>
      <c r="AE59" s="43">
        <f ca="1">'Evaluation Trace'!BF59</f>
        <v>152</v>
      </c>
      <c r="AF59" s="43">
        <f ca="1">'Evaluation Trace'!BG59</f>
        <v>35</v>
      </c>
      <c r="AG59" s="43">
        <f ca="1">'Evaluation Trace'!BH59</f>
        <v>83</v>
      </c>
      <c r="AH59" s="43">
        <f ca="1">'Evaluation Trace'!BI59</f>
        <v>4</v>
      </c>
      <c r="AI59" s="43">
        <f ca="1">'Evaluation Trace'!BJ59</f>
        <v>25</v>
      </c>
      <c r="AJ59" s="43">
        <f ca="1">'Evaluation Trace'!BK59</f>
        <v>202</v>
      </c>
      <c r="AK59" s="43">
        <f ca="1">'Evaluation Trace'!BL59</f>
        <v>215</v>
      </c>
      <c r="AL59" s="43">
        <f ca="1">'Evaluation Trace'!BM59</f>
        <v>205</v>
      </c>
      <c r="AM59" s="43">
        <f ca="1">'Evaluation Trace'!BN59</f>
        <v>139</v>
      </c>
      <c r="AN59" s="43">
        <f ca="1">'Evaluation Trace'!BO59</f>
        <v>167</v>
      </c>
      <c r="AO59" s="24"/>
      <c r="AP59" s="43">
        <f ca="1">'Evaluation Trace'!BQ59</f>
        <v>99</v>
      </c>
      <c r="AQ59" s="43">
        <f ca="1">'Evaluation Trace'!BR59</f>
        <v>141</v>
      </c>
      <c r="AR59" s="43">
        <f ca="1">'Evaluation Trace'!BS59</f>
        <v>158</v>
      </c>
      <c r="AS59" s="43">
        <f ca="1">'Evaluation Trace'!BT59</f>
        <v>168</v>
      </c>
      <c r="AT59" s="43">
        <f ca="1">'Evaluation Trace'!BU59</f>
        <v>195</v>
      </c>
      <c r="AU59" s="43">
        <f ca="1">'Evaluation Trace'!BV59</f>
        <v>115</v>
      </c>
      <c r="AV59" s="43">
        <f ca="1">'Evaluation Trace'!BW59</f>
        <v>58</v>
      </c>
      <c r="AW59" s="24"/>
      <c r="AX59" s="43">
        <f ca="1">'Evaluation Trace'!BY59</f>
        <v>50</v>
      </c>
      <c r="AY59" s="43">
        <f ca="1">'Evaluation Trace'!BZ59</f>
        <v>117</v>
      </c>
      <c r="AZ59" s="43">
        <f ca="1">'Evaluation Trace'!CA59</f>
        <v>79</v>
      </c>
      <c r="BA59" s="43">
        <f ca="1">'Evaluation Trace'!CB59</f>
        <v>45</v>
      </c>
      <c r="BB59" s="43">
        <f ca="1">'Evaluation Trace'!CC59</f>
        <v>138</v>
      </c>
      <c r="BC59" s="7"/>
      <c r="BD59" s="43">
        <f ca="1">'Evaluation Trace'!CE59</f>
        <v>254</v>
      </c>
      <c r="BE59" s="43">
        <f ca="1">'Evaluation Trace'!CF59</f>
        <v>140</v>
      </c>
      <c r="BF59" s="43">
        <f ca="1">'Evaluation Trace'!CG59</f>
        <v>46</v>
      </c>
      <c r="BG59" s="43">
        <f ca="1">'Evaluation Trace'!CH59</f>
        <v>136</v>
      </c>
      <c r="BH59" s="43">
        <f ca="1">'Evaluation Trace'!CI59</f>
        <v>0</v>
      </c>
      <c r="BI59" s="7"/>
    </row>
    <row r="60" spans="1:61" x14ac:dyDescent="0.25">
      <c r="A60" s="44"/>
      <c r="B60" s="43" cm="1">
        <f t="array" aca="1" ref="B60" ca="1">MOD($D60*MOD_INV($C60,Prime),Prime)</f>
        <v>123</v>
      </c>
      <c r="C60" s="19" cm="1">
        <f t="array" ref="C60">MOD(MOD_EXP($H60,Input_Output!$O$21,Prime)-1,Prime)</f>
        <v>128</v>
      </c>
      <c r="D60" s="43">
        <f ca="1">MOD(SUMPRODUCT(_xlfn.HSTACK(J$1:P$1,R$1:AB$1,AD$1:AN$1,AP$1:AV$1,AX$1:BB$1,BD$1:BH$1),_xlfn.HSTACK($J60:$P60,$R60:$AB60,$AD60:$AN60,$AP60:$AV60,$AX60:$BB60,$BD60:$BH60)),Prime)</f>
        <v>67</v>
      </c>
      <c r="E60" s="44"/>
      <c r="F60" s="41" t="str">
        <f>'Evaluation Trace'!A60</f>
        <v>disguised</v>
      </c>
      <c r="G60" s="19">
        <f>'Evaluation Trace'!B60</f>
        <v>55</v>
      </c>
      <c r="H60" s="19">
        <f>'Evaluation Trace'!C60</f>
        <v>76</v>
      </c>
      <c r="I60" s="24"/>
      <c r="J60" s="43">
        <f ca="1">'Evaluation Trace'!AK60</f>
        <v>114</v>
      </c>
      <c r="K60" s="43">
        <f ca="1">'Evaluation Trace'!AL60</f>
        <v>148</v>
      </c>
      <c r="L60" s="43">
        <f ca="1">'Evaluation Trace'!AM60</f>
        <v>158</v>
      </c>
      <c r="M60" s="43">
        <f ca="1">'Evaluation Trace'!AN60</f>
        <v>88</v>
      </c>
      <c r="N60" s="43">
        <f ca="1">'Evaluation Trace'!AO60</f>
        <v>191</v>
      </c>
      <c r="O60" s="43">
        <f ca="1">'Evaluation Trace'!AP60</f>
        <v>152</v>
      </c>
      <c r="P60" s="43">
        <f ca="1">'Evaluation Trace'!AQ60</f>
        <v>70</v>
      </c>
      <c r="Q60" s="24"/>
      <c r="R60" s="43">
        <f ca="1">'Evaluation Trace'!AS60</f>
        <v>145</v>
      </c>
      <c r="S60" s="43">
        <f ca="1">'Evaluation Trace'!AT60</f>
        <v>240</v>
      </c>
      <c r="T60" s="43">
        <f ca="1">'Evaluation Trace'!AU60</f>
        <v>191</v>
      </c>
      <c r="U60" s="43">
        <f ca="1">'Evaluation Trace'!AV60</f>
        <v>74</v>
      </c>
      <c r="V60" s="43">
        <f ca="1">'Evaluation Trace'!AW60</f>
        <v>151</v>
      </c>
      <c r="W60" s="43">
        <f ca="1">'Evaluation Trace'!AX60</f>
        <v>178</v>
      </c>
      <c r="X60" s="43">
        <f ca="1">'Evaluation Trace'!AY60</f>
        <v>8</v>
      </c>
      <c r="Y60" s="43">
        <f ca="1">'Evaluation Trace'!AZ60</f>
        <v>176</v>
      </c>
      <c r="Z60" s="43">
        <f ca="1">'Evaluation Trace'!BA60</f>
        <v>102</v>
      </c>
      <c r="AA60" s="43">
        <f ca="1">'Evaluation Trace'!BB60</f>
        <v>28</v>
      </c>
      <c r="AB60" s="43">
        <f ca="1">'Evaluation Trace'!BC60</f>
        <v>213</v>
      </c>
      <c r="AC60" s="24"/>
      <c r="AD60" s="43">
        <f ca="1">'Evaluation Trace'!BE60</f>
        <v>140</v>
      </c>
      <c r="AE60" s="43">
        <f ca="1">'Evaluation Trace'!BF60</f>
        <v>230</v>
      </c>
      <c r="AF60" s="43">
        <f ca="1">'Evaluation Trace'!BG60</f>
        <v>176</v>
      </c>
      <c r="AG60" s="43">
        <f ca="1">'Evaluation Trace'!BH60</f>
        <v>182</v>
      </c>
      <c r="AH60" s="43">
        <f ca="1">'Evaluation Trace'!BI60</f>
        <v>72</v>
      </c>
      <c r="AI60" s="43">
        <f ca="1">'Evaluation Trace'!BJ60</f>
        <v>231</v>
      </c>
      <c r="AJ60" s="43">
        <f ca="1">'Evaluation Trace'!BK60</f>
        <v>52</v>
      </c>
      <c r="AK60" s="43">
        <f ca="1">'Evaluation Trace'!BL60</f>
        <v>71</v>
      </c>
      <c r="AL60" s="43">
        <f ca="1">'Evaluation Trace'!BM60</f>
        <v>37</v>
      </c>
      <c r="AM60" s="43">
        <f ca="1">'Evaluation Trace'!BN60</f>
        <v>235</v>
      </c>
      <c r="AN60" s="43">
        <f ca="1">'Evaluation Trace'!BO60</f>
        <v>205</v>
      </c>
      <c r="AO60" s="24"/>
      <c r="AP60" s="43">
        <f ca="1">'Evaluation Trace'!BQ60</f>
        <v>81</v>
      </c>
      <c r="AQ60" s="43">
        <f ca="1">'Evaluation Trace'!BR60</f>
        <v>87</v>
      </c>
      <c r="AR60" s="43">
        <f ca="1">'Evaluation Trace'!BS60</f>
        <v>196</v>
      </c>
      <c r="AS60" s="43">
        <f ca="1">'Evaluation Trace'!BT60</f>
        <v>167</v>
      </c>
      <c r="AT60" s="43">
        <f ca="1">'Evaluation Trace'!BU60</f>
        <v>19</v>
      </c>
      <c r="AU60" s="43">
        <f ca="1">'Evaluation Trace'!BV60</f>
        <v>8</v>
      </c>
      <c r="AV60" s="43">
        <f ca="1">'Evaluation Trace'!BW60</f>
        <v>20</v>
      </c>
      <c r="AW60" s="24"/>
      <c r="AX60" s="43">
        <f ca="1">'Evaluation Trace'!BY60</f>
        <v>153</v>
      </c>
      <c r="AY60" s="43">
        <f ca="1">'Evaluation Trace'!BZ60</f>
        <v>85</v>
      </c>
      <c r="AZ60" s="43">
        <f ca="1">'Evaluation Trace'!CA60</f>
        <v>170</v>
      </c>
      <c r="BA60" s="43">
        <f ca="1">'Evaluation Trace'!CB60</f>
        <v>221</v>
      </c>
      <c r="BB60" s="43">
        <f ca="1">'Evaluation Trace'!CC60</f>
        <v>60</v>
      </c>
      <c r="BC60" s="7"/>
      <c r="BD60" s="43">
        <f ca="1">'Evaluation Trace'!CE60</f>
        <v>204</v>
      </c>
      <c r="BE60" s="43">
        <f ca="1">'Evaluation Trace'!CF60</f>
        <v>239</v>
      </c>
      <c r="BF60" s="43">
        <f ca="1">'Evaluation Trace'!CG60</f>
        <v>59</v>
      </c>
      <c r="BG60" s="43">
        <f ca="1">'Evaluation Trace'!CH60</f>
        <v>96</v>
      </c>
      <c r="BH60" s="43">
        <f ca="1">'Evaluation Trace'!CI60</f>
        <v>0</v>
      </c>
      <c r="BI60" s="7"/>
    </row>
    <row r="61" spans="1:61" x14ac:dyDescent="0.25">
      <c r="A61" s="44"/>
      <c r="B61" s="43" cm="1">
        <f t="array" aca="1" ref="B61" ca="1">MOD($D61*MOD_INV($C61,Prime),Prime)</f>
        <v>221</v>
      </c>
      <c r="C61" s="19" cm="1">
        <f t="array" ref="C61">MOD(MOD_EXP($H61,Input_Output!$O$21,Prime)-1,Prime)</f>
        <v>248</v>
      </c>
      <c r="D61" s="43">
        <f ca="1">MOD(SUMPRODUCT(_xlfn.HSTACK(J$1:P$1,R$1:AB$1,AD$1:AN$1,AP$1:AV$1,AX$1:BB$1,BD$1:BH$1),_xlfn.HSTACK($J61:$P61,$R61:$AB61,$AD61:$AN61,$AP61:$AV61,$AX61:$BB61,$BD61:$BH61)),Prime)</f>
        <v>67</v>
      </c>
      <c r="E61" s="44"/>
      <c r="F61" s="41" t="str">
        <f>'Evaluation Trace'!A61</f>
        <v>disguised</v>
      </c>
      <c r="G61" s="19">
        <f>'Evaluation Trace'!B61</f>
        <v>56</v>
      </c>
      <c r="H61" s="19">
        <f>'Evaluation Trace'!C61</f>
        <v>245</v>
      </c>
      <c r="I61" s="24"/>
      <c r="J61" s="43">
        <f ca="1">'Evaluation Trace'!AK61</f>
        <v>18</v>
      </c>
      <c r="K61" s="43">
        <f ca="1">'Evaluation Trace'!AL61</f>
        <v>79</v>
      </c>
      <c r="L61" s="43">
        <f ca="1">'Evaluation Trace'!AM61</f>
        <v>44</v>
      </c>
      <c r="M61" s="43">
        <f ca="1">'Evaluation Trace'!AN61</f>
        <v>52</v>
      </c>
      <c r="N61" s="43">
        <f ca="1">'Evaluation Trace'!AO61</f>
        <v>225</v>
      </c>
      <c r="O61" s="43">
        <f ca="1">'Evaluation Trace'!AP61</f>
        <v>203</v>
      </c>
      <c r="P61" s="43">
        <f ca="1">'Evaluation Trace'!AQ61</f>
        <v>200</v>
      </c>
      <c r="Q61" s="24"/>
      <c r="R61" s="43">
        <f ca="1">'Evaluation Trace'!AS61</f>
        <v>153</v>
      </c>
      <c r="S61" s="43">
        <f ca="1">'Evaluation Trace'!AT61</f>
        <v>174</v>
      </c>
      <c r="T61" s="43">
        <f ca="1">'Evaluation Trace'!AU61</f>
        <v>205</v>
      </c>
      <c r="U61" s="43">
        <f ca="1">'Evaluation Trace'!AV61</f>
        <v>172</v>
      </c>
      <c r="V61" s="43">
        <f ca="1">'Evaluation Trace'!AW61</f>
        <v>160</v>
      </c>
      <c r="W61" s="43">
        <f ca="1">'Evaluation Trace'!AX61</f>
        <v>39</v>
      </c>
      <c r="X61" s="43">
        <f ca="1">'Evaluation Trace'!AY61</f>
        <v>199</v>
      </c>
      <c r="Y61" s="43">
        <f ca="1">'Evaluation Trace'!AZ61</f>
        <v>23</v>
      </c>
      <c r="Z61" s="43">
        <f ca="1">'Evaluation Trace'!BA61</f>
        <v>208</v>
      </c>
      <c r="AA61" s="43">
        <f ca="1">'Evaluation Trace'!BB61</f>
        <v>80</v>
      </c>
      <c r="AB61" s="43">
        <f ca="1">'Evaluation Trace'!BC61</f>
        <v>223</v>
      </c>
      <c r="AC61" s="24"/>
      <c r="AD61" s="43">
        <f ca="1">'Evaluation Trace'!BE61</f>
        <v>106</v>
      </c>
      <c r="AE61" s="43">
        <f ca="1">'Evaluation Trace'!BF61</f>
        <v>31</v>
      </c>
      <c r="AF61" s="43">
        <f ca="1">'Evaluation Trace'!BG61</f>
        <v>60</v>
      </c>
      <c r="AG61" s="43">
        <f ca="1">'Evaluation Trace'!BH61</f>
        <v>111</v>
      </c>
      <c r="AH61" s="43">
        <f ca="1">'Evaluation Trace'!BI61</f>
        <v>214</v>
      </c>
      <c r="AI61" s="43">
        <f ca="1">'Evaluation Trace'!BJ61</f>
        <v>256</v>
      </c>
      <c r="AJ61" s="43">
        <f ca="1">'Evaluation Trace'!BK61</f>
        <v>153</v>
      </c>
      <c r="AK61" s="43">
        <f ca="1">'Evaluation Trace'!BL61</f>
        <v>64</v>
      </c>
      <c r="AL61" s="43">
        <f ca="1">'Evaluation Trace'!BM61</f>
        <v>116</v>
      </c>
      <c r="AM61" s="43">
        <f ca="1">'Evaluation Trace'!BN61</f>
        <v>236</v>
      </c>
      <c r="AN61" s="43">
        <f ca="1">'Evaluation Trace'!BO61</f>
        <v>35</v>
      </c>
      <c r="AO61" s="24"/>
      <c r="AP61" s="43">
        <f ca="1">'Evaluation Trace'!BQ61</f>
        <v>37</v>
      </c>
      <c r="AQ61" s="43">
        <f ca="1">'Evaluation Trace'!BR61</f>
        <v>235</v>
      </c>
      <c r="AR61" s="43">
        <f ca="1">'Evaluation Trace'!BS61</f>
        <v>56</v>
      </c>
      <c r="AS61" s="43">
        <f ca="1">'Evaluation Trace'!BT61</f>
        <v>230</v>
      </c>
      <c r="AT61" s="43">
        <f ca="1">'Evaluation Trace'!BU61</f>
        <v>228</v>
      </c>
      <c r="AU61" s="43">
        <f ca="1">'Evaluation Trace'!BV61</f>
        <v>44</v>
      </c>
      <c r="AV61" s="43">
        <f ca="1">'Evaluation Trace'!BW61</f>
        <v>97</v>
      </c>
      <c r="AW61" s="24"/>
      <c r="AX61" s="43">
        <f ca="1">'Evaluation Trace'!BY61</f>
        <v>123</v>
      </c>
      <c r="AY61" s="43">
        <f ca="1">'Evaluation Trace'!BZ61</f>
        <v>75</v>
      </c>
      <c r="AZ61" s="43">
        <f ca="1">'Evaluation Trace'!CA61</f>
        <v>205</v>
      </c>
      <c r="BA61" s="43">
        <f ca="1">'Evaluation Trace'!CB61</f>
        <v>172</v>
      </c>
      <c r="BB61" s="43">
        <f ca="1">'Evaluation Trace'!CC61</f>
        <v>82</v>
      </c>
      <c r="BC61" s="7"/>
      <c r="BD61" s="43">
        <f ca="1">'Evaluation Trace'!CE61</f>
        <v>65</v>
      </c>
      <c r="BE61" s="43">
        <f ca="1">'Evaluation Trace'!CF61</f>
        <v>60</v>
      </c>
      <c r="BF61" s="43">
        <f ca="1">'Evaluation Trace'!CG61</f>
        <v>184</v>
      </c>
      <c r="BG61" s="43">
        <f ca="1">'Evaluation Trace'!CH61</f>
        <v>74</v>
      </c>
      <c r="BH61" s="43">
        <f ca="1">'Evaluation Trace'!CI61</f>
        <v>0</v>
      </c>
      <c r="BI61" s="7"/>
    </row>
    <row r="62" spans="1:61" x14ac:dyDescent="0.25">
      <c r="A62" s="44"/>
      <c r="B62" s="43" cm="1">
        <f t="array" aca="1" ref="B62" ca="1">MOD($D62*MOD_INV($C62,Prime),Prime)</f>
        <v>27</v>
      </c>
      <c r="C62" s="19" cm="1">
        <f t="array" ref="C62">MOD(MOD_EXP($H62,Input_Output!$O$21,Prime)-1,Prime)</f>
        <v>127</v>
      </c>
      <c r="D62" s="43">
        <f ca="1">MOD(SUMPRODUCT(_xlfn.HSTACK(J$1:P$1,R$1:AB$1,AD$1:AN$1,AP$1:AV$1,AX$1:BB$1,BD$1:BH$1),_xlfn.HSTACK($J62:$P62,$R62:$AB62,$AD62:$AN62,$AP62:$AV62,$AX62:$BB62,$BD62:$BH62)),Prime)</f>
        <v>88</v>
      </c>
      <c r="E62" s="44"/>
      <c r="F62" s="41" t="str">
        <f>'Evaluation Trace'!A62</f>
        <v>disguised</v>
      </c>
      <c r="G62" s="19">
        <f>'Evaluation Trace'!B62</f>
        <v>57</v>
      </c>
      <c r="H62" s="19">
        <f>'Evaluation Trace'!C62</f>
        <v>56</v>
      </c>
      <c r="I62" s="24"/>
      <c r="J62" s="43">
        <f ca="1">'Evaluation Trace'!AK62</f>
        <v>121</v>
      </c>
      <c r="K62" s="43">
        <f ca="1">'Evaluation Trace'!AL62</f>
        <v>99</v>
      </c>
      <c r="L62" s="43">
        <f ca="1">'Evaluation Trace'!AM62</f>
        <v>248</v>
      </c>
      <c r="M62" s="43">
        <f ca="1">'Evaluation Trace'!AN62</f>
        <v>105</v>
      </c>
      <c r="N62" s="43">
        <f ca="1">'Evaluation Trace'!AO62</f>
        <v>95</v>
      </c>
      <c r="O62" s="43">
        <f ca="1">'Evaluation Trace'!AP62</f>
        <v>71</v>
      </c>
      <c r="P62" s="43">
        <f ca="1">'Evaluation Trace'!AQ62</f>
        <v>197</v>
      </c>
      <c r="Q62" s="24"/>
      <c r="R62" s="43">
        <f ca="1">'Evaluation Trace'!AS62</f>
        <v>251</v>
      </c>
      <c r="S62" s="43">
        <f ca="1">'Evaluation Trace'!AT62</f>
        <v>14</v>
      </c>
      <c r="T62" s="43">
        <f ca="1">'Evaluation Trace'!AU62</f>
        <v>36</v>
      </c>
      <c r="U62" s="43">
        <f ca="1">'Evaluation Trace'!AV62</f>
        <v>55</v>
      </c>
      <c r="V62" s="43">
        <f ca="1">'Evaluation Trace'!AW62</f>
        <v>125</v>
      </c>
      <c r="W62" s="43">
        <f ca="1">'Evaluation Trace'!AX62</f>
        <v>233</v>
      </c>
      <c r="X62" s="43">
        <f ca="1">'Evaluation Trace'!AY62</f>
        <v>218</v>
      </c>
      <c r="Y62" s="43">
        <f ca="1">'Evaluation Trace'!AZ62</f>
        <v>44</v>
      </c>
      <c r="Z62" s="43">
        <f ca="1">'Evaluation Trace'!BA62</f>
        <v>128</v>
      </c>
      <c r="AA62" s="43">
        <f ca="1">'Evaluation Trace'!BB62</f>
        <v>208</v>
      </c>
      <c r="AB62" s="43">
        <f ca="1">'Evaluation Trace'!BC62</f>
        <v>196</v>
      </c>
      <c r="AC62" s="24"/>
      <c r="AD62" s="43">
        <f ca="1">'Evaluation Trace'!BE62</f>
        <v>121</v>
      </c>
      <c r="AE62" s="43">
        <f ca="1">'Evaluation Trace'!BF62</f>
        <v>119</v>
      </c>
      <c r="AF62" s="43">
        <f ca="1">'Evaluation Trace'!BG62</f>
        <v>135</v>
      </c>
      <c r="AG62" s="43">
        <f ca="1">'Evaluation Trace'!BH62</f>
        <v>132</v>
      </c>
      <c r="AH62" s="43">
        <f ca="1">'Evaluation Trace'!BI62</f>
        <v>149</v>
      </c>
      <c r="AI62" s="43">
        <f ca="1">'Evaluation Trace'!BJ62</f>
        <v>76</v>
      </c>
      <c r="AJ62" s="43">
        <f ca="1">'Evaluation Trace'!BK62</f>
        <v>105</v>
      </c>
      <c r="AK62" s="43">
        <f ca="1">'Evaluation Trace'!BL62</f>
        <v>255</v>
      </c>
      <c r="AL62" s="43">
        <f ca="1">'Evaluation Trace'!BM62</f>
        <v>80</v>
      </c>
      <c r="AM62" s="43">
        <f ca="1">'Evaluation Trace'!BN62</f>
        <v>36</v>
      </c>
      <c r="AN62" s="43">
        <f ca="1">'Evaluation Trace'!BO62</f>
        <v>156</v>
      </c>
      <c r="AO62" s="24"/>
      <c r="AP62" s="43">
        <f ca="1">'Evaluation Trace'!BQ62</f>
        <v>19</v>
      </c>
      <c r="AQ62" s="43">
        <f ca="1">'Evaluation Trace'!BR62</f>
        <v>235</v>
      </c>
      <c r="AR62" s="43">
        <f ca="1">'Evaluation Trace'!BS62</f>
        <v>247</v>
      </c>
      <c r="AS62" s="43">
        <f ca="1">'Evaluation Trace'!BT62</f>
        <v>13</v>
      </c>
      <c r="AT62" s="43">
        <f ca="1">'Evaluation Trace'!BU62</f>
        <v>70</v>
      </c>
      <c r="AU62" s="43">
        <f ca="1">'Evaluation Trace'!BV62</f>
        <v>74</v>
      </c>
      <c r="AV62" s="43">
        <f ca="1">'Evaluation Trace'!BW62</f>
        <v>34</v>
      </c>
      <c r="AW62" s="24"/>
      <c r="AX62" s="43">
        <f ca="1">'Evaluation Trace'!BY62</f>
        <v>235</v>
      </c>
      <c r="AY62" s="43">
        <f ca="1">'Evaluation Trace'!BZ62</f>
        <v>137</v>
      </c>
      <c r="AZ62" s="43">
        <f ca="1">'Evaluation Trace'!CA62</f>
        <v>206</v>
      </c>
      <c r="BA62" s="43">
        <f ca="1">'Evaluation Trace'!CB62</f>
        <v>176</v>
      </c>
      <c r="BB62" s="43">
        <f ca="1">'Evaluation Trace'!CC62</f>
        <v>18</v>
      </c>
      <c r="BC62" s="7"/>
      <c r="BD62" s="43">
        <f ca="1">'Evaluation Trace'!CE62</f>
        <v>6</v>
      </c>
      <c r="BE62" s="43">
        <f ca="1">'Evaluation Trace'!CF62</f>
        <v>141</v>
      </c>
      <c r="BF62" s="43">
        <f ca="1">'Evaluation Trace'!CG62</f>
        <v>59</v>
      </c>
      <c r="BG62" s="43">
        <f ca="1">'Evaluation Trace'!CH62</f>
        <v>130</v>
      </c>
      <c r="BH62" s="43">
        <f ca="1">'Evaluation Trace'!CI62</f>
        <v>0</v>
      </c>
      <c r="BI62" s="7"/>
    </row>
    <row r="63" spans="1:61" x14ac:dyDescent="0.25">
      <c r="A63" s="44"/>
      <c r="B63" s="43" cm="1">
        <f t="array" aca="1" ref="B63" ca="1">MOD($D63*MOD_INV($C63,Prime),Prime)</f>
        <v>58</v>
      </c>
      <c r="C63" s="19" cm="1">
        <f t="array" ref="C63">MOD(MOD_EXP($H63,Input_Output!$O$21,Prime)-1,Prime)</f>
        <v>7</v>
      </c>
      <c r="D63" s="43">
        <f ca="1">MOD(SUMPRODUCT(_xlfn.HSTACK(J$1:P$1,R$1:AB$1,AD$1:AN$1,AP$1:AV$1,AX$1:BB$1,BD$1:BH$1),_xlfn.HSTACK($J63:$P63,$R63:$AB63,$AD63:$AN63,$AP63:$AV63,$AX63:$BB63,$BD63:$BH63)),Prime)</f>
        <v>149</v>
      </c>
      <c r="E63" s="44"/>
      <c r="F63" s="41" t="str">
        <f>'Evaluation Trace'!A63</f>
        <v>disguised</v>
      </c>
      <c r="G63" s="19">
        <f>'Evaluation Trace'!B63</f>
        <v>58</v>
      </c>
      <c r="H63" s="19">
        <f>'Evaluation Trace'!C63</f>
        <v>167</v>
      </c>
      <c r="I63" s="24"/>
      <c r="J63" s="43">
        <f ca="1">'Evaluation Trace'!AK63</f>
        <v>190</v>
      </c>
      <c r="K63" s="43">
        <f ca="1">'Evaluation Trace'!AL63</f>
        <v>47</v>
      </c>
      <c r="L63" s="43">
        <f ca="1">'Evaluation Trace'!AM63</f>
        <v>248</v>
      </c>
      <c r="M63" s="43">
        <f ca="1">'Evaluation Trace'!AN63</f>
        <v>201</v>
      </c>
      <c r="N63" s="43">
        <f ca="1">'Evaluation Trace'!AO63</f>
        <v>77</v>
      </c>
      <c r="O63" s="43">
        <f ca="1">'Evaluation Trace'!AP63</f>
        <v>151</v>
      </c>
      <c r="P63" s="43">
        <f ca="1">'Evaluation Trace'!AQ63</f>
        <v>183</v>
      </c>
      <c r="Q63" s="24"/>
      <c r="R63" s="43">
        <f ca="1">'Evaluation Trace'!AS63</f>
        <v>65</v>
      </c>
      <c r="S63" s="43">
        <f ca="1">'Evaluation Trace'!AT63</f>
        <v>134</v>
      </c>
      <c r="T63" s="43">
        <f ca="1">'Evaluation Trace'!AU63</f>
        <v>221</v>
      </c>
      <c r="U63" s="43">
        <f ca="1">'Evaluation Trace'!AV63</f>
        <v>73</v>
      </c>
      <c r="V63" s="43">
        <f ca="1">'Evaluation Trace'!AW63</f>
        <v>234</v>
      </c>
      <c r="W63" s="43">
        <f ca="1">'Evaluation Trace'!AX63</f>
        <v>108</v>
      </c>
      <c r="X63" s="43">
        <f ca="1">'Evaluation Trace'!AY63</f>
        <v>12</v>
      </c>
      <c r="Y63" s="43">
        <f ca="1">'Evaluation Trace'!AZ63</f>
        <v>124</v>
      </c>
      <c r="Z63" s="43">
        <f ca="1">'Evaluation Trace'!BA63</f>
        <v>191</v>
      </c>
      <c r="AA63" s="43">
        <f ca="1">'Evaluation Trace'!BB63</f>
        <v>138</v>
      </c>
      <c r="AB63" s="43">
        <f ca="1">'Evaluation Trace'!BC63</f>
        <v>138</v>
      </c>
      <c r="AC63" s="24"/>
      <c r="AD63" s="43">
        <f ca="1">'Evaluation Trace'!BE63</f>
        <v>147</v>
      </c>
      <c r="AE63" s="43">
        <f ca="1">'Evaluation Trace'!BF63</f>
        <v>94</v>
      </c>
      <c r="AF63" s="43">
        <f ca="1">'Evaluation Trace'!BG63</f>
        <v>179</v>
      </c>
      <c r="AG63" s="43">
        <f ca="1">'Evaluation Trace'!BH63</f>
        <v>150</v>
      </c>
      <c r="AH63" s="43">
        <f ca="1">'Evaluation Trace'!BI63</f>
        <v>231</v>
      </c>
      <c r="AI63" s="43">
        <f ca="1">'Evaluation Trace'!BJ63</f>
        <v>128</v>
      </c>
      <c r="AJ63" s="43">
        <f ca="1">'Evaluation Trace'!BK63</f>
        <v>66</v>
      </c>
      <c r="AK63" s="43">
        <f ca="1">'Evaluation Trace'!BL63</f>
        <v>135</v>
      </c>
      <c r="AL63" s="43">
        <f ca="1">'Evaluation Trace'!BM63</f>
        <v>43</v>
      </c>
      <c r="AM63" s="43">
        <f ca="1">'Evaluation Trace'!BN63</f>
        <v>199</v>
      </c>
      <c r="AN63" s="43">
        <f ca="1">'Evaluation Trace'!BO63</f>
        <v>127</v>
      </c>
      <c r="AO63" s="24"/>
      <c r="AP63" s="43">
        <f ca="1">'Evaluation Trace'!BQ63</f>
        <v>121</v>
      </c>
      <c r="AQ63" s="43">
        <f ca="1">'Evaluation Trace'!BR63</f>
        <v>84</v>
      </c>
      <c r="AR63" s="43">
        <f ca="1">'Evaluation Trace'!BS63</f>
        <v>212</v>
      </c>
      <c r="AS63" s="43">
        <f ca="1">'Evaluation Trace'!BT63</f>
        <v>170</v>
      </c>
      <c r="AT63" s="43">
        <f ca="1">'Evaluation Trace'!BU63</f>
        <v>199</v>
      </c>
      <c r="AU63" s="43">
        <f ca="1">'Evaluation Trace'!BV63</f>
        <v>110</v>
      </c>
      <c r="AV63" s="43">
        <f ca="1">'Evaluation Trace'!BW63</f>
        <v>159</v>
      </c>
      <c r="AW63" s="24"/>
      <c r="AX63" s="43">
        <f ca="1">'Evaluation Trace'!BY63</f>
        <v>70</v>
      </c>
      <c r="AY63" s="43">
        <f ca="1">'Evaluation Trace'!BZ63</f>
        <v>10</v>
      </c>
      <c r="AZ63" s="43">
        <f ca="1">'Evaluation Trace'!CA63</f>
        <v>14</v>
      </c>
      <c r="BA63" s="43">
        <f ca="1">'Evaluation Trace'!CB63</f>
        <v>214</v>
      </c>
      <c r="BB63" s="43">
        <f ca="1">'Evaluation Trace'!CC63</f>
        <v>120</v>
      </c>
      <c r="BC63" s="7"/>
      <c r="BD63" s="43">
        <f ca="1">'Evaluation Trace'!CE63</f>
        <v>212</v>
      </c>
      <c r="BE63" s="43">
        <f ca="1">'Evaluation Trace'!CF63</f>
        <v>189</v>
      </c>
      <c r="BF63" s="43">
        <f ca="1">'Evaluation Trace'!CG63</f>
        <v>230</v>
      </c>
      <c r="BG63" s="43">
        <f ca="1">'Evaluation Trace'!CH63</f>
        <v>30</v>
      </c>
      <c r="BH63" s="43">
        <f ca="1">'Evaluation Trace'!CI63</f>
        <v>0</v>
      </c>
      <c r="BI63" s="7"/>
    </row>
    <row r="64" spans="1:61" x14ac:dyDescent="0.25">
      <c r="A64" s="44"/>
      <c r="B64" s="43" cm="1">
        <f t="array" aca="1" ref="B64" ca="1">MOD($D64*MOD_INV($C64,Prime),Prime)</f>
        <v>150</v>
      </c>
      <c r="C64" s="19" cm="1">
        <f t="array" ref="C64">MOD(MOD_EXP($H64,Input_Output!$O$21,Prime)-1,Prime)</f>
        <v>128</v>
      </c>
      <c r="D64" s="43">
        <f ca="1">MOD(SUMPRODUCT(_xlfn.HSTACK(J$1:P$1,R$1:AB$1,AD$1:AN$1,AP$1:AV$1,AX$1:BB$1,BD$1:BH$1),_xlfn.HSTACK($J64:$P64,$R64:$AB64,$AD64:$AN64,$AP64:$AV64,$AX64:$BB64,$BD64:$BH64)),Prime)</f>
        <v>182</v>
      </c>
      <c r="E64" s="44"/>
      <c r="F64" s="41" t="str">
        <f>'Evaluation Trace'!A64</f>
        <v>disguised</v>
      </c>
      <c r="G64" s="19">
        <f>'Evaluation Trace'!B64</f>
        <v>59</v>
      </c>
      <c r="H64" s="19">
        <f>'Evaluation Trace'!C64</f>
        <v>163</v>
      </c>
      <c r="I64" s="24"/>
      <c r="J64" s="43">
        <f ca="1">'Evaluation Trace'!AK64</f>
        <v>234</v>
      </c>
      <c r="K64" s="43">
        <f ca="1">'Evaluation Trace'!AL64</f>
        <v>16</v>
      </c>
      <c r="L64" s="43">
        <f ca="1">'Evaluation Trace'!AM64</f>
        <v>244</v>
      </c>
      <c r="M64" s="43">
        <f ca="1">'Evaluation Trace'!AN64</f>
        <v>145</v>
      </c>
      <c r="N64" s="43">
        <f ca="1">'Evaluation Trace'!AO64</f>
        <v>107</v>
      </c>
      <c r="O64" s="43">
        <f ca="1">'Evaluation Trace'!AP64</f>
        <v>234</v>
      </c>
      <c r="P64" s="43">
        <f ca="1">'Evaluation Trace'!AQ64</f>
        <v>212</v>
      </c>
      <c r="Q64" s="24"/>
      <c r="R64" s="43">
        <f ca="1">'Evaluation Trace'!AS64</f>
        <v>96</v>
      </c>
      <c r="S64" s="43">
        <f ca="1">'Evaluation Trace'!AT64</f>
        <v>146</v>
      </c>
      <c r="T64" s="43">
        <f ca="1">'Evaluation Trace'!AU64</f>
        <v>24</v>
      </c>
      <c r="U64" s="43">
        <f ca="1">'Evaluation Trace'!AV64</f>
        <v>215</v>
      </c>
      <c r="V64" s="43">
        <f ca="1">'Evaluation Trace'!AW64</f>
        <v>152</v>
      </c>
      <c r="W64" s="43">
        <f ca="1">'Evaluation Trace'!AX64</f>
        <v>90</v>
      </c>
      <c r="X64" s="43">
        <f ca="1">'Evaluation Trace'!AY64</f>
        <v>191</v>
      </c>
      <c r="Y64" s="43">
        <f ca="1">'Evaluation Trace'!AZ64</f>
        <v>55</v>
      </c>
      <c r="Z64" s="43">
        <f ca="1">'Evaluation Trace'!BA64</f>
        <v>10</v>
      </c>
      <c r="AA64" s="43">
        <f ca="1">'Evaluation Trace'!BB64</f>
        <v>5</v>
      </c>
      <c r="AB64" s="43">
        <f ca="1">'Evaluation Trace'!BC64</f>
        <v>178</v>
      </c>
      <c r="AC64" s="24"/>
      <c r="AD64" s="43">
        <f ca="1">'Evaluation Trace'!BE64</f>
        <v>17</v>
      </c>
      <c r="AE64" s="43">
        <f ca="1">'Evaluation Trace'!BF64</f>
        <v>141</v>
      </c>
      <c r="AF64" s="43">
        <f ca="1">'Evaluation Trace'!BG64</f>
        <v>184</v>
      </c>
      <c r="AG64" s="43">
        <f ca="1">'Evaluation Trace'!BH64</f>
        <v>171</v>
      </c>
      <c r="AH64" s="43">
        <f ca="1">'Evaluation Trace'!BI64</f>
        <v>209</v>
      </c>
      <c r="AI64" s="43">
        <f ca="1">'Evaluation Trace'!BJ64</f>
        <v>215</v>
      </c>
      <c r="AJ64" s="43">
        <f ca="1">'Evaluation Trace'!BK64</f>
        <v>223</v>
      </c>
      <c r="AK64" s="43">
        <f ca="1">'Evaluation Trace'!BL64</f>
        <v>79</v>
      </c>
      <c r="AL64" s="43">
        <f ca="1">'Evaluation Trace'!BM64</f>
        <v>155</v>
      </c>
      <c r="AM64" s="43">
        <f ca="1">'Evaluation Trace'!BN64</f>
        <v>101</v>
      </c>
      <c r="AN64" s="43">
        <f ca="1">'Evaluation Trace'!BO64</f>
        <v>242</v>
      </c>
      <c r="AO64" s="24"/>
      <c r="AP64" s="43">
        <f ca="1">'Evaluation Trace'!BQ64</f>
        <v>7</v>
      </c>
      <c r="AQ64" s="43">
        <f ca="1">'Evaluation Trace'!BR64</f>
        <v>46</v>
      </c>
      <c r="AR64" s="43">
        <f ca="1">'Evaluation Trace'!BS64</f>
        <v>26</v>
      </c>
      <c r="AS64" s="43">
        <f ca="1">'Evaluation Trace'!BT64</f>
        <v>42</v>
      </c>
      <c r="AT64" s="43">
        <f ca="1">'Evaluation Trace'!BU64</f>
        <v>68</v>
      </c>
      <c r="AU64" s="43">
        <f ca="1">'Evaluation Trace'!BV64</f>
        <v>26</v>
      </c>
      <c r="AV64" s="43">
        <f ca="1">'Evaluation Trace'!BW64</f>
        <v>207</v>
      </c>
      <c r="AW64" s="24"/>
      <c r="AX64" s="43">
        <f ca="1">'Evaluation Trace'!BY64</f>
        <v>187</v>
      </c>
      <c r="AY64" s="43">
        <f ca="1">'Evaluation Trace'!BZ64</f>
        <v>74</v>
      </c>
      <c r="AZ64" s="43">
        <f ca="1">'Evaluation Trace'!CA64</f>
        <v>74</v>
      </c>
      <c r="BA64" s="43">
        <f ca="1">'Evaluation Trace'!CB64</f>
        <v>98</v>
      </c>
      <c r="BB64" s="43">
        <f ca="1">'Evaluation Trace'!CC64</f>
        <v>113</v>
      </c>
      <c r="BC64" s="7"/>
      <c r="BD64" s="43">
        <f ca="1">'Evaluation Trace'!CE64</f>
        <v>215</v>
      </c>
      <c r="BE64" s="43">
        <f ca="1">'Evaluation Trace'!CF64</f>
        <v>172</v>
      </c>
      <c r="BF64" s="43">
        <f ca="1">'Evaluation Trace'!CG64</f>
        <v>90</v>
      </c>
      <c r="BG64" s="43">
        <f ca="1">'Evaluation Trace'!CH64</f>
        <v>91</v>
      </c>
      <c r="BH64" s="43">
        <f ca="1">'Evaluation Trace'!CI64</f>
        <v>0</v>
      </c>
      <c r="BI64" s="7"/>
    </row>
    <row r="65" spans="1:62" x14ac:dyDescent="0.25">
      <c r="A65" s="44"/>
      <c r="B65" s="43" cm="1">
        <f t="array" aca="1" ref="B65" ca="1">MOD($D65*MOD_INV($C65,Prime),Prime)</f>
        <v>121</v>
      </c>
      <c r="C65" s="19" cm="1">
        <f t="array" ref="C65">MOD(MOD_EXP($H65,Input_Output!$O$21,Prime)-1,Prime)</f>
        <v>248</v>
      </c>
      <c r="D65" s="43">
        <f ca="1">MOD(SUMPRODUCT(_xlfn.HSTACK(J$1:P$1,R$1:AB$1,AD$1:AN$1,AP$1:AV$1,AX$1:BB$1,BD$1:BH$1),_xlfn.HSTACK($J65:$P65,$R65:$AB65,$AD65:$AN65,$AP65:$AV65,$AX65:$BB65,$BD65:$BH65)),Prime)</f>
        <v>196</v>
      </c>
      <c r="E65" s="44"/>
      <c r="F65" s="41" t="str">
        <f>'Evaluation Trace'!A65</f>
        <v>disguised</v>
      </c>
      <c r="G65" s="19">
        <f>'Evaluation Trace'!B65</f>
        <v>60</v>
      </c>
      <c r="H65" s="19">
        <f>'Evaluation Trace'!C65</f>
        <v>96</v>
      </c>
      <c r="I65" s="24"/>
      <c r="J65" s="43">
        <f ca="1">'Evaluation Trace'!AK65</f>
        <v>93</v>
      </c>
      <c r="K65" s="43">
        <f ca="1">'Evaluation Trace'!AL65</f>
        <v>175</v>
      </c>
      <c r="L65" s="43">
        <f ca="1">'Evaluation Trace'!AM65</f>
        <v>197</v>
      </c>
      <c r="M65" s="43">
        <f ca="1">'Evaluation Trace'!AN65</f>
        <v>118</v>
      </c>
      <c r="N65" s="43">
        <f ca="1">'Evaluation Trace'!AO65</f>
        <v>76</v>
      </c>
      <c r="O65" s="43">
        <f ca="1">'Evaluation Trace'!AP65</f>
        <v>74</v>
      </c>
      <c r="P65" s="43">
        <f ca="1">'Evaluation Trace'!AQ65</f>
        <v>215</v>
      </c>
      <c r="Q65" s="24"/>
      <c r="R65" s="43">
        <f ca="1">'Evaluation Trace'!AS65</f>
        <v>120</v>
      </c>
      <c r="S65" s="43">
        <f ca="1">'Evaluation Trace'!AT65</f>
        <v>39</v>
      </c>
      <c r="T65" s="43">
        <f ca="1">'Evaluation Trace'!AU65</f>
        <v>228</v>
      </c>
      <c r="U65" s="43">
        <f ca="1">'Evaluation Trace'!AV65</f>
        <v>255</v>
      </c>
      <c r="V65" s="43">
        <f ca="1">'Evaluation Trace'!AW65</f>
        <v>21</v>
      </c>
      <c r="W65" s="43">
        <f ca="1">'Evaluation Trace'!AX65</f>
        <v>19</v>
      </c>
      <c r="X65" s="43">
        <f ca="1">'Evaluation Trace'!AY65</f>
        <v>43</v>
      </c>
      <c r="Y65" s="43">
        <f ca="1">'Evaluation Trace'!AZ65</f>
        <v>244</v>
      </c>
      <c r="Z65" s="43">
        <f ca="1">'Evaluation Trace'!BA65</f>
        <v>220</v>
      </c>
      <c r="AA65" s="43">
        <f ca="1">'Evaluation Trace'!BB65</f>
        <v>240</v>
      </c>
      <c r="AB65" s="43">
        <f ca="1">'Evaluation Trace'!BC65</f>
        <v>12</v>
      </c>
      <c r="AC65" s="24"/>
      <c r="AD65" s="43">
        <f ca="1">'Evaluation Trace'!BE65</f>
        <v>73</v>
      </c>
      <c r="AE65" s="43">
        <f ca="1">'Evaluation Trace'!BF65</f>
        <v>138</v>
      </c>
      <c r="AF65" s="43">
        <f ca="1">'Evaluation Trace'!BG65</f>
        <v>4</v>
      </c>
      <c r="AG65" s="43">
        <f ca="1">'Evaluation Trace'!BH65</f>
        <v>75</v>
      </c>
      <c r="AH65" s="43">
        <f ca="1">'Evaluation Trace'!BI65</f>
        <v>75</v>
      </c>
      <c r="AI65" s="43">
        <f ca="1">'Evaluation Trace'!BJ65</f>
        <v>151</v>
      </c>
      <c r="AJ65" s="43">
        <f ca="1">'Evaluation Trace'!BK65</f>
        <v>195</v>
      </c>
      <c r="AK65" s="43">
        <f ca="1">'Evaluation Trace'!BL65</f>
        <v>200</v>
      </c>
      <c r="AL65" s="43">
        <f ca="1">'Evaluation Trace'!BM65</f>
        <v>250</v>
      </c>
      <c r="AM65" s="43">
        <f ca="1">'Evaluation Trace'!BN65</f>
        <v>147</v>
      </c>
      <c r="AN65" s="43">
        <f ca="1">'Evaluation Trace'!BO65</f>
        <v>185</v>
      </c>
      <c r="AO65" s="24"/>
      <c r="AP65" s="43">
        <f ca="1">'Evaluation Trace'!BQ65</f>
        <v>24</v>
      </c>
      <c r="AQ65" s="43">
        <f ca="1">'Evaluation Trace'!BR65</f>
        <v>175</v>
      </c>
      <c r="AR65" s="43">
        <f ca="1">'Evaluation Trace'!BS65</f>
        <v>142</v>
      </c>
      <c r="AS65" s="43">
        <f ca="1">'Evaluation Trace'!BT65</f>
        <v>220</v>
      </c>
      <c r="AT65" s="43">
        <f ca="1">'Evaluation Trace'!BU65</f>
        <v>8</v>
      </c>
      <c r="AU65" s="43">
        <f ca="1">'Evaluation Trace'!BV65</f>
        <v>165</v>
      </c>
      <c r="AV65" s="43">
        <f ca="1">'Evaluation Trace'!BW65</f>
        <v>108</v>
      </c>
      <c r="AW65" s="24"/>
      <c r="AX65" s="43">
        <f ca="1">'Evaluation Trace'!BY65</f>
        <v>103</v>
      </c>
      <c r="AY65" s="43">
        <f ca="1">'Evaluation Trace'!BZ65</f>
        <v>150</v>
      </c>
      <c r="AZ65" s="43">
        <f ca="1">'Evaluation Trace'!CA65</f>
        <v>159</v>
      </c>
      <c r="BA65" s="43">
        <f ca="1">'Evaluation Trace'!CB65</f>
        <v>233</v>
      </c>
      <c r="BB65" s="43">
        <f ca="1">'Evaluation Trace'!CC65</f>
        <v>185</v>
      </c>
      <c r="BC65" s="7"/>
      <c r="BD65" s="43">
        <f ca="1">'Evaluation Trace'!CE65</f>
        <v>55</v>
      </c>
      <c r="BE65" s="43">
        <f ca="1">'Evaluation Trace'!CF65</f>
        <v>226</v>
      </c>
      <c r="BF65" s="43">
        <f ca="1">'Evaluation Trace'!CG65</f>
        <v>176</v>
      </c>
      <c r="BG65" s="43">
        <f ca="1">'Evaluation Trace'!CH65</f>
        <v>18</v>
      </c>
      <c r="BH65" s="43">
        <f ca="1">'Evaluation Trace'!CI65</f>
        <v>0</v>
      </c>
      <c r="BI65" s="7"/>
    </row>
    <row r="66" spans="1:62" x14ac:dyDescent="0.25">
      <c r="A66" s="44"/>
      <c r="B66" s="43" cm="1">
        <f t="array" aca="1" ref="B66" ca="1">MOD($D66*MOD_INV($C66,Prime),Prime)</f>
        <v>7</v>
      </c>
      <c r="C66" s="19" cm="1">
        <f t="array" ref="C66">MOD(MOD_EXP($H66,Input_Output!$O$21,Prime)-1,Prime)</f>
        <v>127</v>
      </c>
      <c r="D66" s="43">
        <f ca="1">MOD(SUMPRODUCT(_xlfn.HSTACK(J$1:P$1,R$1:AB$1,AD$1:AN$1,AP$1:AV$1,AX$1:BB$1,BD$1:BH$1),_xlfn.HSTACK($J66:$P66,$R66:$AB66,$AD66:$AN66,$AP66:$AV66,$AX66:$BB66,$BD66:$BH66)),Prime)</f>
        <v>118</v>
      </c>
      <c r="E66" s="44"/>
      <c r="F66" s="41" t="str">
        <f>'Evaluation Trace'!A66</f>
        <v>disguised</v>
      </c>
      <c r="G66" s="19">
        <f>'Evaluation Trace'!B66</f>
        <v>61</v>
      </c>
      <c r="H66" s="19">
        <f>'Evaluation Trace'!C66</f>
        <v>66</v>
      </c>
      <c r="I66" s="24"/>
      <c r="J66" s="43">
        <f ca="1">'Evaluation Trace'!AK66</f>
        <v>76</v>
      </c>
      <c r="K66" s="43">
        <f ca="1">'Evaluation Trace'!AL66</f>
        <v>40</v>
      </c>
      <c r="L66" s="43">
        <f ca="1">'Evaluation Trace'!AM66</f>
        <v>248</v>
      </c>
      <c r="M66" s="43">
        <f ca="1">'Evaluation Trace'!AN66</f>
        <v>114</v>
      </c>
      <c r="N66" s="43">
        <f ca="1">'Evaluation Trace'!AO66</f>
        <v>47</v>
      </c>
      <c r="O66" s="43">
        <f ca="1">'Evaluation Trace'!AP66</f>
        <v>234</v>
      </c>
      <c r="P66" s="43">
        <f ca="1">'Evaluation Trace'!AQ66</f>
        <v>15</v>
      </c>
      <c r="Q66" s="24"/>
      <c r="R66" s="43">
        <f ca="1">'Evaluation Trace'!AS66</f>
        <v>102</v>
      </c>
      <c r="S66" s="43">
        <f ca="1">'Evaluation Trace'!AT66</f>
        <v>158</v>
      </c>
      <c r="T66" s="43">
        <f ca="1">'Evaluation Trace'!AU66</f>
        <v>91</v>
      </c>
      <c r="U66" s="43">
        <f ca="1">'Evaluation Trace'!AV66</f>
        <v>246</v>
      </c>
      <c r="V66" s="43">
        <f ca="1">'Evaluation Trace'!AW66</f>
        <v>54</v>
      </c>
      <c r="W66" s="43">
        <f ca="1">'Evaluation Trace'!AX66</f>
        <v>214</v>
      </c>
      <c r="X66" s="43">
        <f ca="1">'Evaluation Trace'!AY66</f>
        <v>2</v>
      </c>
      <c r="Y66" s="43">
        <f ca="1">'Evaluation Trace'!AZ66</f>
        <v>239</v>
      </c>
      <c r="Z66" s="43">
        <f ca="1">'Evaluation Trace'!BA66</f>
        <v>18</v>
      </c>
      <c r="AA66" s="43">
        <f ca="1">'Evaluation Trace'!BB66</f>
        <v>143</v>
      </c>
      <c r="AB66" s="43">
        <f ca="1">'Evaluation Trace'!BC66</f>
        <v>153</v>
      </c>
      <c r="AC66" s="24"/>
      <c r="AD66" s="43">
        <f ca="1">'Evaluation Trace'!BE66</f>
        <v>94</v>
      </c>
      <c r="AE66" s="43">
        <f ca="1">'Evaluation Trace'!BF66</f>
        <v>177</v>
      </c>
      <c r="AF66" s="43">
        <f ca="1">'Evaluation Trace'!BG66</f>
        <v>151</v>
      </c>
      <c r="AG66" s="43">
        <f ca="1">'Evaluation Trace'!BH66</f>
        <v>51</v>
      </c>
      <c r="AH66" s="43">
        <f ca="1">'Evaluation Trace'!BI66</f>
        <v>234</v>
      </c>
      <c r="AI66" s="43">
        <f ca="1">'Evaluation Trace'!BJ66</f>
        <v>68</v>
      </c>
      <c r="AJ66" s="43">
        <f ca="1">'Evaluation Trace'!BK66</f>
        <v>88</v>
      </c>
      <c r="AK66" s="43">
        <f ca="1">'Evaluation Trace'!BL66</f>
        <v>67</v>
      </c>
      <c r="AL66" s="43">
        <f ca="1">'Evaluation Trace'!BM66</f>
        <v>105</v>
      </c>
      <c r="AM66" s="43">
        <f ca="1">'Evaluation Trace'!BN66</f>
        <v>114</v>
      </c>
      <c r="AN66" s="43">
        <f ca="1">'Evaluation Trace'!BO66</f>
        <v>78</v>
      </c>
      <c r="AO66" s="24"/>
      <c r="AP66" s="43">
        <f ca="1">'Evaluation Trace'!BQ66</f>
        <v>43</v>
      </c>
      <c r="AQ66" s="43">
        <f ca="1">'Evaluation Trace'!BR66</f>
        <v>219</v>
      </c>
      <c r="AR66" s="43">
        <f ca="1">'Evaluation Trace'!BS66</f>
        <v>161</v>
      </c>
      <c r="AS66" s="43">
        <f ca="1">'Evaluation Trace'!BT66</f>
        <v>90</v>
      </c>
      <c r="AT66" s="43">
        <f ca="1">'Evaluation Trace'!BU66</f>
        <v>214</v>
      </c>
      <c r="AU66" s="43">
        <f ca="1">'Evaluation Trace'!BV66</f>
        <v>133</v>
      </c>
      <c r="AV66" s="43">
        <f ca="1">'Evaluation Trace'!BW66</f>
        <v>127</v>
      </c>
      <c r="AW66" s="24"/>
      <c r="AX66" s="43">
        <f ca="1">'Evaluation Trace'!BY66</f>
        <v>14</v>
      </c>
      <c r="AY66" s="43">
        <f ca="1">'Evaluation Trace'!BZ66</f>
        <v>201</v>
      </c>
      <c r="AZ66" s="43">
        <f ca="1">'Evaluation Trace'!CA66</f>
        <v>158</v>
      </c>
      <c r="BA66" s="43">
        <f ca="1">'Evaluation Trace'!CB66</f>
        <v>245</v>
      </c>
      <c r="BB66" s="43">
        <f ca="1">'Evaluation Trace'!CC66</f>
        <v>99</v>
      </c>
      <c r="BC66" s="7"/>
      <c r="BD66" s="43">
        <f ca="1">'Evaluation Trace'!CE66</f>
        <v>100</v>
      </c>
      <c r="BE66" s="43">
        <f ca="1">'Evaluation Trace'!CF66</f>
        <v>167</v>
      </c>
      <c r="BF66" s="43">
        <f ca="1">'Evaluation Trace'!CG66</f>
        <v>125</v>
      </c>
      <c r="BG66" s="43">
        <f ca="1">'Evaluation Trace'!CH66</f>
        <v>73</v>
      </c>
      <c r="BH66" s="43">
        <f ca="1">'Evaluation Trace'!CI66</f>
        <v>0</v>
      </c>
      <c r="BI66" s="7"/>
    </row>
    <row r="67" spans="1:62" x14ac:dyDescent="0.25">
      <c r="A67" s="44"/>
      <c r="B67" s="43" cm="1">
        <f t="array" aca="1" ref="B67" ca="1">MOD($D67*MOD_INV($C67,Prime),Prime)</f>
        <v>227</v>
      </c>
      <c r="C67" s="19" cm="1">
        <f t="array" ref="C67">MOD(MOD_EXP($H67,Input_Output!$O$21,Prime)-1,Prime)</f>
        <v>7</v>
      </c>
      <c r="D67" s="43">
        <f ca="1">MOD(SUMPRODUCT(_xlfn.HSTACK(J$1:P$1,R$1:AB$1,AD$1:AN$1,AP$1:AV$1,AX$1:BB$1,BD$1:BH$1),_xlfn.HSTACK($J67:$P67,$R67:$AB67,$AD67:$AN67,$AP67:$AV67,$AX67:$BB67,$BD67:$BH67)),Prime)</f>
        <v>47</v>
      </c>
      <c r="E67" s="44"/>
      <c r="F67" s="41" t="str">
        <f>'Evaluation Trace'!A67</f>
        <v>disguised</v>
      </c>
      <c r="G67" s="19">
        <f>'Evaluation Trace'!B67</f>
        <v>62</v>
      </c>
      <c r="H67" s="19">
        <f>'Evaluation Trace'!C67</f>
        <v>206</v>
      </c>
      <c r="I67" s="24"/>
      <c r="J67" s="43">
        <f ca="1">'Evaluation Trace'!AK67</f>
        <v>125</v>
      </c>
      <c r="K67" s="43">
        <f ca="1">'Evaluation Trace'!AL67</f>
        <v>40</v>
      </c>
      <c r="L67" s="43">
        <f ca="1">'Evaluation Trace'!AM67</f>
        <v>231</v>
      </c>
      <c r="M67" s="43">
        <f ca="1">'Evaluation Trace'!AN67</f>
        <v>130</v>
      </c>
      <c r="N67" s="43">
        <f ca="1">'Evaluation Trace'!AO67</f>
        <v>201</v>
      </c>
      <c r="O67" s="43">
        <f ca="1">'Evaluation Trace'!AP67</f>
        <v>8</v>
      </c>
      <c r="P67" s="43">
        <f ca="1">'Evaluation Trace'!AQ67</f>
        <v>240</v>
      </c>
      <c r="Q67" s="24"/>
      <c r="R67" s="43">
        <f ca="1">'Evaluation Trace'!AS67</f>
        <v>61</v>
      </c>
      <c r="S67" s="43">
        <f ca="1">'Evaluation Trace'!AT67</f>
        <v>128</v>
      </c>
      <c r="T67" s="43">
        <f ca="1">'Evaluation Trace'!AU67</f>
        <v>168</v>
      </c>
      <c r="U67" s="43">
        <f ca="1">'Evaluation Trace'!AV67</f>
        <v>20</v>
      </c>
      <c r="V67" s="43">
        <f ca="1">'Evaluation Trace'!AW67</f>
        <v>157</v>
      </c>
      <c r="W67" s="43">
        <f ca="1">'Evaluation Trace'!AX67</f>
        <v>71</v>
      </c>
      <c r="X67" s="43">
        <f ca="1">'Evaluation Trace'!AY67</f>
        <v>252</v>
      </c>
      <c r="Y67" s="43">
        <f ca="1">'Evaluation Trace'!AZ67</f>
        <v>203</v>
      </c>
      <c r="Z67" s="43">
        <f ca="1">'Evaluation Trace'!BA67</f>
        <v>227</v>
      </c>
      <c r="AA67" s="43">
        <f ca="1">'Evaluation Trace'!BB67</f>
        <v>63</v>
      </c>
      <c r="AB67" s="43">
        <f ca="1">'Evaluation Trace'!BC67</f>
        <v>18</v>
      </c>
      <c r="AC67" s="24"/>
      <c r="AD67" s="43">
        <f ca="1">'Evaluation Trace'!BE67</f>
        <v>88</v>
      </c>
      <c r="AE67" s="43">
        <f ca="1">'Evaluation Trace'!BF67</f>
        <v>177</v>
      </c>
      <c r="AF67" s="43">
        <f ca="1">'Evaluation Trace'!BG67</f>
        <v>243</v>
      </c>
      <c r="AG67" s="43">
        <f ca="1">'Evaluation Trace'!BH67</f>
        <v>186</v>
      </c>
      <c r="AH67" s="43">
        <f ca="1">'Evaluation Trace'!BI67</f>
        <v>111</v>
      </c>
      <c r="AI67" s="43">
        <f ca="1">'Evaluation Trace'!BJ67</f>
        <v>166</v>
      </c>
      <c r="AJ67" s="43">
        <f ca="1">'Evaluation Trace'!BK67</f>
        <v>253</v>
      </c>
      <c r="AK67" s="43">
        <f ca="1">'Evaluation Trace'!BL67</f>
        <v>149</v>
      </c>
      <c r="AL67" s="43">
        <f ca="1">'Evaluation Trace'!BM67</f>
        <v>180</v>
      </c>
      <c r="AM67" s="43">
        <f ca="1">'Evaluation Trace'!BN67</f>
        <v>7</v>
      </c>
      <c r="AN67" s="43">
        <f ca="1">'Evaluation Trace'!BO67</f>
        <v>222</v>
      </c>
      <c r="AO67" s="24"/>
      <c r="AP67" s="43">
        <f ca="1">'Evaluation Trace'!BQ67</f>
        <v>171</v>
      </c>
      <c r="AQ67" s="43">
        <f ca="1">'Evaluation Trace'!BR67</f>
        <v>128</v>
      </c>
      <c r="AR67" s="43">
        <f ca="1">'Evaluation Trace'!BS67</f>
        <v>164</v>
      </c>
      <c r="AS67" s="43">
        <f ca="1">'Evaluation Trace'!BT67</f>
        <v>13</v>
      </c>
      <c r="AT67" s="43">
        <f ca="1">'Evaluation Trace'!BU67</f>
        <v>32</v>
      </c>
      <c r="AU67" s="43">
        <f ca="1">'Evaluation Trace'!BV67</f>
        <v>76</v>
      </c>
      <c r="AV67" s="43">
        <f ca="1">'Evaluation Trace'!BW67</f>
        <v>141</v>
      </c>
      <c r="AW67" s="24"/>
      <c r="AX67" s="43">
        <f ca="1">'Evaluation Trace'!BY67</f>
        <v>92</v>
      </c>
      <c r="AY67" s="43">
        <f ca="1">'Evaluation Trace'!BZ67</f>
        <v>78</v>
      </c>
      <c r="AZ67" s="43">
        <f ca="1">'Evaluation Trace'!CA67</f>
        <v>87</v>
      </c>
      <c r="BA67" s="43">
        <f ca="1">'Evaluation Trace'!CB67</f>
        <v>79</v>
      </c>
      <c r="BB67" s="43">
        <f ca="1">'Evaluation Trace'!CC67</f>
        <v>74</v>
      </c>
      <c r="BC67" s="7"/>
      <c r="BD67" s="43">
        <f ca="1">'Evaluation Trace'!CE67</f>
        <v>158</v>
      </c>
      <c r="BE67" s="43">
        <f ca="1">'Evaluation Trace'!CF67</f>
        <v>223</v>
      </c>
      <c r="BF67" s="43">
        <f ca="1">'Evaluation Trace'!CG67</f>
        <v>38</v>
      </c>
      <c r="BG67" s="43">
        <f ca="1">'Evaluation Trace'!CH67</f>
        <v>163</v>
      </c>
      <c r="BH67" s="43">
        <f ca="1">'Evaluation Trace'!CI67</f>
        <v>0</v>
      </c>
      <c r="BI67" s="7"/>
    </row>
    <row r="68" spans="1:62" x14ac:dyDescent="0.25">
      <c r="A68" s="44"/>
      <c r="B68" s="43" cm="1">
        <f t="array" aca="1" ref="B68" ca="1">MOD($D68*MOD_INV($C68,Prime),Prime)</f>
        <v>249</v>
      </c>
      <c r="C68" s="19" cm="1">
        <f t="array" ref="C68">MOD(MOD_EXP($H68,Input_Output!$O$21,Prime)-1,Prime)</f>
        <v>128</v>
      </c>
      <c r="D68" s="43">
        <f ca="1">MOD(SUMPRODUCT(_xlfn.HSTACK(J$1:P$1,R$1:AB$1,AD$1:AN$1,AP$1:AV$1,AX$1:BB$1,BD$1:BH$1),_xlfn.HSTACK($J68:$P68,$R68:$AB68,$AD68:$AN68,$AP68:$AV68,$AX68:$BB68,$BD68:$BH68)),Prime)</f>
        <v>4</v>
      </c>
      <c r="E68" s="44"/>
      <c r="F68" s="41" t="str">
        <f>'Evaluation Trace'!A68</f>
        <v>disguised</v>
      </c>
      <c r="G68" s="19">
        <f>'Evaluation Trace'!B68</f>
        <v>63</v>
      </c>
      <c r="H68" s="19">
        <f>'Evaluation Trace'!C68</f>
        <v>238</v>
      </c>
      <c r="I68" s="24"/>
      <c r="J68" s="43">
        <f ca="1">'Evaluation Trace'!AK68</f>
        <v>166</v>
      </c>
      <c r="K68" s="43">
        <f ca="1">'Evaluation Trace'!AL68</f>
        <v>209</v>
      </c>
      <c r="L68" s="43">
        <f ca="1">'Evaluation Trace'!AM68</f>
        <v>243</v>
      </c>
      <c r="M68" s="43">
        <f ca="1">'Evaluation Trace'!AN68</f>
        <v>198</v>
      </c>
      <c r="N68" s="43">
        <f ca="1">'Evaluation Trace'!AO68</f>
        <v>53</v>
      </c>
      <c r="O68" s="43">
        <f ca="1">'Evaluation Trace'!AP68</f>
        <v>33</v>
      </c>
      <c r="P68" s="43">
        <f ca="1">'Evaluation Trace'!AQ68</f>
        <v>181</v>
      </c>
      <c r="Q68" s="24"/>
      <c r="R68" s="43">
        <f ca="1">'Evaluation Trace'!AS68</f>
        <v>182</v>
      </c>
      <c r="S68" s="43">
        <f ca="1">'Evaluation Trace'!AT68</f>
        <v>186</v>
      </c>
      <c r="T68" s="43">
        <f ca="1">'Evaluation Trace'!AU68</f>
        <v>98</v>
      </c>
      <c r="U68" s="43">
        <f ca="1">'Evaluation Trace'!AV68</f>
        <v>74</v>
      </c>
      <c r="V68" s="43">
        <f ca="1">'Evaluation Trace'!AW68</f>
        <v>56</v>
      </c>
      <c r="W68" s="43">
        <f ca="1">'Evaluation Trace'!AX68</f>
        <v>184</v>
      </c>
      <c r="X68" s="43">
        <f ca="1">'Evaluation Trace'!AY68</f>
        <v>14</v>
      </c>
      <c r="Y68" s="43">
        <f ca="1">'Evaluation Trace'!AZ68</f>
        <v>239</v>
      </c>
      <c r="Z68" s="43">
        <f ca="1">'Evaluation Trace'!BA68</f>
        <v>223</v>
      </c>
      <c r="AA68" s="43">
        <f ca="1">'Evaluation Trace'!BB68</f>
        <v>126</v>
      </c>
      <c r="AB68" s="43">
        <f ca="1">'Evaluation Trace'!BC68</f>
        <v>41</v>
      </c>
      <c r="AC68" s="24"/>
      <c r="AD68" s="43">
        <f ca="1">'Evaluation Trace'!BE68</f>
        <v>185</v>
      </c>
      <c r="AE68" s="43">
        <f ca="1">'Evaluation Trace'!BF68</f>
        <v>255</v>
      </c>
      <c r="AF68" s="43">
        <f ca="1">'Evaluation Trace'!BG68</f>
        <v>54</v>
      </c>
      <c r="AG68" s="43">
        <f ca="1">'Evaluation Trace'!BH68</f>
        <v>164</v>
      </c>
      <c r="AH68" s="43">
        <f ca="1">'Evaluation Trace'!BI68</f>
        <v>152</v>
      </c>
      <c r="AI68" s="43">
        <f ca="1">'Evaluation Trace'!BJ68</f>
        <v>96</v>
      </c>
      <c r="AJ68" s="43">
        <f ca="1">'Evaluation Trace'!BK68</f>
        <v>221</v>
      </c>
      <c r="AK68" s="43">
        <f ca="1">'Evaluation Trace'!BL68</f>
        <v>253</v>
      </c>
      <c r="AL68" s="43">
        <f ca="1">'Evaluation Trace'!BM68</f>
        <v>111</v>
      </c>
      <c r="AM68" s="43">
        <f ca="1">'Evaluation Trace'!BN68</f>
        <v>186</v>
      </c>
      <c r="AN68" s="43">
        <f ca="1">'Evaluation Trace'!BO68</f>
        <v>68</v>
      </c>
      <c r="AO68" s="24"/>
      <c r="AP68" s="43">
        <f ca="1">'Evaluation Trace'!BQ68</f>
        <v>135</v>
      </c>
      <c r="AQ68" s="43">
        <f ca="1">'Evaluation Trace'!BR68</f>
        <v>238</v>
      </c>
      <c r="AR68" s="43">
        <f ca="1">'Evaluation Trace'!BS68</f>
        <v>101</v>
      </c>
      <c r="AS68" s="43">
        <f ca="1">'Evaluation Trace'!BT68</f>
        <v>118</v>
      </c>
      <c r="AT68" s="43">
        <f ca="1">'Evaluation Trace'!BU68</f>
        <v>8</v>
      </c>
      <c r="AU68" s="43">
        <f ca="1">'Evaluation Trace'!BV68</f>
        <v>91</v>
      </c>
      <c r="AV68" s="43">
        <f ca="1">'Evaluation Trace'!BW68</f>
        <v>179</v>
      </c>
      <c r="AW68" s="24"/>
      <c r="AX68" s="43">
        <f ca="1">'Evaluation Trace'!BY68</f>
        <v>144</v>
      </c>
      <c r="AY68" s="43">
        <f ca="1">'Evaluation Trace'!BZ68</f>
        <v>138</v>
      </c>
      <c r="AZ68" s="43">
        <f ca="1">'Evaluation Trace'!CA68</f>
        <v>136</v>
      </c>
      <c r="BA68" s="43">
        <f ca="1">'Evaluation Trace'!CB68</f>
        <v>251</v>
      </c>
      <c r="BB68" s="43">
        <f ca="1">'Evaluation Trace'!CC68</f>
        <v>160</v>
      </c>
      <c r="BC68" s="7"/>
      <c r="BD68" s="43">
        <f ca="1">'Evaluation Trace'!CE68</f>
        <v>0</v>
      </c>
      <c r="BE68" s="43">
        <f ca="1">'Evaluation Trace'!CF68</f>
        <v>210</v>
      </c>
      <c r="BF68" s="43">
        <f ca="1">'Evaluation Trace'!CG68</f>
        <v>91</v>
      </c>
      <c r="BG68" s="43">
        <f ca="1">'Evaluation Trace'!CH68</f>
        <v>77</v>
      </c>
      <c r="BH68" s="43">
        <f ca="1">'Evaluation Trace'!CI68</f>
        <v>0</v>
      </c>
      <c r="BI68" s="7"/>
    </row>
    <row r="69" spans="1:62" x14ac:dyDescent="0.25">
      <c r="A69" s="44"/>
      <c r="B69" s="43" cm="1">
        <f t="array" ref="B69">MOD($D69*MOD_INV($C69,Prime),Prime)</f>
        <v>0</v>
      </c>
      <c r="C69" s="19" cm="1">
        <f t="array" ref="C69">MOD(MOD_EXP($H69,Input_Output!$O$21,Prime)-1,Prime)</f>
        <v>256</v>
      </c>
      <c r="D69" s="43">
        <f>MOD(SUMPRODUCT(_xlfn.HSTACK(J$1:P$1,R$1:AB$1,AD$1:AN$1,AP$1:AV$1,AX$1:BB$1,BD$1:BH$1),_xlfn.HSTACK($J69:$P69,$R69:$AB69,$AD69:$AN69,$AP69:$AV69,$AX69:$BB69,$BD69:$BH69)),Prime)</f>
        <v>0</v>
      </c>
      <c r="E69" s="44"/>
      <c r="F69" s="41" t="str">
        <f>'Evaluation Trace'!A69</f>
        <v/>
      </c>
      <c r="G69" s="19" t="str">
        <f>'Evaluation Trace'!B69</f>
        <v/>
      </c>
      <c r="H69" s="19">
        <f>'Evaluation Trace'!C69</f>
        <v>0</v>
      </c>
      <c r="I69" s="24"/>
      <c r="J69" s="43" t="str">
        <f>'Evaluation Trace'!AK69</f>
        <v/>
      </c>
      <c r="K69" s="43" t="str">
        <f>'Evaluation Trace'!AL69</f>
        <v/>
      </c>
      <c r="L69" s="43" t="str">
        <f>'Evaluation Trace'!AM69</f>
        <v/>
      </c>
      <c r="M69" s="43" t="str">
        <f>'Evaluation Trace'!AN69</f>
        <v/>
      </c>
      <c r="N69" s="43" t="str">
        <f>'Evaluation Trace'!AO69</f>
        <v/>
      </c>
      <c r="O69" s="43" t="str">
        <f>'Evaluation Trace'!AP69</f>
        <v/>
      </c>
      <c r="P69" s="43" t="str">
        <f>'Evaluation Trace'!AQ69</f>
        <v/>
      </c>
      <c r="Q69" s="24"/>
      <c r="R69" s="43" t="str">
        <f>'Evaluation Trace'!AS69</f>
        <v/>
      </c>
      <c r="S69" s="43" t="str">
        <f>'Evaluation Trace'!AT69</f>
        <v/>
      </c>
      <c r="T69" s="43" t="str">
        <f>'Evaluation Trace'!AU69</f>
        <v/>
      </c>
      <c r="U69" s="43" t="str">
        <f>'Evaluation Trace'!AV69</f>
        <v/>
      </c>
      <c r="V69" s="43" t="str">
        <f>'Evaluation Trace'!AW69</f>
        <v/>
      </c>
      <c r="W69" s="43" t="str">
        <f>'Evaluation Trace'!AX69</f>
        <v/>
      </c>
      <c r="X69" s="43" t="str">
        <f>'Evaluation Trace'!AY69</f>
        <v/>
      </c>
      <c r="Y69" s="43" t="str">
        <f>'Evaluation Trace'!AZ69</f>
        <v/>
      </c>
      <c r="Z69" s="43" t="str">
        <f>'Evaluation Trace'!BA69</f>
        <v/>
      </c>
      <c r="AA69" s="43" t="str">
        <f>'Evaluation Trace'!BB69</f>
        <v/>
      </c>
      <c r="AB69" s="43" t="str">
        <f>'Evaluation Trace'!BC69</f>
        <v/>
      </c>
      <c r="AC69" s="24"/>
      <c r="AD69" s="43" t="str">
        <f>'Evaluation Trace'!BE69</f>
        <v/>
      </c>
      <c r="AE69" s="43" t="str">
        <f>'Evaluation Trace'!BF69</f>
        <v/>
      </c>
      <c r="AF69" s="43" t="str">
        <f>'Evaluation Trace'!BG69</f>
        <v/>
      </c>
      <c r="AG69" s="43" t="str">
        <f>'Evaluation Trace'!BH69</f>
        <v/>
      </c>
      <c r="AH69" s="43" t="str">
        <f>'Evaluation Trace'!BI69</f>
        <v/>
      </c>
      <c r="AI69" s="43" t="str">
        <f>'Evaluation Trace'!BJ69</f>
        <v/>
      </c>
      <c r="AJ69" s="43" t="str">
        <f>'Evaluation Trace'!BK69</f>
        <v/>
      </c>
      <c r="AK69" s="43" t="str">
        <f>'Evaluation Trace'!BL69</f>
        <v/>
      </c>
      <c r="AL69" s="43" t="str">
        <f>'Evaluation Trace'!BM69</f>
        <v/>
      </c>
      <c r="AM69" s="43" t="str">
        <f>'Evaluation Trace'!BN69</f>
        <v/>
      </c>
      <c r="AN69" s="43" t="str">
        <f>'Evaluation Trace'!BO69</f>
        <v/>
      </c>
      <c r="AO69" s="24"/>
      <c r="AP69" s="43" t="str">
        <f>'Evaluation Trace'!BQ69</f>
        <v/>
      </c>
      <c r="AQ69" s="43" t="str">
        <f>'Evaluation Trace'!BR69</f>
        <v/>
      </c>
      <c r="AR69" s="43" t="str">
        <f>'Evaluation Trace'!BS69</f>
        <v/>
      </c>
      <c r="AS69" s="43" t="str">
        <f>'Evaluation Trace'!BT69</f>
        <v/>
      </c>
      <c r="AT69" s="43" t="str">
        <f>'Evaluation Trace'!BU69</f>
        <v/>
      </c>
      <c r="AU69" s="43" t="str">
        <f>'Evaluation Trace'!BV69</f>
        <v/>
      </c>
      <c r="AV69" s="43" t="str">
        <f>'Evaluation Trace'!BW69</f>
        <v/>
      </c>
      <c r="AW69" s="24"/>
      <c r="AX69" s="43" t="str">
        <f>'Evaluation Trace'!BY69</f>
        <v/>
      </c>
      <c r="AY69" s="43" t="str">
        <f>'Evaluation Trace'!BZ69</f>
        <v/>
      </c>
      <c r="AZ69" s="43" t="str">
        <f>'Evaluation Trace'!CA69</f>
        <v/>
      </c>
      <c r="BA69" s="43" t="str">
        <f>'Evaluation Trace'!CB69</f>
        <v/>
      </c>
      <c r="BB69" s="43" t="str">
        <f>'Evaluation Trace'!CC69</f>
        <v/>
      </c>
      <c r="BC69" s="7"/>
      <c r="BD69" s="43" t="str">
        <f>'Evaluation Trace'!CE69</f>
        <v/>
      </c>
      <c r="BE69" s="43" t="str">
        <f>'Evaluation Trace'!CF69</f>
        <v/>
      </c>
      <c r="BF69" s="43" t="str">
        <f>'Evaluation Trace'!CG69</f>
        <v/>
      </c>
      <c r="BG69" s="43" t="str">
        <f>'Evaluation Trace'!CH69</f>
        <v/>
      </c>
      <c r="BH69" s="43" t="str">
        <f>'Evaluation Trace'!CI69</f>
        <v/>
      </c>
      <c r="BI69" s="7"/>
      <c r="BJ69">
        <f>D69</f>
        <v>0</v>
      </c>
    </row>
    <row r="70" spans="1:62" x14ac:dyDescent="0.25">
      <c r="A70" s="44"/>
      <c r="B70" s="43" cm="1">
        <f t="array" ref="B70">MOD($D70*MOD_INV($C70,Prime),Prime)</f>
        <v>0</v>
      </c>
      <c r="C70" s="19" cm="1">
        <f t="array" ref="C70">MOD(MOD_EXP($H70,Input_Output!$O$21,Prime)-1,Prime)</f>
        <v>256</v>
      </c>
      <c r="D70" s="43">
        <f>MOD(SUMPRODUCT(_xlfn.HSTACK(J$1:P$1,R$1:AB$1,AD$1:AN$1,AP$1:AV$1,AX$1:BB$1,BD$1:BH$1),_xlfn.HSTACK($J70:$P70,$R70:$AB70,$AD70:$AN70,$AP70:$AV70,$AX70:$BB70,$BD70:$BH70)),Prime)</f>
        <v>0</v>
      </c>
      <c r="E70" s="44"/>
      <c r="F70" s="41" t="str">
        <f>'Evaluation Trace'!A70</f>
        <v/>
      </c>
      <c r="G70" s="19" t="str">
        <f>'Evaluation Trace'!B70</f>
        <v/>
      </c>
      <c r="H70" s="19">
        <f>'Evaluation Trace'!C70</f>
        <v>0</v>
      </c>
      <c r="I70" s="24"/>
      <c r="J70" s="43" t="str">
        <f>'Evaluation Trace'!AK70</f>
        <v/>
      </c>
      <c r="K70" s="43" t="str">
        <f>'Evaluation Trace'!AL70</f>
        <v/>
      </c>
      <c r="L70" s="43" t="str">
        <f>'Evaluation Trace'!AM70</f>
        <v/>
      </c>
      <c r="M70" s="43" t="str">
        <f>'Evaluation Trace'!AN70</f>
        <v/>
      </c>
      <c r="N70" s="43" t="str">
        <f>'Evaluation Trace'!AO70</f>
        <v/>
      </c>
      <c r="O70" s="43" t="str">
        <f>'Evaluation Trace'!AP70</f>
        <v/>
      </c>
      <c r="P70" s="43" t="str">
        <f>'Evaluation Trace'!AQ70</f>
        <v/>
      </c>
      <c r="Q70" s="24"/>
      <c r="R70" s="43" t="str">
        <f>'Evaluation Trace'!AS70</f>
        <v/>
      </c>
      <c r="S70" s="43" t="str">
        <f>'Evaluation Trace'!AT70</f>
        <v/>
      </c>
      <c r="T70" s="43" t="str">
        <f>'Evaluation Trace'!AU70</f>
        <v/>
      </c>
      <c r="U70" s="43" t="str">
        <f>'Evaluation Trace'!AV70</f>
        <v/>
      </c>
      <c r="V70" s="43" t="str">
        <f>'Evaluation Trace'!AW70</f>
        <v/>
      </c>
      <c r="W70" s="43" t="str">
        <f>'Evaluation Trace'!AX70</f>
        <v/>
      </c>
      <c r="X70" s="43" t="str">
        <f>'Evaluation Trace'!AY70</f>
        <v/>
      </c>
      <c r="Y70" s="43" t="str">
        <f>'Evaluation Trace'!AZ70</f>
        <v/>
      </c>
      <c r="Z70" s="43" t="str">
        <f>'Evaluation Trace'!BA70</f>
        <v/>
      </c>
      <c r="AA70" s="43" t="str">
        <f>'Evaluation Trace'!BB70</f>
        <v/>
      </c>
      <c r="AB70" s="43" t="str">
        <f>'Evaluation Trace'!BC70</f>
        <v/>
      </c>
      <c r="AC70" s="24"/>
      <c r="AD70" s="43" t="str">
        <f>'Evaluation Trace'!BE70</f>
        <v/>
      </c>
      <c r="AE70" s="43" t="str">
        <f>'Evaluation Trace'!BF70</f>
        <v/>
      </c>
      <c r="AF70" s="43" t="str">
        <f>'Evaluation Trace'!BG70</f>
        <v/>
      </c>
      <c r="AG70" s="43" t="str">
        <f>'Evaluation Trace'!BH70</f>
        <v/>
      </c>
      <c r="AH70" s="43" t="str">
        <f>'Evaluation Trace'!BI70</f>
        <v/>
      </c>
      <c r="AI70" s="43" t="str">
        <f>'Evaluation Trace'!BJ70</f>
        <v/>
      </c>
      <c r="AJ70" s="43" t="str">
        <f>'Evaluation Trace'!BK70</f>
        <v/>
      </c>
      <c r="AK70" s="43" t="str">
        <f>'Evaluation Trace'!BL70</f>
        <v/>
      </c>
      <c r="AL70" s="43" t="str">
        <f>'Evaluation Trace'!BM70</f>
        <v/>
      </c>
      <c r="AM70" s="43" t="str">
        <f>'Evaluation Trace'!BN70</f>
        <v/>
      </c>
      <c r="AN70" s="43" t="str">
        <f>'Evaluation Trace'!BO70</f>
        <v/>
      </c>
      <c r="AO70" s="24"/>
      <c r="AP70" s="43" t="str">
        <f>'Evaluation Trace'!BQ70</f>
        <v/>
      </c>
      <c r="AQ70" s="43" t="str">
        <f>'Evaluation Trace'!BR70</f>
        <v/>
      </c>
      <c r="AR70" s="43" t="str">
        <f>'Evaluation Trace'!BS70</f>
        <v/>
      </c>
      <c r="AS70" s="43" t="str">
        <f>'Evaluation Trace'!BT70</f>
        <v/>
      </c>
      <c r="AT70" s="43" t="str">
        <f>'Evaluation Trace'!BU70</f>
        <v/>
      </c>
      <c r="AU70" s="43" t="str">
        <f>'Evaluation Trace'!BV70</f>
        <v/>
      </c>
      <c r="AV70" s="43" t="str">
        <f>'Evaluation Trace'!BW70</f>
        <v/>
      </c>
      <c r="AW70" s="24"/>
      <c r="AX70" s="43" t="str">
        <f>'Evaluation Trace'!BY70</f>
        <v/>
      </c>
      <c r="AY70" s="43" t="str">
        <f>'Evaluation Trace'!BZ70</f>
        <v/>
      </c>
      <c r="AZ70" s="43" t="str">
        <f>'Evaluation Trace'!CA70</f>
        <v/>
      </c>
      <c r="BA70" s="43" t="str">
        <f>'Evaluation Trace'!CB70</f>
        <v/>
      </c>
      <c r="BB70" s="43" t="str">
        <f>'Evaluation Trace'!CC70</f>
        <v/>
      </c>
      <c r="BC70" s="7"/>
      <c r="BD70" s="43" t="str">
        <f>'Evaluation Trace'!CE70</f>
        <v/>
      </c>
      <c r="BE70" s="43" t="str">
        <f>'Evaluation Trace'!CF70</f>
        <v/>
      </c>
      <c r="BF70" s="43" t="str">
        <f>'Evaluation Trace'!CG70</f>
        <v/>
      </c>
      <c r="BG70" s="43" t="str">
        <f>'Evaluation Trace'!CH70</f>
        <v/>
      </c>
      <c r="BH70" s="43" t="str">
        <f>'Evaluation Trace'!CI70</f>
        <v/>
      </c>
      <c r="BI70" s="7"/>
      <c r="BJ70">
        <f>D70</f>
        <v>0</v>
      </c>
    </row>
    <row r="71" spans="1:62" x14ac:dyDescent="0.25">
      <c r="A71" s="44"/>
      <c r="B71" s="43" cm="1">
        <f t="array" ref="B71">MOD($D71*MOD_INV($C71,Prime),Prime)</f>
        <v>0</v>
      </c>
      <c r="C71" s="19" cm="1">
        <f t="array" ref="C71">MOD(MOD_EXP($H71,Input_Output!$O$21,Prime)-1,Prime)</f>
        <v>256</v>
      </c>
      <c r="D71" s="43">
        <f>MOD(SUMPRODUCT(_xlfn.HSTACK(J$1:P$1,R$1:AB$1,AD$1:AN$1,AP$1:AV$1,AX$1:BB$1,BD$1:BH$1),_xlfn.HSTACK($J71:$P71,$R71:$AB71,$AD71:$AN71,$AP71:$AV71,$AX71:$BB71,$BD71:$BH71)),Prime)</f>
        <v>0</v>
      </c>
      <c r="E71" s="44"/>
      <c r="F71" s="41" t="str">
        <f>'Evaluation Trace'!A71</f>
        <v/>
      </c>
      <c r="G71" s="19" t="str">
        <f>'Evaluation Trace'!B71</f>
        <v/>
      </c>
      <c r="H71" s="19">
        <f>'Evaluation Trace'!C71</f>
        <v>0</v>
      </c>
      <c r="I71" s="24"/>
      <c r="J71" s="43" t="str">
        <f>'Evaluation Trace'!AK71</f>
        <v/>
      </c>
      <c r="K71" s="43" t="str">
        <f>'Evaluation Trace'!AL71</f>
        <v/>
      </c>
      <c r="L71" s="43" t="str">
        <f>'Evaluation Trace'!AM71</f>
        <v/>
      </c>
      <c r="M71" s="43" t="str">
        <f>'Evaluation Trace'!AN71</f>
        <v/>
      </c>
      <c r="N71" s="43" t="str">
        <f>'Evaluation Trace'!AO71</f>
        <v/>
      </c>
      <c r="O71" s="43" t="str">
        <f>'Evaluation Trace'!AP71</f>
        <v/>
      </c>
      <c r="P71" s="43" t="str">
        <f>'Evaluation Trace'!AQ71</f>
        <v/>
      </c>
      <c r="Q71" s="24"/>
      <c r="R71" s="43" t="str">
        <f>'Evaluation Trace'!AS71</f>
        <v/>
      </c>
      <c r="S71" s="43" t="str">
        <f>'Evaluation Trace'!AT71</f>
        <v/>
      </c>
      <c r="T71" s="43" t="str">
        <f>'Evaluation Trace'!AU71</f>
        <v/>
      </c>
      <c r="U71" s="43" t="str">
        <f>'Evaluation Trace'!AV71</f>
        <v/>
      </c>
      <c r="V71" s="43" t="str">
        <f>'Evaluation Trace'!AW71</f>
        <v/>
      </c>
      <c r="W71" s="43" t="str">
        <f>'Evaluation Trace'!AX71</f>
        <v/>
      </c>
      <c r="X71" s="43" t="str">
        <f>'Evaluation Trace'!AY71</f>
        <v/>
      </c>
      <c r="Y71" s="43" t="str">
        <f>'Evaluation Trace'!AZ71</f>
        <v/>
      </c>
      <c r="Z71" s="43" t="str">
        <f>'Evaluation Trace'!BA71</f>
        <v/>
      </c>
      <c r="AA71" s="43" t="str">
        <f>'Evaluation Trace'!BB71</f>
        <v/>
      </c>
      <c r="AB71" s="43" t="str">
        <f>'Evaluation Trace'!BC71</f>
        <v/>
      </c>
      <c r="AC71" s="24"/>
      <c r="AD71" s="43" t="str">
        <f>'Evaluation Trace'!BE71</f>
        <v/>
      </c>
      <c r="AE71" s="43" t="str">
        <f>'Evaluation Trace'!BF71</f>
        <v/>
      </c>
      <c r="AF71" s="43" t="str">
        <f>'Evaluation Trace'!BG71</f>
        <v/>
      </c>
      <c r="AG71" s="43" t="str">
        <f>'Evaluation Trace'!BH71</f>
        <v/>
      </c>
      <c r="AH71" s="43" t="str">
        <f>'Evaluation Trace'!BI71</f>
        <v/>
      </c>
      <c r="AI71" s="43" t="str">
        <f>'Evaluation Trace'!BJ71</f>
        <v/>
      </c>
      <c r="AJ71" s="43" t="str">
        <f>'Evaluation Trace'!BK71</f>
        <v/>
      </c>
      <c r="AK71" s="43" t="str">
        <f>'Evaluation Trace'!BL71</f>
        <v/>
      </c>
      <c r="AL71" s="43" t="str">
        <f>'Evaluation Trace'!BM71</f>
        <v/>
      </c>
      <c r="AM71" s="43" t="str">
        <f>'Evaluation Trace'!BN71</f>
        <v/>
      </c>
      <c r="AN71" s="43" t="str">
        <f>'Evaluation Trace'!BO71</f>
        <v/>
      </c>
      <c r="AO71" s="24"/>
      <c r="AP71" s="43" t="str">
        <f>'Evaluation Trace'!BQ71</f>
        <v/>
      </c>
      <c r="AQ71" s="43" t="str">
        <f>'Evaluation Trace'!BR71</f>
        <v/>
      </c>
      <c r="AR71" s="43" t="str">
        <f>'Evaluation Trace'!BS71</f>
        <v/>
      </c>
      <c r="AS71" s="43" t="str">
        <f>'Evaluation Trace'!BT71</f>
        <v/>
      </c>
      <c r="AT71" s="43" t="str">
        <f>'Evaluation Trace'!BU71</f>
        <v/>
      </c>
      <c r="AU71" s="43" t="str">
        <f>'Evaluation Trace'!BV71</f>
        <v/>
      </c>
      <c r="AV71" s="43" t="str">
        <f>'Evaluation Trace'!BW71</f>
        <v/>
      </c>
      <c r="AW71" s="24"/>
      <c r="AX71" s="43" t="str">
        <f>'Evaluation Trace'!BY71</f>
        <v/>
      </c>
      <c r="AY71" s="43" t="str">
        <f>'Evaluation Trace'!BZ71</f>
        <v/>
      </c>
      <c r="AZ71" s="43" t="str">
        <f>'Evaluation Trace'!CA71</f>
        <v/>
      </c>
      <c r="BA71" s="43" t="str">
        <f>'Evaluation Trace'!CB71</f>
        <v/>
      </c>
      <c r="BB71" s="43" t="str">
        <f>'Evaluation Trace'!CC71</f>
        <v/>
      </c>
      <c r="BC71" s="7"/>
      <c r="BD71" s="43" t="str">
        <f>'Evaluation Trace'!CE71</f>
        <v/>
      </c>
      <c r="BE71" s="43" t="str">
        <f>'Evaluation Trace'!CF71</f>
        <v/>
      </c>
      <c r="BF71" s="43" t="str">
        <f>'Evaluation Trace'!CG71</f>
        <v/>
      </c>
      <c r="BG71" s="43" t="str">
        <f>'Evaluation Trace'!CH71</f>
        <v/>
      </c>
      <c r="BH71" s="43" t="str">
        <f>'Evaluation Trace'!CI71</f>
        <v/>
      </c>
      <c r="BI71" s="7"/>
      <c r="BJ71">
        <f>D71</f>
        <v>0</v>
      </c>
    </row>
    <row r="72" spans="1:62" x14ac:dyDescent="0.25">
      <c r="A72" s="44"/>
      <c r="B72" s="43" cm="1">
        <f t="array" ref="B72">MOD($D72*MOD_INV($C72,Prime),Prime)</f>
        <v>0</v>
      </c>
      <c r="C72" s="19" cm="1">
        <f t="array" ref="C72">MOD(MOD_EXP($H72,Input_Output!$O$21,Prime)-1,Prime)</f>
        <v>256</v>
      </c>
      <c r="D72" s="43">
        <f>MOD(SUMPRODUCT(_xlfn.HSTACK(J$1:P$1,R$1:AB$1,AD$1:AN$1,AP$1:AV$1,AX$1:BB$1,BD$1:BH$1),_xlfn.HSTACK($J72:$P72,$R72:$AB72,$AD72:$AN72,$AP72:$AV72,$AX72:$BB72,$BD72:$BH72)),Prime)</f>
        <v>0</v>
      </c>
      <c r="E72" s="44"/>
      <c r="F72" s="41" t="str">
        <f>'Evaluation Trace'!A72</f>
        <v/>
      </c>
      <c r="G72" s="19" t="str">
        <f>'Evaluation Trace'!B72</f>
        <v/>
      </c>
      <c r="H72" s="19">
        <f>'Evaluation Trace'!C72</f>
        <v>0</v>
      </c>
      <c r="I72" s="24"/>
      <c r="J72" s="43" t="str">
        <f>'Evaluation Trace'!AK72</f>
        <v/>
      </c>
      <c r="K72" s="43" t="str">
        <f>'Evaluation Trace'!AL72</f>
        <v/>
      </c>
      <c r="L72" s="43" t="str">
        <f>'Evaluation Trace'!AM72</f>
        <v/>
      </c>
      <c r="M72" s="43" t="str">
        <f>'Evaluation Trace'!AN72</f>
        <v/>
      </c>
      <c r="N72" s="43" t="str">
        <f>'Evaluation Trace'!AO72</f>
        <v/>
      </c>
      <c r="O72" s="43" t="str">
        <f>'Evaluation Trace'!AP72</f>
        <v/>
      </c>
      <c r="P72" s="43" t="str">
        <f>'Evaluation Trace'!AQ72</f>
        <v/>
      </c>
      <c r="Q72" s="24"/>
      <c r="R72" s="43" t="str">
        <f>'Evaluation Trace'!AS72</f>
        <v/>
      </c>
      <c r="S72" s="43" t="str">
        <f>'Evaluation Trace'!AT72</f>
        <v/>
      </c>
      <c r="T72" s="43" t="str">
        <f>'Evaluation Trace'!AU72</f>
        <v/>
      </c>
      <c r="U72" s="43" t="str">
        <f>'Evaluation Trace'!AV72</f>
        <v/>
      </c>
      <c r="V72" s="43" t="str">
        <f>'Evaluation Trace'!AW72</f>
        <v/>
      </c>
      <c r="W72" s="43" t="str">
        <f>'Evaluation Trace'!AX72</f>
        <v/>
      </c>
      <c r="X72" s="43" t="str">
        <f>'Evaluation Trace'!AY72</f>
        <v/>
      </c>
      <c r="Y72" s="43" t="str">
        <f>'Evaluation Trace'!AZ72</f>
        <v/>
      </c>
      <c r="Z72" s="43" t="str">
        <f>'Evaluation Trace'!BA72</f>
        <v/>
      </c>
      <c r="AA72" s="43" t="str">
        <f>'Evaluation Trace'!BB72</f>
        <v/>
      </c>
      <c r="AB72" s="43" t="str">
        <f>'Evaluation Trace'!BC72</f>
        <v/>
      </c>
      <c r="AC72" s="24"/>
      <c r="AD72" s="43" t="str">
        <f>'Evaluation Trace'!BE72</f>
        <v/>
      </c>
      <c r="AE72" s="43" t="str">
        <f>'Evaluation Trace'!BF72</f>
        <v/>
      </c>
      <c r="AF72" s="43" t="str">
        <f>'Evaluation Trace'!BG72</f>
        <v/>
      </c>
      <c r="AG72" s="43" t="str">
        <f>'Evaluation Trace'!BH72</f>
        <v/>
      </c>
      <c r="AH72" s="43" t="str">
        <f>'Evaluation Trace'!BI72</f>
        <v/>
      </c>
      <c r="AI72" s="43" t="str">
        <f>'Evaluation Trace'!BJ72</f>
        <v/>
      </c>
      <c r="AJ72" s="43" t="str">
        <f>'Evaluation Trace'!BK72</f>
        <v/>
      </c>
      <c r="AK72" s="43" t="str">
        <f>'Evaluation Trace'!BL72</f>
        <v/>
      </c>
      <c r="AL72" s="43" t="str">
        <f>'Evaluation Trace'!BM72</f>
        <v/>
      </c>
      <c r="AM72" s="43" t="str">
        <f>'Evaluation Trace'!BN72</f>
        <v/>
      </c>
      <c r="AN72" s="43" t="str">
        <f>'Evaluation Trace'!BO72</f>
        <v/>
      </c>
      <c r="AO72" s="24"/>
      <c r="AP72" s="43" t="str">
        <f>'Evaluation Trace'!BQ72</f>
        <v/>
      </c>
      <c r="AQ72" s="43" t="str">
        <f>'Evaluation Trace'!BR72</f>
        <v/>
      </c>
      <c r="AR72" s="43" t="str">
        <f>'Evaluation Trace'!BS72</f>
        <v/>
      </c>
      <c r="AS72" s="43" t="str">
        <f>'Evaluation Trace'!BT72</f>
        <v/>
      </c>
      <c r="AT72" s="43" t="str">
        <f>'Evaluation Trace'!BU72</f>
        <v/>
      </c>
      <c r="AU72" s="43" t="str">
        <f>'Evaluation Trace'!BV72</f>
        <v/>
      </c>
      <c r="AV72" s="43" t="str">
        <f>'Evaluation Trace'!BW72</f>
        <v/>
      </c>
      <c r="AW72" s="24"/>
      <c r="AX72" s="43" t="str">
        <f>'Evaluation Trace'!BY72</f>
        <v/>
      </c>
      <c r="AY72" s="43" t="str">
        <f>'Evaluation Trace'!BZ72</f>
        <v/>
      </c>
      <c r="AZ72" s="43" t="str">
        <f>'Evaluation Trace'!CA72</f>
        <v/>
      </c>
      <c r="BA72" s="43" t="str">
        <f>'Evaluation Trace'!CB72</f>
        <v/>
      </c>
      <c r="BB72" s="43" t="str">
        <f>'Evaluation Trace'!CC72</f>
        <v/>
      </c>
      <c r="BC72" s="7"/>
      <c r="BD72" s="43" t="str">
        <f>'Evaluation Trace'!CE72</f>
        <v/>
      </c>
      <c r="BE72" s="43" t="str">
        <f>'Evaluation Trace'!CF72</f>
        <v/>
      </c>
      <c r="BF72" s="43" t="str">
        <f>'Evaluation Trace'!CG72</f>
        <v/>
      </c>
      <c r="BG72" s="43" t="str">
        <f>'Evaluation Trace'!CH72</f>
        <v/>
      </c>
      <c r="BH72" s="43" t="str">
        <f>'Evaluation Trace'!CI72</f>
        <v/>
      </c>
      <c r="BI72" s="7"/>
      <c r="BJ72">
        <f>D72</f>
        <v>0</v>
      </c>
    </row>
    <row r="73" spans="1:62" x14ac:dyDescent="0.25">
      <c r="A73" s="44"/>
      <c r="B73" s="43" cm="1">
        <f t="array" ref="B73">MOD($D73*MOD_INV($C73,Prime),Prime)</f>
        <v>0</v>
      </c>
      <c r="C73" s="19" cm="1">
        <f t="array" ref="C73">MOD(MOD_EXP($H73,Input_Output!$O$21,Prime)-1,Prime)</f>
        <v>256</v>
      </c>
      <c r="D73" s="43">
        <f>MOD(SUMPRODUCT(_xlfn.HSTACK(J$1:P$1,R$1:AB$1,AD$1:AN$1,AP$1:AV$1,AX$1:BB$1,BD$1:BH$1),_xlfn.HSTACK($J73:$P73,$R73:$AB73,$AD73:$AN73,$AP73:$AV73,$AX73:$BB73,$BD73:$BH73)),Prime)</f>
        <v>0</v>
      </c>
      <c r="E73" s="44"/>
      <c r="F73" s="41" t="str">
        <f>'Evaluation Trace'!A73</f>
        <v/>
      </c>
      <c r="G73" s="19" t="str">
        <f>'Evaluation Trace'!B73</f>
        <v/>
      </c>
      <c r="H73" s="19">
        <f>'Evaluation Trace'!C73</f>
        <v>0</v>
      </c>
      <c r="I73" s="24"/>
      <c r="J73" s="43" t="str">
        <f>'Evaluation Trace'!AK73</f>
        <v/>
      </c>
      <c r="K73" s="43" t="str">
        <f>'Evaluation Trace'!AL73</f>
        <v/>
      </c>
      <c r="L73" s="43" t="str">
        <f>'Evaluation Trace'!AM73</f>
        <v/>
      </c>
      <c r="M73" s="43" t="str">
        <f>'Evaluation Trace'!AN73</f>
        <v/>
      </c>
      <c r="N73" s="43" t="str">
        <f>'Evaluation Trace'!AO73</f>
        <v/>
      </c>
      <c r="O73" s="43" t="str">
        <f>'Evaluation Trace'!AP73</f>
        <v/>
      </c>
      <c r="P73" s="43" t="str">
        <f>'Evaluation Trace'!AQ73</f>
        <v/>
      </c>
      <c r="Q73" s="24"/>
      <c r="R73" s="43" t="str">
        <f>'Evaluation Trace'!AS73</f>
        <v/>
      </c>
      <c r="S73" s="43" t="str">
        <f>'Evaluation Trace'!AT73</f>
        <v/>
      </c>
      <c r="T73" s="43" t="str">
        <f>'Evaluation Trace'!AU73</f>
        <v/>
      </c>
      <c r="U73" s="43" t="str">
        <f>'Evaluation Trace'!AV73</f>
        <v/>
      </c>
      <c r="V73" s="43" t="str">
        <f>'Evaluation Trace'!AW73</f>
        <v/>
      </c>
      <c r="W73" s="43" t="str">
        <f>'Evaluation Trace'!AX73</f>
        <v/>
      </c>
      <c r="X73" s="43" t="str">
        <f>'Evaluation Trace'!AY73</f>
        <v/>
      </c>
      <c r="Y73" s="43" t="str">
        <f>'Evaluation Trace'!AZ73</f>
        <v/>
      </c>
      <c r="Z73" s="43" t="str">
        <f>'Evaluation Trace'!BA73</f>
        <v/>
      </c>
      <c r="AA73" s="43" t="str">
        <f>'Evaluation Trace'!BB73</f>
        <v/>
      </c>
      <c r="AB73" s="43" t="str">
        <f>'Evaluation Trace'!BC73</f>
        <v/>
      </c>
      <c r="AC73" s="24"/>
      <c r="AD73" s="43" t="str">
        <f>'Evaluation Trace'!BE73</f>
        <v/>
      </c>
      <c r="AE73" s="43" t="str">
        <f>'Evaluation Trace'!BF73</f>
        <v/>
      </c>
      <c r="AF73" s="43" t="str">
        <f>'Evaluation Trace'!BG73</f>
        <v/>
      </c>
      <c r="AG73" s="43" t="str">
        <f>'Evaluation Trace'!BH73</f>
        <v/>
      </c>
      <c r="AH73" s="43" t="str">
        <f>'Evaluation Trace'!BI73</f>
        <v/>
      </c>
      <c r="AI73" s="43" t="str">
        <f>'Evaluation Trace'!BJ73</f>
        <v/>
      </c>
      <c r="AJ73" s="43" t="str">
        <f>'Evaluation Trace'!BK73</f>
        <v/>
      </c>
      <c r="AK73" s="43" t="str">
        <f>'Evaluation Trace'!BL73</f>
        <v/>
      </c>
      <c r="AL73" s="43" t="str">
        <f>'Evaluation Trace'!BM73</f>
        <v/>
      </c>
      <c r="AM73" s="43" t="str">
        <f>'Evaluation Trace'!BN73</f>
        <v/>
      </c>
      <c r="AN73" s="43" t="str">
        <f>'Evaluation Trace'!BO73</f>
        <v/>
      </c>
      <c r="AO73" s="24"/>
      <c r="AP73" s="43" t="str">
        <f>'Evaluation Trace'!BQ73</f>
        <v/>
      </c>
      <c r="AQ73" s="43" t="str">
        <f>'Evaluation Trace'!BR73</f>
        <v/>
      </c>
      <c r="AR73" s="43" t="str">
        <f>'Evaluation Trace'!BS73</f>
        <v/>
      </c>
      <c r="AS73" s="43" t="str">
        <f>'Evaluation Trace'!BT73</f>
        <v/>
      </c>
      <c r="AT73" s="43" t="str">
        <f>'Evaluation Trace'!BU73</f>
        <v/>
      </c>
      <c r="AU73" s="43" t="str">
        <f>'Evaluation Trace'!BV73</f>
        <v/>
      </c>
      <c r="AV73" s="43" t="str">
        <f>'Evaluation Trace'!BW73</f>
        <v/>
      </c>
      <c r="AW73" s="24"/>
      <c r="AX73" s="43" t="str">
        <f>'Evaluation Trace'!BY73</f>
        <v/>
      </c>
      <c r="AY73" s="43" t="str">
        <f>'Evaluation Trace'!BZ73</f>
        <v/>
      </c>
      <c r="AZ73" s="43" t="str">
        <f>'Evaluation Trace'!CA73</f>
        <v/>
      </c>
      <c r="BA73" s="43" t="str">
        <f>'Evaluation Trace'!CB73</f>
        <v/>
      </c>
      <c r="BB73" s="43" t="str">
        <f>'Evaluation Trace'!CC73</f>
        <v/>
      </c>
      <c r="BC73" s="7"/>
      <c r="BD73" s="43" t="str">
        <f>'Evaluation Trace'!CE73</f>
        <v/>
      </c>
      <c r="BE73" s="43" t="str">
        <f>'Evaluation Trace'!CF73</f>
        <v/>
      </c>
      <c r="BF73" s="43" t="str">
        <f>'Evaluation Trace'!CG73</f>
        <v/>
      </c>
      <c r="BG73" s="43" t="str">
        <f>'Evaluation Trace'!CH73</f>
        <v/>
      </c>
      <c r="BH73" s="43" t="str">
        <f>'Evaluation Trace'!CI73</f>
        <v/>
      </c>
      <c r="BI73" s="7"/>
      <c r="BJ73">
        <f>D73</f>
        <v>0</v>
      </c>
    </row>
    <row r="74" spans="1:62" x14ac:dyDescent="0.25">
      <c r="A74" s="44"/>
      <c r="B74" s="43" cm="1">
        <f t="array" ref="B74">MOD($D74*MOD_INV($C74,Prime),Prime)</f>
        <v>0</v>
      </c>
      <c r="C74" s="19" cm="1">
        <f t="array" ref="C74">MOD(MOD_EXP($H74,Input_Output!$O$21,Prime)-1,Prime)</f>
        <v>256</v>
      </c>
      <c r="D74" s="43">
        <f>MOD(SUMPRODUCT(_xlfn.HSTACK(J$1:P$1,R$1:AB$1,AD$1:AN$1,AP$1:AV$1,AX$1:BB$1,BD$1:BH$1),_xlfn.HSTACK($J74:$P74,$R74:$AB74,$AD74:$AN74,$AP74:$AV74,$AX74:$BB74,$BD74:$BH74)),Prime)</f>
        <v>0</v>
      </c>
      <c r="E74" s="44"/>
      <c r="F74" s="41" t="str">
        <f>'Evaluation Trace'!A74</f>
        <v/>
      </c>
      <c r="G74" s="19" t="str">
        <f>'Evaluation Trace'!B74</f>
        <v/>
      </c>
      <c r="H74" s="19">
        <f>'Evaluation Trace'!C74</f>
        <v>0</v>
      </c>
      <c r="I74" s="24"/>
      <c r="J74" s="43" t="str">
        <f>'Evaluation Trace'!AK74</f>
        <v/>
      </c>
      <c r="K74" s="43" t="str">
        <f>'Evaluation Trace'!AL74</f>
        <v/>
      </c>
      <c r="L74" s="43" t="str">
        <f>'Evaluation Trace'!AM74</f>
        <v/>
      </c>
      <c r="M74" s="43" t="str">
        <f>'Evaluation Trace'!AN74</f>
        <v/>
      </c>
      <c r="N74" s="43" t="str">
        <f>'Evaluation Trace'!AO74</f>
        <v/>
      </c>
      <c r="O74" s="43" t="str">
        <f>'Evaluation Trace'!AP74</f>
        <v/>
      </c>
      <c r="P74" s="43" t="str">
        <f>'Evaluation Trace'!AQ74</f>
        <v/>
      </c>
      <c r="Q74" s="24"/>
      <c r="R74" s="43" t="str">
        <f>'Evaluation Trace'!AS74</f>
        <v/>
      </c>
      <c r="S74" s="43" t="str">
        <f>'Evaluation Trace'!AT74</f>
        <v/>
      </c>
      <c r="T74" s="43" t="str">
        <f>'Evaluation Trace'!AU74</f>
        <v/>
      </c>
      <c r="U74" s="43" t="str">
        <f>'Evaluation Trace'!AV74</f>
        <v/>
      </c>
      <c r="V74" s="43" t="str">
        <f>'Evaluation Trace'!AW74</f>
        <v/>
      </c>
      <c r="W74" s="43" t="str">
        <f>'Evaluation Trace'!AX74</f>
        <v/>
      </c>
      <c r="X74" s="43" t="str">
        <f>'Evaluation Trace'!AY74</f>
        <v/>
      </c>
      <c r="Y74" s="43" t="str">
        <f>'Evaluation Trace'!AZ74</f>
        <v/>
      </c>
      <c r="Z74" s="43" t="str">
        <f>'Evaluation Trace'!BA74</f>
        <v/>
      </c>
      <c r="AA74" s="43" t="str">
        <f>'Evaluation Trace'!BB74</f>
        <v/>
      </c>
      <c r="AB74" s="43" t="str">
        <f>'Evaluation Trace'!BC74</f>
        <v/>
      </c>
      <c r="AC74" s="24"/>
      <c r="AD74" s="43" t="str">
        <f>'Evaluation Trace'!BE74</f>
        <v/>
      </c>
      <c r="AE74" s="43" t="str">
        <f>'Evaluation Trace'!BF74</f>
        <v/>
      </c>
      <c r="AF74" s="43" t="str">
        <f>'Evaluation Trace'!BG74</f>
        <v/>
      </c>
      <c r="AG74" s="43" t="str">
        <f>'Evaluation Trace'!BH74</f>
        <v/>
      </c>
      <c r="AH74" s="43" t="str">
        <f>'Evaluation Trace'!BI74</f>
        <v/>
      </c>
      <c r="AI74" s="43" t="str">
        <f>'Evaluation Trace'!BJ74</f>
        <v/>
      </c>
      <c r="AJ74" s="43" t="str">
        <f>'Evaluation Trace'!BK74</f>
        <v/>
      </c>
      <c r="AK74" s="43" t="str">
        <f>'Evaluation Trace'!BL74</f>
        <v/>
      </c>
      <c r="AL74" s="43" t="str">
        <f>'Evaluation Trace'!BM74</f>
        <v/>
      </c>
      <c r="AM74" s="43" t="str">
        <f>'Evaluation Trace'!BN74</f>
        <v/>
      </c>
      <c r="AN74" s="43" t="str">
        <f>'Evaluation Trace'!BO74</f>
        <v/>
      </c>
      <c r="AO74" s="24"/>
      <c r="AP74" s="43" t="str">
        <f>'Evaluation Trace'!BQ74</f>
        <v/>
      </c>
      <c r="AQ74" s="43" t="str">
        <f>'Evaluation Trace'!BR74</f>
        <v/>
      </c>
      <c r="AR74" s="43" t="str">
        <f>'Evaluation Trace'!BS74</f>
        <v/>
      </c>
      <c r="AS74" s="43" t="str">
        <f>'Evaluation Trace'!BT74</f>
        <v/>
      </c>
      <c r="AT74" s="43" t="str">
        <f>'Evaluation Trace'!BU74</f>
        <v/>
      </c>
      <c r="AU74" s="43" t="str">
        <f>'Evaluation Trace'!BV74</f>
        <v/>
      </c>
      <c r="AV74" s="43" t="str">
        <f>'Evaluation Trace'!BW74</f>
        <v/>
      </c>
      <c r="AW74" s="24"/>
      <c r="AX74" s="43" t="str">
        <f>'Evaluation Trace'!BY74</f>
        <v/>
      </c>
      <c r="AY74" s="43" t="str">
        <f>'Evaluation Trace'!BZ74</f>
        <v/>
      </c>
      <c r="AZ74" s="43" t="str">
        <f>'Evaluation Trace'!CA74</f>
        <v/>
      </c>
      <c r="BA74" s="43" t="str">
        <f>'Evaluation Trace'!CB74</f>
        <v/>
      </c>
      <c r="BB74" s="43" t="str">
        <f>'Evaluation Trace'!CC74</f>
        <v/>
      </c>
      <c r="BC74" s="7"/>
      <c r="BD74" s="43" t="str">
        <f>'Evaluation Trace'!CE74</f>
        <v/>
      </c>
      <c r="BE74" s="43" t="str">
        <f>'Evaluation Trace'!CF74</f>
        <v/>
      </c>
      <c r="BF74" s="43" t="str">
        <f>'Evaluation Trace'!CG74</f>
        <v/>
      </c>
      <c r="BG74" s="43" t="str">
        <f>'Evaluation Trace'!CH74</f>
        <v/>
      </c>
      <c r="BH74" s="43" t="str">
        <f>'Evaluation Trace'!CI74</f>
        <v/>
      </c>
      <c r="BI74" s="7"/>
    </row>
    <row r="75" spans="1:62" x14ac:dyDescent="0.25">
      <c r="A75" s="44"/>
      <c r="B75" s="43" cm="1">
        <f t="array" ref="B75">MOD($D75*MOD_INV($C75,Prime),Prime)</f>
        <v>0</v>
      </c>
      <c r="C75" s="19" cm="1">
        <f t="array" ref="C75">MOD(MOD_EXP($H75,Input_Output!$O$21,Prime)-1,Prime)</f>
        <v>256</v>
      </c>
      <c r="D75" s="43">
        <f>MOD(SUMPRODUCT(_xlfn.HSTACK(J$1:P$1,R$1:AB$1,AD$1:AN$1,AP$1:AV$1,AX$1:BB$1,BD$1:BH$1),_xlfn.HSTACK($J75:$P75,$R75:$AB75,$AD75:$AN75,$AP75:$AV75,$AX75:$BB75,$BD75:$BH75)),Prime)</f>
        <v>0</v>
      </c>
      <c r="E75" s="44"/>
      <c r="F75" s="41" t="str">
        <f>'Evaluation Trace'!A75</f>
        <v/>
      </c>
      <c r="G75" s="19" t="str">
        <f>'Evaluation Trace'!B75</f>
        <v/>
      </c>
      <c r="H75" s="19">
        <f>'Evaluation Trace'!C75</f>
        <v>0</v>
      </c>
      <c r="I75" s="24"/>
      <c r="J75" s="43" t="str">
        <f>'Evaluation Trace'!AK75</f>
        <v/>
      </c>
      <c r="K75" s="43" t="str">
        <f>'Evaluation Trace'!AL75</f>
        <v/>
      </c>
      <c r="L75" s="43" t="str">
        <f>'Evaluation Trace'!AM75</f>
        <v/>
      </c>
      <c r="M75" s="43" t="str">
        <f>'Evaluation Trace'!AN75</f>
        <v/>
      </c>
      <c r="N75" s="43" t="str">
        <f>'Evaluation Trace'!AO75</f>
        <v/>
      </c>
      <c r="O75" s="43" t="str">
        <f>'Evaluation Trace'!AP75</f>
        <v/>
      </c>
      <c r="P75" s="43" t="str">
        <f>'Evaluation Trace'!AQ75</f>
        <v/>
      </c>
      <c r="Q75" s="24"/>
      <c r="R75" s="43" t="str">
        <f>'Evaluation Trace'!AS75</f>
        <v/>
      </c>
      <c r="S75" s="43" t="str">
        <f>'Evaluation Trace'!AT75</f>
        <v/>
      </c>
      <c r="T75" s="43" t="str">
        <f>'Evaluation Trace'!AU75</f>
        <v/>
      </c>
      <c r="U75" s="43" t="str">
        <f>'Evaluation Trace'!AV75</f>
        <v/>
      </c>
      <c r="V75" s="43" t="str">
        <f>'Evaluation Trace'!AW75</f>
        <v/>
      </c>
      <c r="W75" s="43" t="str">
        <f>'Evaluation Trace'!AX75</f>
        <v/>
      </c>
      <c r="X75" s="43" t="str">
        <f>'Evaluation Trace'!AY75</f>
        <v/>
      </c>
      <c r="Y75" s="43" t="str">
        <f>'Evaluation Trace'!AZ75</f>
        <v/>
      </c>
      <c r="Z75" s="43" t="str">
        <f>'Evaluation Trace'!BA75</f>
        <v/>
      </c>
      <c r="AA75" s="43" t="str">
        <f>'Evaluation Trace'!BB75</f>
        <v/>
      </c>
      <c r="AB75" s="43" t="str">
        <f>'Evaluation Trace'!BC75</f>
        <v/>
      </c>
      <c r="AC75" s="24"/>
      <c r="AD75" s="43" t="str">
        <f>'Evaluation Trace'!BE75</f>
        <v/>
      </c>
      <c r="AE75" s="43" t="str">
        <f>'Evaluation Trace'!BF75</f>
        <v/>
      </c>
      <c r="AF75" s="43" t="str">
        <f>'Evaluation Trace'!BG75</f>
        <v/>
      </c>
      <c r="AG75" s="43" t="str">
        <f>'Evaluation Trace'!BH75</f>
        <v/>
      </c>
      <c r="AH75" s="43" t="str">
        <f>'Evaluation Trace'!BI75</f>
        <v/>
      </c>
      <c r="AI75" s="43" t="str">
        <f>'Evaluation Trace'!BJ75</f>
        <v/>
      </c>
      <c r="AJ75" s="43" t="str">
        <f>'Evaluation Trace'!BK75</f>
        <v/>
      </c>
      <c r="AK75" s="43" t="str">
        <f>'Evaluation Trace'!BL75</f>
        <v/>
      </c>
      <c r="AL75" s="43" t="str">
        <f>'Evaluation Trace'!BM75</f>
        <v/>
      </c>
      <c r="AM75" s="43" t="str">
        <f>'Evaluation Trace'!BN75</f>
        <v/>
      </c>
      <c r="AN75" s="43" t="str">
        <f>'Evaluation Trace'!BO75</f>
        <v/>
      </c>
      <c r="AO75" s="24"/>
      <c r="AP75" s="43" t="str">
        <f>'Evaluation Trace'!BQ75</f>
        <v/>
      </c>
      <c r="AQ75" s="43" t="str">
        <f>'Evaluation Trace'!BR75</f>
        <v/>
      </c>
      <c r="AR75" s="43" t="str">
        <f>'Evaluation Trace'!BS75</f>
        <v/>
      </c>
      <c r="AS75" s="43" t="str">
        <f>'Evaluation Trace'!BT75</f>
        <v/>
      </c>
      <c r="AT75" s="43" t="str">
        <f>'Evaluation Trace'!BU75</f>
        <v/>
      </c>
      <c r="AU75" s="43" t="str">
        <f>'Evaluation Trace'!BV75</f>
        <v/>
      </c>
      <c r="AV75" s="43" t="str">
        <f>'Evaluation Trace'!BW75</f>
        <v/>
      </c>
      <c r="AW75" s="24"/>
      <c r="AX75" s="43" t="str">
        <f>'Evaluation Trace'!BY75</f>
        <v/>
      </c>
      <c r="AY75" s="43" t="str">
        <f>'Evaluation Trace'!BZ75</f>
        <v/>
      </c>
      <c r="AZ75" s="43" t="str">
        <f>'Evaluation Trace'!CA75</f>
        <v/>
      </c>
      <c r="BA75" s="43" t="str">
        <f>'Evaluation Trace'!CB75</f>
        <v/>
      </c>
      <c r="BB75" s="43" t="str">
        <f>'Evaluation Trace'!CC75</f>
        <v/>
      </c>
      <c r="BC75" s="7"/>
      <c r="BD75" s="43" t="str">
        <f>'Evaluation Trace'!CE75</f>
        <v/>
      </c>
      <c r="BE75" s="43" t="str">
        <f>'Evaluation Trace'!CF75</f>
        <v/>
      </c>
      <c r="BF75" s="43" t="str">
        <f>'Evaluation Trace'!CG75</f>
        <v/>
      </c>
      <c r="BG75" s="43" t="str">
        <f>'Evaluation Trace'!CH75</f>
        <v/>
      </c>
      <c r="BH75" s="43" t="str">
        <f>'Evaluation Trace'!CI75</f>
        <v/>
      </c>
      <c r="BI75" s="7"/>
    </row>
    <row r="76" spans="1:62" x14ac:dyDescent="0.25">
      <c r="A76" s="44"/>
      <c r="B76" s="43" cm="1">
        <f t="array" ref="B76">MOD($D76*MOD_INV($C76,Prime),Prime)</f>
        <v>0</v>
      </c>
      <c r="C76" s="19" cm="1">
        <f t="array" ref="C76">MOD(MOD_EXP($H76,Input_Output!$O$21,Prime)-1,Prime)</f>
        <v>256</v>
      </c>
      <c r="D76" s="43">
        <f>MOD(SUMPRODUCT(_xlfn.HSTACK(J$1:P$1,R$1:AB$1,AD$1:AN$1,AP$1:AV$1,AX$1:BB$1,BD$1:BH$1),_xlfn.HSTACK($J76:$P76,$R76:$AB76,$AD76:$AN76,$AP76:$AV76,$AX76:$BB76,$BD76:$BH76)),Prime)</f>
        <v>0</v>
      </c>
      <c r="E76" s="44"/>
      <c r="F76" s="41" t="str">
        <f>'Evaluation Trace'!A76</f>
        <v/>
      </c>
      <c r="G76" s="19" t="str">
        <f>'Evaluation Trace'!B76</f>
        <v/>
      </c>
      <c r="H76" s="19">
        <f>'Evaluation Trace'!C76</f>
        <v>0</v>
      </c>
      <c r="I76" s="24"/>
      <c r="J76" s="43" t="str">
        <f>'Evaluation Trace'!AK76</f>
        <v/>
      </c>
      <c r="K76" s="43" t="str">
        <f>'Evaluation Trace'!AL76</f>
        <v/>
      </c>
      <c r="L76" s="43" t="str">
        <f>'Evaluation Trace'!AM76</f>
        <v/>
      </c>
      <c r="M76" s="43" t="str">
        <f>'Evaluation Trace'!AN76</f>
        <v/>
      </c>
      <c r="N76" s="43" t="str">
        <f>'Evaluation Trace'!AO76</f>
        <v/>
      </c>
      <c r="O76" s="43" t="str">
        <f>'Evaluation Trace'!AP76</f>
        <v/>
      </c>
      <c r="P76" s="43" t="str">
        <f>'Evaluation Trace'!AQ76</f>
        <v/>
      </c>
      <c r="Q76" s="24"/>
      <c r="R76" s="43" t="str">
        <f>'Evaluation Trace'!AS76</f>
        <v/>
      </c>
      <c r="S76" s="43" t="str">
        <f>'Evaluation Trace'!AT76</f>
        <v/>
      </c>
      <c r="T76" s="43" t="str">
        <f>'Evaluation Trace'!AU76</f>
        <v/>
      </c>
      <c r="U76" s="43" t="str">
        <f>'Evaluation Trace'!AV76</f>
        <v/>
      </c>
      <c r="V76" s="43" t="str">
        <f>'Evaluation Trace'!AW76</f>
        <v/>
      </c>
      <c r="W76" s="43" t="str">
        <f>'Evaluation Trace'!AX76</f>
        <v/>
      </c>
      <c r="X76" s="43" t="str">
        <f>'Evaluation Trace'!AY76</f>
        <v/>
      </c>
      <c r="Y76" s="43" t="str">
        <f>'Evaluation Trace'!AZ76</f>
        <v/>
      </c>
      <c r="Z76" s="43" t="str">
        <f>'Evaluation Trace'!BA76</f>
        <v/>
      </c>
      <c r="AA76" s="43" t="str">
        <f>'Evaluation Trace'!BB76</f>
        <v/>
      </c>
      <c r="AB76" s="43" t="str">
        <f>'Evaluation Trace'!BC76</f>
        <v/>
      </c>
      <c r="AC76" s="24"/>
      <c r="AD76" s="43" t="str">
        <f>'Evaluation Trace'!BE76</f>
        <v/>
      </c>
      <c r="AE76" s="43" t="str">
        <f>'Evaluation Trace'!BF76</f>
        <v/>
      </c>
      <c r="AF76" s="43" t="str">
        <f>'Evaluation Trace'!BG76</f>
        <v/>
      </c>
      <c r="AG76" s="43" t="str">
        <f>'Evaluation Trace'!BH76</f>
        <v/>
      </c>
      <c r="AH76" s="43" t="str">
        <f>'Evaluation Trace'!BI76</f>
        <v/>
      </c>
      <c r="AI76" s="43" t="str">
        <f>'Evaluation Trace'!BJ76</f>
        <v/>
      </c>
      <c r="AJ76" s="43" t="str">
        <f>'Evaluation Trace'!BK76</f>
        <v/>
      </c>
      <c r="AK76" s="43" t="str">
        <f>'Evaluation Trace'!BL76</f>
        <v/>
      </c>
      <c r="AL76" s="43" t="str">
        <f>'Evaluation Trace'!BM76</f>
        <v/>
      </c>
      <c r="AM76" s="43" t="str">
        <f>'Evaluation Trace'!BN76</f>
        <v/>
      </c>
      <c r="AN76" s="43" t="str">
        <f>'Evaluation Trace'!BO76</f>
        <v/>
      </c>
      <c r="AO76" s="24"/>
      <c r="AP76" s="43" t="str">
        <f>'Evaluation Trace'!BQ76</f>
        <v/>
      </c>
      <c r="AQ76" s="43" t="str">
        <f>'Evaluation Trace'!BR76</f>
        <v/>
      </c>
      <c r="AR76" s="43" t="str">
        <f>'Evaluation Trace'!BS76</f>
        <v/>
      </c>
      <c r="AS76" s="43" t="str">
        <f>'Evaluation Trace'!BT76</f>
        <v/>
      </c>
      <c r="AT76" s="43" t="str">
        <f>'Evaluation Trace'!BU76</f>
        <v/>
      </c>
      <c r="AU76" s="43" t="str">
        <f>'Evaluation Trace'!BV76</f>
        <v/>
      </c>
      <c r="AV76" s="43" t="str">
        <f>'Evaluation Trace'!BW76</f>
        <v/>
      </c>
      <c r="AW76" s="24"/>
      <c r="AX76" s="43" t="str">
        <f>'Evaluation Trace'!BY76</f>
        <v/>
      </c>
      <c r="AY76" s="43" t="str">
        <f>'Evaluation Trace'!BZ76</f>
        <v/>
      </c>
      <c r="AZ76" s="43" t="str">
        <f>'Evaluation Trace'!CA76</f>
        <v/>
      </c>
      <c r="BA76" s="43" t="str">
        <f>'Evaluation Trace'!CB76</f>
        <v/>
      </c>
      <c r="BB76" s="43" t="str">
        <f>'Evaluation Trace'!CC76</f>
        <v/>
      </c>
      <c r="BC76" s="7"/>
      <c r="BD76" s="43" t="str">
        <f>'Evaluation Trace'!CE76</f>
        <v/>
      </c>
      <c r="BE76" s="43" t="str">
        <f>'Evaluation Trace'!CF76</f>
        <v/>
      </c>
      <c r="BF76" s="43" t="str">
        <f>'Evaluation Trace'!CG76</f>
        <v/>
      </c>
      <c r="BG76" s="43" t="str">
        <f>'Evaluation Trace'!CH76</f>
        <v/>
      </c>
      <c r="BH76" s="43" t="str">
        <f>'Evaluation Trace'!CI76</f>
        <v/>
      </c>
      <c r="BI76" s="7"/>
    </row>
    <row r="77" spans="1:62" x14ac:dyDescent="0.25">
      <c r="A77" s="44"/>
      <c r="B77" s="43" cm="1">
        <f t="array" ref="B77">MOD($D77*MOD_INV($C77,Prime),Prime)</f>
        <v>0</v>
      </c>
      <c r="C77" s="19" cm="1">
        <f t="array" ref="C77">MOD(MOD_EXP($H77,Input_Output!$O$21,Prime)-1,Prime)</f>
        <v>256</v>
      </c>
      <c r="D77" s="43">
        <f>MOD(SUMPRODUCT(_xlfn.HSTACK(J$1:P$1,R$1:AB$1,AD$1:AN$1,AP$1:AV$1,AX$1:BB$1,BD$1:BH$1),_xlfn.HSTACK($J77:$P77,$R77:$AB77,$AD77:$AN77,$AP77:$AV77,$AX77:$BB77,$BD77:$BH77)),Prime)</f>
        <v>0</v>
      </c>
      <c r="E77" s="44"/>
      <c r="F77" s="41" t="str">
        <f>'Evaluation Trace'!A77</f>
        <v/>
      </c>
      <c r="G77" s="19" t="str">
        <f>'Evaluation Trace'!B77</f>
        <v/>
      </c>
      <c r="H77" s="19">
        <f>'Evaluation Trace'!C77</f>
        <v>0</v>
      </c>
      <c r="I77" s="24"/>
      <c r="J77" s="43" t="str">
        <f>'Evaluation Trace'!AK77</f>
        <v/>
      </c>
      <c r="K77" s="43" t="str">
        <f>'Evaluation Trace'!AL77</f>
        <v/>
      </c>
      <c r="L77" s="43" t="str">
        <f>'Evaluation Trace'!AM77</f>
        <v/>
      </c>
      <c r="M77" s="43" t="str">
        <f>'Evaluation Trace'!AN77</f>
        <v/>
      </c>
      <c r="N77" s="43" t="str">
        <f>'Evaluation Trace'!AO77</f>
        <v/>
      </c>
      <c r="O77" s="43" t="str">
        <f>'Evaluation Trace'!AP77</f>
        <v/>
      </c>
      <c r="P77" s="43" t="str">
        <f>'Evaluation Trace'!AQ77</f>
        <v/>
      </c>
      <c r="Q77" s="24"/>
      <c r="R77" s="43" t="str">
        <f>'Evaluation Trace'!AS77</f>
        <v/>
      </c>
      <c r="S77" s="43" t="str">
        <f>'Evaluation Trace'!AT77</f>
        <v/>
      </c>
      <c r="T77" s="43" t="str">
        <f>'Evaluation Trace'!AU77</f>
        <v/>
      </c>
      <c r="U77" s="43" t="str">
        <f>'Evaluation Trace'!AV77</f>
        <v/>
      </c>
      <c r="V77" s="43" t="str">
        <f>'Evaluation Trace'!AW77</f>
        <v/>
      </c>
      <c r="W77" s="43" t="str">
        <f>'Evaluation Trace'!AX77</f>
        <v/>
      </c>
      <c r="X77" s="43" t="str">
        <f>'Evaluation Trace'!AY77</f>
        <v/>
      </c>
      <c r="Y77" s="43" t="str">
        <f>'Evaluation Trace'!AZ77</f>
        <v/>
      </c>
      <c r="Z77" s="43" t="str">
        <f>'Evaluation Trace'!BA77</f>
        <v/>
      </c>
      <c r="AA77" s="43" t="str">
        <f>'Evaluation Trace'!BB77</f>
        <v/>
      </c>
      <c r="AB77" s="43" t="str">
        <f>'Evaluation Trace'!BC77</f>
        <v/>
      </c>
      <c r="AC77" s="24"/>
      <c r="AD77" s="43" t="str">
        <f>'Evaluation Trace'!BE77</f>
        <v/>
      </c>
      <c r="AE77" s="43" t="str">
        <f>'Evaluation Trace'!BF77</f>
        <v/>
      </c>
      <c r="AF77" s="43" t="str">
        <f>'Evaluation Trace'!BG77</f>
        <v/>
      </c>
      <c r="AG77" s="43" t="str">
        <f>'Evaluation Trace'!BH77</f>
        <v/>
      </c>
      <c r="AH77" s="43" t="str">
        <f>'Evaluation Trace'!BI77</f>
        <v/>
      </c>
      <c r="AI77" s="43" t="str">
        <f>'Evaluation Trace'!BJ77</f>
        <v/>
      </c>
      <c r="AJ77" s="43" t="str">
        <f>'Evaluation Trace'!BK77</f>
        <v/>
      </c>
      <c r="AK77" s="43" t="str">
        <f>'Evaluation Trace'!BL77</f>
        <v/>
      </c>
      <c r="AL77" s="43" t="str">
        <f>'Evaluation Trace'!BM77</f>
        <v/>
      </c>
      <c r="AM77" s="43" t="str">
        <f>'Evaluation Trace'!BN77</f>
        <v/>
      </c>
      <c r="AN77" s="43" t="str">
        <f>'Evaluation Trace'!BO77</f>
        <v/>
      </c>
      <c r="AO77" s="24"/>
      <c r="AP77" s="43" t="str">
        <f>'Evaluation Trace'!BQ77</f>
        <v/>
      </c>
      <c r="AQ77" s="43" t="str">
        <f>'Evaluation Trace'!BR77</f>
        <v/>
      </c>
      <c r="AR77" s="43" t="str">
        <f>'Evaluation Trace'!BS77</f>
        <v/>
      </c>
      <c r="AS77" s="43" t="str">
        <f>'Evaluation Trace'!BT77</f>
        <v/>
      </c>
      <c r="AT77" s="43" t="str">
        <f>'Evaluation Trace'!BU77</f>
        <v/>
      </c>
      <c r="AU77" s="43" t="str">
        <f>'Evaluation Trace'!BV77</f>
        <v/>
      </c>
      <c r="AV77" s="43" t="str">
        <f>'Evaluation Trace'!BW77</f>
        <v/>
      </c>
      <c r="AW77" s="24"/>
      <c r="AX77" s="43" t="str">
        <f>'Evaluation Trace'!BY77</f>
        <v/>
      </c>
      <c r="AY77" s="43" t="str">
        <f>'Evaluation Trace'!BZ77</f>
        <v/>
      </c>
      <c r="AZ77" s="43" t="str">
        <f>'Evaluation Trace'!CA77</f>
        <v/>
      </c>
      <c r="BA77" s="43" t="str">
        <f>'Evaluation Trace'!CB77</f>
        <v/>
      </c>
      <c r="BB77" s="43" t="str">
        <f>'Evaluation Trace'!CC77</f>
        <v/>
      </c>
      <c r="BC77" s="7"/>
      <c r="BD77" s="43" t="str">
        <f>'Evaluation Trace'!CE77</f>
        <v/>
      </c>
      <c r="BE77" s="43" t="str">
        <f>'Evaluation Trace'!CF77</f>
        <v/>
      </c>
      <c r="BF77" s="43" t="str">
        <f>'Evaluation Trace'!CG77</f>
        <v/>
      </c>
      <c r="BG77" s="43" t="str">
        <f>'Evaluation Trace'!CH77</f>
        <v/>
      </c>
      <c r="BH77" s="43" t="str">
        <f>'Evaluation Trace'!CI77</f>
        <v/>
      </c>
      <c r="BI77" s="7"/>
    </row>
    <row r="78" spans="1:62" x14ac:dyDescent="0.25">
      <c r="A78" s="44"/>
      <c r="B78" s="43" cm="1">
        <f t="array" ref="B78">MOD($D78*MOD_INV($C78,Prime),Prime)</f>
        <v>0</v>
      </c>
      <c r="C78" s="19" cm="1">
        <f t="array" ref="C78">MOD(MOD_EXP($H78,Input_Output!$O$21,Prime)-1,Prime)</f>
        <v>256</v>
      </c>
      <c r="D78" s="43">
        <f>MOD(SUMPRODUCT(_xlfn.HSTACK(J$1:P$1,R$1:AB$1,AD$1:AN$1,AP$1:AV$1,AX$1:BB$1,BD$1:BH$1),_xlfn.HSTACK($J78:$P78,$R78:$AB78,$AD78:$AN78,$AP78:$AV78,$AX78:$BB78,$BD78:$BH78)),Prime)</f>
        <v>0</v>
      </c>
      <c r="E78" s="44"/>
      <c r="F78" s="41" t="str">
        <f>'Evaluation Trace'!A78</f>
        <v/>
      </c>
      <c r="G78" s="19" t="str">
        <f>'Evaluation Trace'!B78</f>
        <v/>
      </c>
      <c r="H78" s="19">
        <f>'Evaluation Trace'!C78</f>
        <v>0</v>
      </c>
      <c r="I78" s="24"/>
      <c r="J78" s="43" t="str">
        <f>'Evaluation Trace'!AK78</f>
        <v/>
      </c>
      <c r="K78" s="43" t="str">
        <f>'Evaluation Trace'!AL78</f>
        <v/>
      </c>
      <c r="L78" s="43" t="str">
        <f>'Evaluation Trace'!AM78</f>
        <v/>
      </c>
      <c r="M78" s="43" t="str">
        <f>'Evaluation Trace'!AN78</f>
        <v/>
      </c>
      <c r="N78" s="43" t="str">
        <f>'Evaluation Trace'!AO78</f>
        <v/>
      </c>
      <c r="O78" s="43" t="str">
        <f>'Evaluation Trace'!AP78</f>
        <v/>
      </c>
      <c r="P78" s="43" t="str">
        <f>'Evaluation Trace'!AQ78</f>
        <v/>
      </c>
      <c r="Q78" s="24"/>
      <c r="R78" s="43" t="str">
        <f>'Evaluation Trace'!AS78</f>
        <v/>
      </c>
      <c r="S78" s="43" t="str">
        <f>'Evaluation Trace'!AT78</f>
        <v/>
      </c>
      <c r="T78" s="43" t="str">
        <f>'Evaluation Trace'!AU78</f>
        <v/>
      </c>
      <c r="U78" s="43" t="str">
        <f>'Evaluation Trace'!AV78</f>
        <v/>
      </c>
      <c r="V78" s="43" t="str">
        <f>'Evaluation Trace'!AW78</f>
        <v/>
      </c>
      <c r="W78" s="43" t="str">
        <f>'Evaluation Trace'!AX78</f>
        <v/>
      </c>
      <c r="X78" s="43" t="str">
        <f>'Evaluation Trace'!AY78</f>
        <v/>
      </c>
      <c r="Y78" s="43" t="str">
        <f>'Evaluation Trace'!AZ78</f>
        <v/>
      </c>
      <c r="Z78" s="43" t="str">
        <f>'Evaluation Trace'!BA78</f>
        <v/>
      </c>
      <c r="AA78" s="43" t="str">
        <f>'Evaluation Trace'!BB78</f>
        <v/>
      </c>
      <c r="AB78" s="43" t="str">
        <f>'Evaluation Trace'!BC78</f>
        <v/>
      </c>
      <c r="AC78" s="24"/>
      <c r="AD78" s="43" t="str">
        <f>'Evaluation Trace'!BE78</f>
        <v/>
      </c>
      <c r="AE78" s="43" t="str">
        <f>'Evaluation Trace'!BF78</f>
        <v/>
      </c>
      <c r="AF78" s="43" t="str">
        <f>'Evaluation Trace'!BG78</f>
        <v/>
      </c>
      <c r="AG78" s="43" t="str">
        <f>'Evaluation Trace'!BH78</f>
        <v/>
      </c>
      <c r="AH78" s="43" t="str">
        <f>'Evaluation Trace'!BI78</f>
        <v/>
      </c>
      <c r="AI78" s="43" t="str">
        <f>'Evaluation Trace'!BJ78</f>
        <v/>
      </c>
      <c r="AJ78" s="43" t="str">
        <f>'Evaluation Trace'!BK78</f>
        <v/>
      </c>
      <c r="AK78" s="43" t="str">
        <f>'Evaluation Trace'!BL78</f>
        <v/>
      </c>
      <c r="AL78" s="43" t="str">
        <f>'Evaluation Trace'!BM78</f>
        <v/>
      </c>
      <c r="AM78" s="43" t="str">
        <f>'Evaluation Trace'!BN78</f>
        <v/>
      </c>
      <c r="AN78" s="43" t="str">
        <f>'Evaluation Trace'!BO78</f>
        <v/>
      </c>
      <c r="AO78" s="24"/>
      <c r="AP78" s="43" t="str">
        <f>'Evaluation Trace'!BQ78</f>
        <v/>
      </c>
      <c r="AQ78" s="43" t="str">
        <f>'Evaluation Trace'!BR78</f>
        <v/>
      </c>
      <c r="AR78" s="43" t="str">
        <f>'Evaluation Trace'!BS78</f>
        <v/>
      </c>
      <c r="AS78" s="43" t="str">
        <f>'Evaluation Trace'!BT78</f>
        <v/>
      </c>
      <c r="AT78" s="43" t="str">
        <f>'Evaluation Trace'!BU78</f>
        <v/>
      </c>
      <c r="AU78" s="43" t="str">
        <f>'Evaluation Trace'!BV78</f>
        <v/>
      </c>
      <c r="AV78" s="43" t="str">
        <f>'Evaluation Trace'!BW78</f>
        <v/>
      </c>
      <c r="AW78" s="24"/>
      <c r="AX78" s="43" t="str">
        <f>'Evaluation Trace'!BY78</f>
        <v/>
      </c>
      <c r="AY78" s="43" t="str">
        <f>'Evaluation Trace'!BZ78</f>
        <v/>
      </c>
      <c r="AZ78" s="43" t="str">
        <f>'Evaluation Trace'!CA78</f>
        <v/>
      </c>
      <c r="BA78" s="43" t="str">
        <f>'Evaluation Trace'!CB78</f>
        <v/>
      </c>
      <c r="BB78" s="43" t="str">
        <f>'Evaluation Trace'!CC78</f>
        <v/>
      </c>
      <c r="BC78" s="7"/>
      <c r="BD78" s="43" t="str">
        <f>'Evaluation Trace'!CE78</f>
        <v/>
      </c>
      <c r="BE78" s="43" t="str">
        <f>'Evaluation Trace'!CF78</f>
        <v/>
      </c>
      <c r="BF78" s="43" t="str">
        <f>'Evaluation Trace'!CG78</f>
        <v/>
      </c>
      <c r="BG78" s="43" t="str">
        <f>'Evaluation Trace'!CH78</f>
        <v/>
      </c>
      <c r="BH78" s="43" t="str">
        <f>'Evaluation Trace'!CI78</f>
        <v/>
      </c>
      <c r="BI78" s="7"/>
    </row>
    <row r="79" spans="1:62" x14ac:dyDescent="0.25">
      <c r="A79" s="44"/>
      <c r="B79" s="43" cm="1">
        <f t="array" ref="B79">MOD($D79*MOD_INV($C79,Prime),Prime)</f>
        <v>0</v>
      </c>
      <c r="C79" s="19" cm="1">
        <f t="array" ref="C79">MOD(MOD_EXP($H79,Input_Output!$O$21,Prime)-1,Prime)</f>
        <v>256</v>
      </c>
      <c r="D79" s="43">
        <f>MOD(SUMPRODUCT(_xlfn.HSTACK(J$1:P$1,R$1:AB$1,AD$1:AN$1,AP$1:AV$1,AX$1:BB$1,BD$1:BH$1),_xlfn.HSTACK($J79:$P79,$R79:$AB79,$AD79:$AN79,$AP79:$AV79,$AX79:$BB79,$BD79:$BH79)),Prime)</f>
        <v>0</v>
      </c>
      <c r="E79" s="44"/>
      <c r="F79" s="41" t="str">
        <f>'Evaluation Trace'!A79</f>
        <v/>
      </c>
      <c r="G79" s="19" t="str">
        <f>'Evaluation Trace'!B79</f>
        <v/>
      </c>
      <c r="H79" s="19">
        <f>'Evaluation Trace'!C79</f>
        <v>0</v>
      </c>
      <c r="I79" s="24"/>
      <c r="J79" s="43" t="str">
        <f>'Evaluation Trace'!AK79</f>
        <v/>
      </c>
      <c r="K79" s="43" t="str">
        <f>'Evaluation Trace'!AL79</f>
        <v/>
      </c>
      <c r="L79" s="43" t="str">
        <f>'Evaluation Trace'!AM79</f>
        <v/>
      </c>
      <c r="M79" s="43" t="str">
        <f>'Evaluation Trace'!AN79</f>
        <v/>
      </c>
      <c r="N79" s="43" t="str">
        <f>'Evaluation Trace'!AO79</f>
        <v/>
      </c>
      <c r="O79" s="43" t="str">
        <f>'Evaluation Trace'!AP79</f>
        <v/>
      </c>
      <c r="P79" s="43" t="str">
        <f>'Evaluation Trace'!AQ79</f>
        <v/>
      </c>
      <c r="Q79" s="24"/>
      <c r="R79" s="43" t="str">
        <f>'Evaluation Trace'!AS79</f>
        <v/>
      </c>
      <c r="S79" s="43" t="str">
        <f>'Evaluation Trace'!AT79</f>
        <v/>
      </c>
      <c r="T79" s="43" t="str">
        <f>'Evaluation Trace'!AU79</f>
        <v/>
      </c>
      <c r="U79" s="43" t="str">
        <f>'Evaluation Trace'!AV79</f>
        <v/>
      </c>
      <c r="V79" s="43" t="str">
        <f>'Evaluation Trace'!AW79</f>
        <v/>
      </c>
      <c r="W79" s="43" t="str">
        <f>'Evaluation Trace'!AX79</f>
        <v/>
      </c>
      <c r="X79" s="43" t="str">
        <f>'Evaluation Trace'!AY79</f>
        <v/>
      </c>
      <c r="Y79" s="43" t="str">
        <f>'Evaluation Trace'!AZ79</f>
        <v/>
      </c>
      <c r="Z79" s="43" t="str">
        <f>'Evaluation Trace'!BA79</f>
        <v/>
      </c>
      <c r="AA79" s="43" t="str">
        <f>'Evaluation Trace'!BB79</f>
        <v/>
      </c>
      <c r="AB79" s="43" t="str">
        <f>'Evaluation Trace'!BC79</f>
        <v/>
      </c>
      <c r="AC79" s="24"/>
      <c r="AD79" s="43" t="str">
        <f>'Evaluation Trace'!BE79</f>
        <v/>
      </c>
      <c r="AE79" s="43" t="str">
        <f>'Evaluation Trace'!BF79</f>
        <v/>
      </c>
      <c r="AF79" s="43" t="str">
        <f>'Evaluation Trace'!BG79</f>
        <v/>
      </c>
      <c r="AG79" s="43" t="str">
        <f>'Evaluation Trace'!BH79</f>
        <v/>
      </c>
      <c r="AH79" s="43" t="str">
        <f>'Evaluation Trace'!BI79</f>
        <v/>
      </c>
      <c r="AI79" s="43" t="str">
        <f>'Evaluation Trace'!BJ79</f>
        <v/>
      </c>
      <c r="AJ79" s="43" t="str">
        <f>'Evaluation Trace'!BK79</f>
        <v/>
      </c>
      <c r="AK79" s="43" t="str">
        <f>'Evaluation Trace'!BL79</f>
        <v/>
      </c>
      <c r="AL79" s="43" t="str">
        <f>'Evaluation Trace'!BM79</f>
        <v/>
      </c>
      <c r="AM79" s="43" t="str">
        <f>'Evaluation Trace'!BN79</f>
        <v/>
      </c>
      <c r="AN79" s="43" t="str">
        <f>'Evaluation Trace'!BO79</f>
        <v/>
      </c>
      <c r="AO79" s="24"/>
      <c r="AP79" s="43" t="str">
        <f>'Evaluation Trace'!BQ79</f>
        <v/>
      </c>
      <c r="AQ79" s="43" t="str">
        <f>'Evaluation Trace'!BR79</f>
        <v/>
      </c>
      <c r="AR79" s="43" t="str">
        <f>'Evaluation Trace'!BS79</f>
        <v/>
      </c>
      <c r="AS79" s="43" t="str">
        <f>'Evaluation Trace'!BT79</f>
        <v/>
      </c>
      <c r="AT79" s="43" t="str">
        <f>'Evaluation Trace'!BU79</f>
        <v/>
      </c>
      <c r="AU79" s="43" t="str">
        <f>'Evaluation Trace'!BV79</f>
        <v/>
      </c>
      <c r="AV79" s="43" t="str">
        <f>'Evaluation Trace'!BW79</f>
        <v/>
      </c>
      <c r="AW79" s="24"/>
      <c r="AX79" s="43" t="str">
        <f>'Evaluation Trace'!BY79</f>
        <v/>
      </c>
      <c r="AY79" s="43" t="str">
        <f>'Evaluation Trace'!BZ79</f>
        <v/>
      </c>
      <c r="AZ79" s="43" t="str">
        <f>'Evaluation Trace'!CA79</f>
        <v/>
      </c>
      <c r="BA79" s="43" t="str">
        <f>'Evaluation Trace'!CB79</f>
        <v/>
      </c>
      <c r="BB79" s="43" t="str">
        <f>'Evaluation Trace'!CC79</f>
        <v/>
      </c>
      <c r="BC79" s="7"/>
      <c r="BD79" s="43" t="str">
        <f>'Evaluation Trace'!CE79</f>
        <v/>
      </c>
      <c r="BE79" s="43" t="str">
        <f>'Evaluation Trace'!CF79</f>
        <v/>
      </c>
      <c r="BF79" s="43" t="str">
        <f>'Evaluation Trace'!CG79</f>
        <v/>
      </c>
      <c r="BG79" s="43" t="str">
        <f>'Evaluation Trace'!CH79</f>
        <v/>
      </c>
      <c r="BH79" s="43" t="str">
        <f>'Evaluation Trace'!CI79</f>
        <v/>
      </c>
      <c r="BI79" s="7"/>
    </row>
    <row r="80" spans="1:62" x14ac:dyDescent="0.25">
      <c r="A80" s="44"/>
      <c r="B80" s="43" cm="1">
        <f t="array" ref="B80">MOD($D80*MOD_INV($C80,Prime),Prime)</f>
        <v>0</v>
      </c>
      <c r="C80" s="19" cm="1">
        <f t="array" ref="C80">MOD(MOD_EXP($H80,Input_Output!$O$21,Prime)-1,Prime)</f>
        <v>256</v>
      </c>
      <c r="D80" s="43">
        <f>MOD(SUMPRODUCT(_xlfn.HSTACK(J$1:P$1,R$1:AB$1,AD$1:AN$1,AP$1:AV$1,AX$1:BB$1,BD$1:BH$1),_xlfn.HSTACK($J80:$P80,$R80:$AB80,$AD80:$AN80,$AP80:$AV80,$AX80:$BB80,$BD80:$BH80)),Prime)</f>
        <v>0</v>
      </c>
      <c r="E80" s="44"/>
      <c r="F80" s="41" t="str">
        <f>'Evaluation Trace'!A80</f>
        <v/>
      </c>
      <c r="G80" s="19" t="str">
        <f>'Evaluation Trace'!B80</f>
        <v/>
      </c>
      <c r="H80" s="19">
        <f>'Evaluation Trace'!C80</f>
        <v>0</v>
      </c>
      <c r="I80" s="24"/>
      <c r="J80" s="43" t="str">
        <f>'Evaluation Trace'!AK80</f>
        <v/>
      </c>
      <c r="K80" s="43" t="str">
        <f>'Evaluation Trace'!AL80</f>
        <v/>
      </c>
      <c r="L80" s="43" t="str">
        <f>'Evaluation Trace'!AM80</f>
        <v/>
      </c>
      <c r="M80" s="43" t="str">
        <f>'Evaluation Trace'!AN80</f>
        <v/>
      </c>
      <c r="N80" s="43" t="str">
        <f>'Evaluation Trace'!AO80</f>
        <v/>
      </c>
      <c r="O80" s="43" t="str">
        <f>'Evaluation Trace'!AP80</f>
        <v/>
      </c>
      <c r="P80" s="43" t="str">
        <f>'Evaluation Trace'!AQ80</f>
        <v/>
      </c>
      <c r="Q80" s="24"/>
      <c r="R80" s="43" t="str">
        <f>'Evaluation Trace'!AS80</f>
        <v/>
      </c>
      <c r="S80" s="43" t="str">
        <f>'Evaluation Trace'!AT80</f>
        <v/>
      </c>
      <c r="T80" s="43" t="str">
        <f>'Evaluation Trace'!AU80</f>
        <v/>
      </c>
      <c r="U80" s="43" t="str">
        <f>'Evaluation Trace'!AV80</f>
        <v/>
      </c>
      <c r="V80" s="43" t="str">
        <f>'Evaluation Trace'!AW80</f>
        <v/>
      </c>
      <c r="W80" s="43" t="str">
        <f>'Evaluation Trace'!AX80</f>
        <v/>
      </c>
      <c r="X80" s="43" t="str">
        <f>'Evaluation Trace'!AY80</f>
        <v/>
      </c>
      <c r="Y80" s="43" t="str">
        <f>'Evaluation Trace'!AZ80</f>
        <v/>
      </c>
      <c r="Z80" s="43" t="str">
        <f>'Evaluation Trace'!BA80</f>
        <v/>
      </c>
      <c r="AA80" s="43" t="str">
        <f>'Evaluation Trace'!BB80</f>
        <v/>
      </c>
      <c r="AB80" s="43" t="str">
        <f>'Evaluation Trace'!BC80</f>
        <v/>
      </c>
      <c r="AC80" s="24"/>
      <c r="AD80" s="43" t="str">
        <f>'Evaluation Trace'!BE80</f>
        <v/>
      </c>
      <c r="AE80" s="43" t="str">
        <f>'Evaluation Trace'!BF80</f>
        <v/>
      </c>
      <c r="AF80" s="43" t="str">
        <f>'Evaluation Trace'!BG80</f>
        <v/>
      </c>
      <c r="AG80" s="43" t="str">
        <f>'Evaluation Trace'!BH80</f>
        <v/>
      </c>
      <c r="AH80" s="43" t="str">
        <f>'Evaluation Trace'!BI80</f>
        <v/>
      </c>
      <c r="AI80" s="43" t="str">
        <f>'Evaluation Trace'!BJ80</f>
        <v/>
      </c>
      <c r="AJ80" s="43" t="str">
        <f>'Evaluation Trace'!BK80</f>
        <v/>
      </c>
      <c r="AK80" s="43" t="str">
        <f>'Evaluation Trace'!BL80</f>
        <v/>
      </c>
      <c r="AL80" s="43" t="str">
        <f>'Evaluation Trace'!BM80</f>
        <v/>
      </c>
      <c r="AM80" s="43" t="str">
        <f>'Evaluation Trace'!BN80</f>
        <v/>
      </c>
      <c r="AN80" s="43" t="str">
        <f>'Evaluation Trace'!BO80</f>
        <v/>
      </c>
      <c r="AO80" s="24"/>
      <c r="AP80" s="43" t="str">
        <f>'Evaluation Trace'!BQ80</f>
        <v/>
      </c>
      <c r="AQ80" s="43" t="str">
        <f>'Evaluation Trace'!BR80</f>
        <v/>
      </c>
      <c r="AR80" s="43" t="str">
        <f>'Evaluation Trace'!BS80</f>
        <v/>
      </c>
      <c r="AS80" s="43" t="str">
        <f>'Evaluation Trace'!BT80</f>
        <v/>
      </c>
      <c r="AT80" s="43" t="str">
        <f>'Evaluation Trace'!BU80</f>
        <v/>
      </c>
      <c r="AU80" s="43" t="str">
        <f>'Evaluation Trace'!BV80</f>
        <v/>
      </c>
      <c r="AV80" s="43" t="str">
        <f>'Evaluation Trace'!BW80</f>
        <v/>
      </c>
      <c r="AW80" s="24"/>
      <c r="AX80" s="43" t="str">
        <f>'Evaluation Trace'!BY80</f>
        <v/>
      </c>
      <c r="AY80" s="43" t="str">
        <f>'Evaluation Trace'!BZ80</f>
        <v/>
      </c>
      <c r="AZ80" s="43" t="str">
        <f>'Evaluation Trace'!CA80</f>
        <v/>
      </c>
      <c r="BA80" s="43" t="str">
        <f>'Evaluation Trace'!CB80</f>
        <v/>
      </c>
      <c r="BB80" s="43" t="str">
        <f>'Evaluation Trace'!CC80</f>
        <v/>
      </c>
      <c r="BC80" s="7"/>
      <c r="BD80" s="43" t="str">
        <f>'Evaluation Trace'!CE80</f>
        <v/>
      </c>
      <c r="BE80" s="43" t="str">
        <f>'Evaluation Trace'!CF80</f>
        <v/>
      </c>
      <c r="BF80" s="43" t="str">
        <f>'Evaluation Trace'!CG80</f>
        <v/>
      </c>
      <c r="BG80" s="43" t="str">
        <f>'Evaluation Trace'!CH80</f>
        <v/>
      </c>
      <c r="BH80" s="43" t="str">
        <f>'Evaluation Trace'!CI80</f>
        <v/>
      </c>
      <c r="BI80" s="7"/>
    </row>
    <row r="81" spans="1:61" x14ac:dyDescent="0.25">
      <c r="A81" s="44"/>
      <c r="B81" s="43" cm="1">
        <f t="array" ref="B81">MOD($D81*MOD_INV($C81,Prime),Prime)</f>
        <v>0</v>
      </c>
      <c r="C81" s="19" cm="1">
        <f t="array" ref="C81">MOD(MOD_EXP($H81,Input_Output!$O$21,Prime)-1,Prime)</f>
        <v>256</v>
      </c>
      <c r="D81" s="43">
        <f>MOD(SUMPRODUCT(_xlfn.HSTACK(J$1:P$1,R$1:AB$1,AD$1:AN$1,AP$1:AV$1,AX$1:BB$1,BD$1:BH$1),_xlfn.HSTACK($J81:$P81,$R81:$AB81,$AD81:$AN81,$AP81:$AV81,$AX81:$BB81,$BD81:$BH81)),Prime)</f>
        <v>0</v>
      </c>
      <c r="E81" s="44"/>
      <c r="F81" s="41" t="str">
        <f>'Evaluation Trace'!A81</f>
        <v/>
      </c>
      <c r="G81" s="19" t="str">
        <f>'Evaluation Trace'!B81</f>
        <v/>
      </c>
      <c r="H81" s="19">
        <f>'Evaluation Trace'!C81</f>
        <v>0</v>
      </c>
      <c r="I81" s="24"/>
      <c r="J81" s="43" t="str">
        <f>'Evaluation Trace'!AK81</f>
        <v/>
      </c>
      <c r="K81" s="43" t="str">
        <f>'Evaluation Trace'!AL81</f>
        <v/>
      </c>
      <c r="L81" s="43" t="str">
        <f>'Evaluation Trace'!AM81</f>
        <v/>
      </c>
      <c r="M81" s="43" t="str">
        <f>'Evaluation Trace'!AN81</f>
        <v/>
      </c>
      <c r="N81" s="43" t="str">
        <f>'Evaluation Trace'!AO81</f>
        <v/>
      </c>
      <c r="O81" s="43" t="str">
        <f>'Evaluation Trace'!AP81</f>
        <v/>
      </c>
      <c r="P81" s="43" t="str">
        <f>'Evaluation Trace'!AQ81</f>
        <v/>
      </c>
      <c r="Q81" s="24"/>
      <c r="R81" s="43" t="str">
        <f>'Evaluation Trace'!AS81</f>
        <v/>
      </c>
      <c r="S81" s="43" t="str">
        <f>'Evaluation Trace'!AT81</f>
        <v/>
      </c>
      <c r="T81" s="43" t="str">
        <f>'Evaluation Trace'!AU81</f>
        <v/>
      </c>
      <c r="U81" s="43" t="str">
        <f>'Evaluation Trace'!AV81</f>
        <v/>
      </c>
      <c r="V81" s="43" t="str">
        <f>'Evaluation Trace'!AW81</f>
        <v/>
      </c>
      <c r="W81" s="43" t="str">
        <f>'Evaluation Trace'!AX81</f>
        <v/>
      </c>
      <c r="X81" s="43" t="str">
        <f>'Evaluation Trace'!AY81</f>
        <v/>
      </c>
      <c r="Y81" s="43" t="str">
        <f>'Evaluation Trace'!AZ81</f>
        <v/>
      </c>
      <c r="Z81" s="43" t="str">
        <f>'Evaluation Trace'!BA81</f>
        <v/>
      </c>
      <c r="AA81" s="43" t="str">
        <f>'Evaluation Trace'!BB81</f>
        <v/>
      </c>
      <c r="AB81" s="43" t="str">
        <f>'Evaluation Trace'!BC81</f>
        <v/>
      </c>
      <c r="AC81" s="24"/>
      <c r="AD81" s="43" t="str">
        <f>'Evaluation Trace'!BE81</f>
        <v/>
      </c>
      <c r="AE81" s="43" t="str">
        <f>'Evaluation Trace'!BF81</f>
        <v/>
      </c>
      <c r="AF81" s="43" t="str">
        <f>'Evaluation Trace'!BG81</f>
        <v/>
      </c>
      <c r="AG81" s="43" t="str">
        <f>'Evaluation Trace'!BH81</f>
        <v/>
      </c>
      <c r="AH81" s="43" t="str">
        <f>'Evaluation Trace'!BI81</f>
        <v/>
      </c>
      <c r="AI81" s="43" t="str">
        <f>'Evaluation Trace'!BJ81</f>
        <v/>
      </c>
      <c r="AJ81" s="43" t="str">
        <f>'Evaluation Trace'!BK81</f>
        <v/>
      </c>
      <c r="AK81" s="43" t="str">
        <f>'Evaluation Trace'!BL81</f>
        <v/>
      </c>
      <c r="AL81" s="43" t="str">
        <f>'Evaluation Trace'!BM81</f>
        <v/>
      </c>
      <c r="AM81" s="43" t="str">
        <f>'Evaluation Trace'!BN81</f>
        <v/>
      </c>
      <c r="AN81" s="43" t="str">
        <f>'Evaluation Trace'!BO81</f>
        <v/>
      </c>
      <c r="AO81" s="24"/>
      <c r="AP81" s="43" t="str">
        <f>'Evaluation Trace'!BQ81</f>
        <v/>
      </c>
      <c r="AQ81" s="43" t="str">
        <f>'Evaluation Trace'!BR81</f>
        <v/>
      </c>
      <c r="AR81" s="43" t="str">
        <f>'Evaluation Trace'!BS81</f>
        <v/>
      </c>
      <c r="AS81" s="43" t="str">
        <f>'Evaluation Trace'!BT81</f>
        <v/>
      </c>
      <c r="AT81" s="43" t="str">
        <f>'Evaluation Trace'!BU81</f>
        <v/>
      </c>
      <c r="AU81" s="43" t="str">
        <f>'Evaluation Trace'!BV81</f>
        <v/>
      </c>
      <c r="AV81" s="43" t="str">
        <f>'Evaluation Trace'!BW81</f>
        <v/>
      </c>
      <c r="AW81" s="24"/>
      <c r="AX81" s="43" t="str">
        <f>'Evaluation Trace'!BY81</f>
        <v/>
      </c>
      <c r="AY81" s="43" t="str">
        <f>'Evaluation Trace'!BZ81</f>
        <v/>
      </c>
      <c r="AZ81" s="43" t="str">
        <f>'Evaluation Trace'!CA81</f>
        <v/>
      </c>
      <c r="BA81" s="43" t="str">
        <f>'Evaluation Trace'!CB81</f>
        <v/>
      </c>
      <c r="BB81" s="43" t="str">
        <f>'Evaluation Trace'!CC81</f>
        <v/>
      </c>
      <c r="BC81" s="7"/>
      <c r="BD81" s="43" t="str">
        <f>'Evaluation Trace'!CE81</f>
        <v/>
      </c>
      <c r="BE81" s="43" t="str">
        <f>'Evaluation Trace'!CF81</f>
        <v/>
      </c>
      <c r="BF81" s="43" t="str">
        <f>'Evaluation Trace'!CG81</f>
        <v/>
      </c>
      <c r="BG81" s="43" t="str">
        <f>'Evaluation Trace'!CH81</f>
        <v/>
      </c>
      <c r="BH81" s="43" t="str">
        <f>'Evaluation Trace'!CI81</f>
        <v/>
      </c>
      <c r="BI81" s="7"/>
    </row>
    <row r="82" spans="1:61" x14ac:dyDescent="0.25">
      <c r="A82" s="44"/>
      <c r="B82" s="43" cm="1">
        <f t="array" ref="B82">MOD($D82*MOD_INV($C82,Prime),Prime)</f>
        <v>0</v>
      </c>
      <c r="C82" s="19" cm="1">
        <f t="array" ref="C82">MOD(MOD_EXP($H82,Input_Output!$O$21,Prime)-1,Prime)</f>
        <v>256</v>
      </c>
      <c r="D82" s="43">
        <f>MOD(SUMPRODUCT(_xlfn.HSTACK(J$1:P$1,R$1:AB$1,AD$1:AN$1,AP$1:AV$1,AX$1:BB$1,BD$1:BH$1),_xlfn.HSTACK($J82:$P82,$R82:$AB82,$AD82:$AN82,$AP82:$AV82,$AX82:$BB82,$BD82:$BH82)),Prime)</f>
        <v>0</v>
      </c>
      <c r="E82" s="44"/>
      <c r="F82" s="41" t="str">
        <f>'Evaluation Trace'!A82</f>
        <v/>
      </c>
      <c r="G82" s="19" t="str">
        <f>'Evaluation Trace'!B82</f>
        <v/>
      </c>
      <c r="H82" s="19">
        <f>'Evaluation Trace'!C82</f>
        <v>0</v>
      </c>
      <c r="I82" s="24"/>
      <c r="J82" s="43" t="str">
        <f>'Evaluation Trace'!AK82</f>
        <v/>
      </c>
      <c r="K82" s="43" t="str">
        <f>'Evaluation Trace'!AL82</f>
        <v/>
      </c>
      <c r="L82" s="43" t="str">
        <f>'Evaluation Trace'!AM82</f>
        <v/>
      </c>
      <c r="M82" s="43" t="str">
        <f>'Evaluation Trace'!AN82</f>
        <v/>
      </c>
      <c r="N82" s="43" t="str">
        <f>'Evaluation Trace'!AO82</f>
        <v/>
      </c>
      <c r="O82" s="43" t="str">
        <f>'Evaluation Trace'!AP82</f>
        <v/>
      </c>
      <c r="P82" s="43" t="str">
        <f>'Evaluation Trace'!AQ82</f>
        <v/>
      </c>
      <c r="Q82" s="24"/>
      <c r="R82" s="43" t="str">
        <f>'Evaluation Trace'!AS82</f>
        <v/>
      </c>
      <c r="S82" s="43" t="str">
        <f>'Evaluation Trace'!AT82</f>
        <v/>
      </c>
      <c r="T82" s="43" t="str">
        <f>'Evaluation Trace'!AU82</f>
        <v/>
      </c>
      <c r="U82" s="43" t="str">
        <f>'Evaluation Trace'!AV82</f>
        <v/>
      </c>
      <c r="V82" s="43" t="str">
        <f>'Evaluation Trace'!AW82</f>
        <v/>
      </c>
      <c r="W82" s="43" t="str">
        <f>'Evaluation Trace'!AX82</f>
        <v/>
      </c>
      <c r="X82" s="43" t="str">
        <f>'Evaluation Trace'!AY82</f>
        <v/>
      </c>
      <c r="Y82" s="43" t="str">
        <f>'Evaluation Trace'!AZ82</f>
        <v/>
      </c>
      <c r="Z82" s="43" t="str">
        <f>'Evaluation Trace'!BA82</f>
        <v/>
      </c>
      <c r="AA82" s="43" t="str">
        <f>'Evaluation Trace'!BB82</f>
        <v/>
      </c>
      <c r="AB82" s="43" t="str">
        <f>'Evaluation Trace'!BC82</f>
        <v/>
      </c>
      <c r="AC82" s="24"/>
      <c r="AD82" s="43" t="str">
        <f>'Evaluation Trace'!BE82</f>
        <v/>
      </c>
      <c r="AE82" s="43" t="str">
        <f>'Evaluation Trace'!BF82</f>
        <v/>
      </c>
      <c r="AF82" s="43" t="str">
        <f>'Evaluation Trace'!BG82</f>
        <v/>
      </c>
      <c r="AG82" s="43" t="str">
        <f>'Evaluation Trace'!BH82</f>
        <v/>
      </c>
      <c r="AH82" s="43" t="str">
        <f>'Evaluation Trace'!BI82</f>
        <v/>
      </c>
      <c r="AI82" s="43" t="str">
        <f>'Evaluation Trace'!BJ82</f>
        <v/>
      </c>
      <c r="AJ82" s="43" t="str">
        <f>'Evaluation Trace'!BK82</f>
        <v/>
      </c>
      <c r="AK82" s="43" t="str">
        <f>'Evaluation Trace'!BL82</f>
        <v/>
      </c>
      <c r="AL82" s="43" t="str">
        <f>'Evaluation Trace'!BM82</f>
        <v/>
      </c>
      <c r="AM82" s="43" t="str">
        <f>'Evaluation Trace'!BN82</f>
        <v/>
      </c>
      <c r="AN82" s="43" t="str">
        <f>'Evaluation Trace'!BO82</f>
        <v/>
      </c>
      <c r="AO82" s="24"/>
      <c r="AP82" s="43" t="str">
        <f>'Evaluation Trace'!BQ82</f>
        <v/>
      </c>
      <c r="AQ82" s="43" t="str">
        <f>'Evaluation Trace'!BR82</f>
        <v/>
      </c>
      <c r="AR82" s="43" t="str">
        <f>'Evaluation Trace'!BS82</f>
        <v/>
      </c>
      <c r="AS82" s="43" t="str">
        <f>'Evaluation Trace'!BT82</f>
        <v/>
      </c>
      <c r="AT82" s="43" t="str">
        <f>'Evaluation Trace'!BU82</f>
        <v/>
      </c>
      <c r="AU82" s="43" t="str">
        <f>'Evaluation Trace'!BV82</f>
        <v/>
      </c>
      <c r="AV82" s="43" t="str">
        <f>'Evaluation Trace'!BW82</f>
        <v/>
      </c>
      <c r="AW82" s="24"/>
      <c r="AX82" s="43" t="str">
        <f>'Evaluation Trace'!BY82</f>
        <v/>
      </c>
      <c r="AY82" s="43" t="str">
        <f>'Evaluation Trace'!BZ82</f>
        <v/>
      </c>
      <c r="AZ82" s="43" t="str">
        <f>'Evaluation Trace'!CA82</f>
        <v/>
      </c>
      <c r="BA82" s="43" t="str">
        <f>'Evaluation Trace'!CB82</f>
        <v/>
      </c>
      <c r="BB82" s="43" t="str">
        <f>'Evaluation Trace'!CC82</f>
        <v/>
      </c>
      <c r="BC82" s="7"/>
      <c r="BD82" s="43" t="str">
        <f>'Evaluation Trace'!CE82</f>
        <v/>
      </c>
      <c r="BE82" s="43" t="str">
        <f>'Evaluation Trace'!CF82</f>
        <v/>
      </c>
      <c r="BF82" s="43" t="str">
        <f>'Evaluation Trace'!CG82</f>
        <v/>
      </c>
      <c r="BG82" s="43" t="str">
        <f>'Evaluation Trace'!CH82</f>
        <v/>
      </c>
      <c r="BH82" s="43" t="str">
        <f>'Evaluation Trace'!CI82</f>
        <v/>
      </c>
      <c r="BI82" s="7"/>
    </row>
    <row r="83" spans="1:61" x14ac:dyDescent="0.25">
      <c r="A83" s="44"/>
      <c r="B83" s="43" cm="1">
        <f t="array" ref="B83">MOD($D83*MOD_INV($C83,Prime),Prime)</f>
        <v>0</v>
      </c>
      <c r="C83" s="19" cm="1">
        <f t="array" ref="C83">MOD(MOD_EXP($H83,Input_Output!$O$21,Prime)-1,Prime)</f>
        <v>256</v>
      </c>
      <c r="D83" s="43">
        <f>MOD(SUMPRODUCT(_xlfn.HSTACK(J$1:P$1,R$1:AB$1,AD$1:AN$1,AP$1:AV$1,AX$1:BB$1,BD$1:BH$1),_xlfn.HSTACK($J83:$P83,$R83:$AB83,$AD83:$AN83,$AP83:$AV83,$AX83:$BB83,$BD83:$BH83)),Prime)</f>
        <v>0</v>
      </c>
      <c r="E83" s="44"/>
      <c r="F83" s="41" t="str">
        <f>'Evaluation Trace'!A83</f>
        <v/>
      </c>
      <c r="G83" s="19" t="str">
        <f>'Evaluation Trace'!B83</f>
        <v/>
      </c>
      <c r="H83" s="19">
        <f>'Evaluation Trace'!C83</f>
        <v>0</v>
      </c>
      <c r="I83" s="24"/>
      <c r="J83" s="43" t="str">
        <f>'Evaluation Trace'!AK83</f>
        <v/>
      </c>
      <c r="K83" s="43" t="str">
        <f>'Evaluation Trace'!AL83</f>
        <v/>
      </c>
      <c r="L83" s="43" t="str">
        <f>'Evaluation Trace'!AM83</f>
        <v/>
      </c>
      <c r="M83" s="43" t="str">
        <f>'Evaluation Trace'!AN83</f>
        <v/>
      </c>
      <c r="N83" s="43" t="str">
        <f>'Evaluation Trace'!AO83</f>
        <v/>
      </c>
      <c r="O83" s="43" t="str">
        <f>'Evaluation Trace'!AP83</f>
        <v/>
      </c>
      <c r="P83" s="43" t="str">
        <f>'Evaluation Trace'!AQ83</f>
        <v/>
      </c>
      <c r="Q83" s="24"/>
      <c r="R83" s="43" t="str">
        <f>'Evaluation Trace'!AS83</f>
        <v/>
      </c>
      <c r="S83" s="43" t="str">
        <f>'Evaluation Trace'!AT83</f>
        <v/>
      </c>
      <c r="T83" s="43" t="str">
        <f>'Evaluation Trace'!AU83</f>
        <v/>
      </c>
      <c r="U83" s="43" t="str">
        <f>'Evaluation Trace'!AV83</f>
        <v/>
      </c>
      <c r="V83" s="43" t="str">
        <f>'Evaluation Trace'!AW83</f>
        <v/>
      </c>
      <c r="W83" s="43" t="str">
        <f>'Evaluation Trace'!AX83</f>
        <v/>
      </c>
      <c r="X83" s="43" t="str">
        <f>'Evaluation Trace'!AY83</f>
        <v/>
      </c>
      <c r="Y83" s="43" t="str">
        <f>'Evaluation Trace'!AZ83</f>
        <v/>
      </c>
      <c r="Z83" s="43" t="str">
        <f>'Evaluation Trace'!BA83</f>
        <v/>
      </c>
      <c r="AA83" s="43" t="str">
        <f>'Evaluation Trace'!BB83</f>
        <v/>
      </c>
      <c r="AB83" s="43" t="str">
        <f>'Evaluation Trace'!BC83</f>
        <v/>
      </c>
      <c r="AC83" s="24"/>
      <c r="AD83" s="43" t="str">
        <f>'Evaluation Trace'!BE83</f>
        <v/>
      </c>
      <c r="AE83" s="43" t="str">
        <f>'Evaluation Trace'!BF83</f>
        <v/>
      </c>
      <c r="AF83" s="43" t="str">
        <f>'Evaluation Trace'!BG83</f>
        <v/>
      </c>
      <c r="AG83" s="43" t="str">
        <f>'Evaluation Trace'!BH83</f>
        <v/>
      </c>
      <c r="AH83" s="43" t="str">
        <f>'Evaluation Trace'!BI83</f>
        <v/>
      </c>
      <c r="AI83" s="43" t="str">
        <f>'Evaluation Trace'!BJ83</f>
        <v/>
      </c>
      <c r="AJ83" s="43" t="str">
        <f>'Evaluation Trace'!BK83</f>
        <v/>
      </c>
      <c r="AK83" s="43" t="str">
        <f>'Evaluation Trace'!BL83</f>
        <v/>
      </c>
      <c r="AL83" s="43" t="str">
        <f>'Evaluation Trace'!BM83</f>
        <v/>
      </c>
      <c r="AM83" s="43" t="str">
        <f>'Evaluation Trace'!BN83</f>
        <v/>
      </c>
      <c r="AN83" s="43" t="str">
        <f>'Evaluation Trace'!BO83</f>
        <v/>
      </c>
      <c r="AO83" s="24"/>
      <c r="AP83" s="43" t="str">
        <f>'Evaluation Trace'!BQ83</f>
        <v/>
      </c>
      <c r="AQ83" s="43" t="str">
        <f>'Evaluation Trace'!BR83</f>
        <v/>
      </c>
      <c r="AR83" s="43" t="str">
        <f>'Evaluation Trace'!BS83</f>
        <v/>
      </c>
      <c r="AS83" s="43" t="str">
        <f>'Evaluation Trace'!BT83</f>
        <v/>
      </c>
      <c r="AT83" s="43" t="str">
        <f>'Evaluation Trace'!BU83</f>
        <v/>
      </c>
      <c r="AU83" s="43" t="str">
        <f>'Evaluation Trace'!BV83</f>
        <v/>
      </c>
      <c r="AV83" s="43" t="str">
        <f>'Evaluation Trace'!BW83</f>
        <v/>
      </c>
      <c r="AW83" s="24"/>
      <c r="AX83" s="43" t="str">
        <f>'Evaluation Trace'!BY83</f>
        <v/>
      </c>
      <c r="AY83" s="43" t="str">
        <f>'Evaluation Trace'!BZ83</f>
        <v/>
      </c>
      <c r="AZ83" s="43" t="str">
        <f>'Evaluation Trace'!CA83</f>
        <v/>
      </c>
      <c r="BA83" s="43" t="str">
        <f>'Evaluation Trace'!CB83</f>
        <v/>
      </c>
      <c r="BB83" s="43" t="str">
        <f>'Evaluation Trace'!CC83</f>
        <v/>
      </c>
      <c r="BC83" s="7"/>
      <c r="BD83" s="43" t="str">
        <f>'Evaluation Trace'!CE83</f>
        <v/>
      </c>
      <c r="BE83" s="43" t="str">
        <f>'Evaluation Trace'!CF83</f>
        <v/>
      </c>
      <c r="BF83" s="43" t="str">
        <f>'Evaluation Trace'!CG83</f>
        <v/>
      </c>
      <c r="BG83" s="43" t="str">
        <f>'Evaluation Trace'!CH83</f>
        <v/>
      </c>
      <c r="BH83" s="43" t="str">
        <f>'Evaluation Trace'!CI83</f>
        <v/>
      </c>
      <c r="BI83" s="7"/>
    </row>
    <row r="84" spans="1:61" x14ac:dyDescent="0.25">
      <c r="A84" s="44"/>
      <c r="B84" s="43" cm="1">
        <f t="array" ref="B84">MOD($D84*MOD_INV($C84,Prime),Prime)</f>
        <v>0</v>
      </c>
      <c r="C84" s="19" cm="1">
        <f t="array" ref="C84">MOD(MOD_EXP($H84,Input_Output!$O$21,Prime)-1,Prime)</f>
        <v>256</v>
      </c>
      <c r="D84" s="43">
        <f>MOD(SUMPRODUCT(_xlfn.HSTACK(J$1:P$1,R$1:AB$1,AD$1:AN$1,AP$1:AV$1,AX$1:BB$1,BD$1:BH$1),_xlfn.HSTACK($J84:$P84,$R84:$AB84,$AD84:$AN84,$AP84:$AV84,$AX84:$BB84,$BD84:$BH84)),Prime)</f>
        <v>0</v>
      </c>
      <c r="E84" s="44"/>
      <c r="F84" s="41" t="str">
        <f>'Evaluation Trace'!A84</f>
        <v/>
      </c>
      <c r="G84" s="19" t="str">
        <f>'Evaluation Trace'!B84</f>
        <v/>
      </c>
      <c r="H84" s="19">
        <f>'Evaluation Trace'!C84</f>
        <v>0</v>
      </c>
      <c r="I84" s="24"/>
      <c r="J84" s="43" t="str">
        <f>'Evaluation Trace'!AK84</f>
        <v/>
      </c>
      <c r="K84" s="43" t="str">
        <f>'Evaluation Trace'!AL84</f>
        <v/>
      </c>
      <c r="L84" s="43" t="str">
        <f>'Evaluation Trace'!AM84</f>
        <v/>
      </c>
      <c r="M84" s="43" t="str">
        <f>'Evaluation Trace'!AN84</f>
        <v/>
      </c>
      <c r="N84" s="43" t="str">
        <f>'Evaluation Trace'!AO84</f>
        <v/>
      </c>
      <c r="O84" s="43" t="str">
        <f>'Evaluation Trace'!AP84</f>
        <v/>
      </c>
      <c r="P84" s="43" t="str">
        <f>'Evaluation Trace'!AQ84</f>
        <v/>
      </c>
      <c r="Q84" s="24"/>
      <c r="R84" s="43" t="str">
        <f>'Evaluation Trace'!AS84</f>
        <v/>
      </c>
      <c r="S84" s="43" t="str">
        <f>'Evaluation Trace'!AT84</f>
        <v/>
      </c>
      <c r="T84" s="43" t="str">
        <f>'Evaluation Trace'!AU84</f>
        <v/>
      </c>
      <c r="U84" s="43" t="str">
        <f>'Evaluation Trace'!AV84</f>
        <v/>
      </c>
      <c r="V84" s="43" t="str">
        <f>'Evaluation Trace'!AW84</f>
        <v/>
      </c>
      <c r="W84" s="43" t="str">
        <f>'Evaluation Trace'!AX84</f>
        <v/>
      </c>
      <c r="X84" s="43" t="str">
        <f>'Evaluation Trace'!AY84</f>
        <v/>
      </c>
      <c r="Y84" s="43" t="str">
        <f>'Evaluation Trace'!AZ84</f>
        <v/>
      </c>
      <c r="Z84" s="43" t="str">
        <f>'Evaluation Trace'!BA84</f>
        <v/>
      </c>
      <c r="AA84" s="43" t="str">
        <f>'Evaluation Trace'!BB84</f>
        <v/>
      </c>
      <c r="AB84" s="43" t="str">
        <f>'Evaluation Trace'!BC84</f>
        <v/>
      </c>
      <c r="AC84" s="24"/>
      <c r="AD84" s="43" t="str">
        <f>'Evaluation Trace'!BE84</f>
        <v/>
      </c>
      <c r="AE84" s="43" t="str">
        <f>'Evaluation Trace'!BF84</f>
        <v/>
      </c>
      <c r="AF84" s="43" t="str">
        <f>'Evaluation Trace'!BG84</f>
        <v/>
      </c>
      <c r="AG84" s="43" t="str">
        <f>'Evaluation Trace'!BH84</f>
        <v/>
      </c>
      <c r="AH84" s="43" t="str">
        <f>'Evaluation Trace'!BI84</f>
        <v/>
      </c>
      <c r="AI84" s="43" t="str">
        <f>'Evaluation Trace'!BJ84</f>
        <v/>
      </c>
      <c r="AJ84" s="43" t="str">
        <f>'Evaluation Trace'!BK84</f>
        <v/>
      </c>
      <c r="AK84" s="43" t="str">
        <f>'Evaluation Trace'!BL84</f>
        <v/>
      </c>
      <c r="AL84" s="43" t="str">
        <f>'Evaluation Trace'!BM84</f>
        <v/>
      </c>
      <c r="AM84" s="43" t="str">
        <f>'Evaluation Trace'!BN84</f>
        <v/>
      </c>
      <c r="AN84" s="43" t="str">
        <f>'Evaluation Trace'!BO84</f>
        <v/>
      </c>
      <c r="AO84" s="24"/>
      <c r="AP84" s="43" t="str">
        <f>'Evaluation Trace'!BQ84</f>
        <v/>
      </c>
      <c r="AQ84" s="43" t="str">
        <f>'Evaluation Trace'!BR84</f>
        <v/>
      </c>
      <c r="AR84" s="43" t="str">
        <f>'Evaluation Trace'!BS84</f>
        <v/>
      </c>
      <c r="AS84" s="43" t="str">
        <f>'Evaluation Trace'!BT84</f>
        <v/>
      </c>
      <c r="AT84" s="43" t="str">
        <f>'Evaluation Trace'!BU84</f>
        <v/>
      </c>
      <c r="AU84" s="43" t="str">
        <f>'Evaluation Trace'!BV84</f>
        <v/>
      </c>
      <c r="AV84" s="43" t="str">
        <f>'Evaluation Trace'!BW84</f>
        <v/>
      </c>
      <c r="AW84" s="24"/>
      <c r="AX84" s="43" t="str">
        <f>'Evaluation Trace'!BY84</f>
        <v/>
      </c>
      <c r="AY84" s="43" t="str">
        <f>'Evaluation Trace'!BZ84</f>
        <v/>
      </c>
      <c r="AZ84" s="43" t="str">
        <f>'Evaluation Trace'!CA84</f>
        <v/>
      </c>
      <c r="BA84" s="43" t="str">
        <f>'Evaluation Trace'!CB84</f>
        <v/>
      </c>
      <c r="BB84" s="43" t="str">
        <f>'Evaluation Trace'!CC84</f>
        <v/>
      </c>
      <c r="BC84" s="7"/>
      <c r="BD84" s="43" t="str">
        <f>'Evaluation Trace'!CE84</f>
        <v/>
      </c>
      <c r="BE84" s="43" t="str">
        <f>'Evaluation Trace'!CF84</f>
        <v/>
      </c>
      <c r="BF84" s="43" t="str">
        <f>'Evaluation Trace'!CG84</f>
        <v/>
      </c>
      <c r="BG84" s="43" t="str">
        <f>'Evaluation Trace'!CH84</f>
        <v/>
      </c>
      <c r="BH84" s="43" t="str">
        <f>'Evaluation Trace'!CI84</f>
        <v/>
      </c>
      <c r="BI84" s="7"/>
    </row>
    <row r="85" spans="1:61" x14ac:dyDescent="0.25">
      <c r="A85" s="44"/>
      <c r="B85" s="43" cm="1">
        <f t="array" ref="B85">MOD($D85*MOD_INV($C85,Prime),Prime)</f>
        <v>0</v>
      </c>
      <c r="C85" s="19" cm="1">
        <f t="array" ref="C85">MOD(MOD_EXP($H85,Input_Output!$O$21,Prime)-1,Prime)</f>
        <v>256</v>
      </c>
      <c r="D85" s="43">
        <f>MOD(SUMPRODUCT(_xlfn.HSTACK(J$1:P$1,R$1:AB$1,AD$1:AN$1,AP$1:AV$1,AX$1:BB$1,BD$1:BH$1),_xlfn.HSTACK($J85:$P85,$R85:$AB85,$AD85:$AN85,$AP85:$AV85,$AX85:$BB85,$BD85:$BH85)),Prime)</f>
        <v>0</v>
      </c>
      <c r="E85" s="44"/>
      <c r="F85" s="41" t="str">
        <f>'Evaluation Trace'!A85</f>
        <v/>
      </c>
      <c r="G85" s="19" t="str">
        <f>'Evaluation Trace'!B85</f>
        <v/>
      </c>
      <c r="H85" s="19">
        <f>'Evaluation Trace'!C85</f>
        <v>0</v>
      </c>
      <c r="I85" s="24"/>
      <c r="J85" s="43" t="str">
        <f>'Evaluation Trace'!AK85</f>
        <v/>
      </c>
      <c r="K85" s="43" t="str">
        <f>'Evaluation Trace'!AL85</f>
        <v/>
      </c>
      <c r="L85" s="43" t="str">
        <f>'Evaluation Trace'!AM85</f>
        <v/>
      </c>
      <c r="M85" s="43" t="str">
        <f>'Evaluation Trace'!AN85</f>
        <v/>
      </c>
      <c r="N85" s="43" t="str">
        <f>'Evaluation Trace'!AO85</f>
        <v/>
      </c>
      <c r="O85" s="43" t="str">
        <f>'Evaluation Trace'!AP85</f>
        <v/>
      </c>
      <c r="P85" s="43" t="str">
        <f>'Evaluation Trace'!AQ85</f>
        <v/>
      </c>
      <c r="Q85" s="24"/>
      <c r="R85" s="43" t="str">
        <f>'Evaluation Trace'!AS85</f>
        <v/>
      </c>
      <c r="S85" s="43" t="str">
        <f>'Evaluation Trace'!AT85</f>
        <v/>
      </c>
      <c r="T85" s="43" t="str">
        <f>'Evaluation Trace'!AU85</f>
        <v/>
      </c>
      <c r="U85" s="43" t="str">
        <f>'Evaluation Trace'!AV85</f>
        <v/>
      </c>
      <c r="V85" s="43" t="str">
        <f>'Evaluation Trace'!AW85</f>
        <v/>
      </c>
      <c r="W85" s="43" t="str">
        <f>'Evaluation Trace'!AX85</f>
        <v/>
      </c>
      <c r="X85" s="43" t="str">
        <f>'Evaluation Trace'!AY85</f>
        <v/>
      </c>
      <c r="Y85" s="43" t="str">
        <f>'Evaluation Trace'!AZ85</f>
        <v/>
      </c>
      <c r="Z85" s="43" t="str">
        <f>'Evaluation Trace'!BA85</f>
        <v/>
      </c>
      <c r="AA85" s="43" t="str">
        <f>'Evaluation Trace'!BB85</f>
        <v/>
      </c>
      <c r="AB85" s="43" t="str">
        <f>'Evaluation Trace'!BC85</f>
        <v/>
      </c>
      <c r="AC85" s="24"/>
      <c r="AD85" s="43" t="str">
        <f>'Evaluation Trace'!BE85</f>
        <v/>
      </c>
      <c r="AE85" s="43" t="str">
        <f>'Evaluation Trace'!BF85</f>
        <v/>
      </c>
      <c r="AF85" s="43" t="str">
        <f>'Evaluation Trace'!BG85</f>
        <v/>
      </c>
      <c r="AG85" s="43" t="str">
        <f>'Evaluation Trace'!BH85</f>
        <v/>
      </c>
      <c r="AH85" s="43" t="str">
        <f>'Evaluation Trace'!BI85</f>
        <v/>
      </c>
      <c r="AI85" s="43" t="str">
        <f>'Evaluation Trace'!BJ85</f>
        <v/>
      </c>
      <c r="AJ85" s="43" t="str">
        <f>'Evaluation Trace'!BK85</f>
        <v/>
      </c>
      <c r="AK85" s="43" t="str">
        <f>'Evaluation Trace'!BL85</f>
        <v/>
      </c>
      <c r="AL85" s="43" t="str">
        <f>'Evaluation Trace'!BM85</f>
        <v/>
      </c>
      <c r="AM85" s="43" t="str">
        <f>'Evaluation Trace'!BN85</f>
        <v/>
      </c>
      <c r="AN85" s="43" t="str">
        <f>'Evaluation Trace'!BO85</f>
        <v/>
      </c>
      <c r="AO85" s="24"/>
      <c r="AP85" s="43" t="str">
        <f>'Evaluation Trace'!BQ85</f>
        <v/>
      </c>
      <c r="AQ85" s="43" t="str">
        <f>'Evaluation Trace'!BR85</f>
        <v/>
      </c>
      <c r="AR85" s="43" t="str">
        <f>'Evaluation Trace'!BS85</f>
        <v/>
      </c>
      <c r="AS85" s="43" t="str">
        <f>'Evaluation Trace'!BT85</f>
        <v/>
      </c>
      <c r="AT85" s="43" t="str">
        <f>'Evaluation Trace'!BU85</f>
        <v/>
      </c>
      <c r="AU85" s="43" t="str">
        <f>'Evaluation Trace'!BV85</f>
        <v/>
      </c>
      <c r="AV85" s="43" t="str">
        <f>'Evaluation Trace'!BW85</f>
        <v/>
      </c>
      <c r="AW85" s="24"/>
      <c r="AX85" s="43" t="str">
        <f>'Evaluation Trace'!BY85</f>
        <v/>
      </c>
      <c r="AY85" s="43" t="str">
        <f>'Evaluation Trace'!BZ85</f>
        <v/>
      </c>
      <c r="AZ85" s="43" t="str">
        <f>'Evaluation Trace'!CA85</f>
        <v/>
      </c>
      <c r="BA85" s="43" t="str">
        <f>'Evaluation Trace'!CB85</f>
        <v/>
      </c>
      <c r="BB85" s="43" t="str">
        <f>'Evaluation Trace'!CC85</f>
        <v/>
      </c>
      <c r="BC85" s="7"/>
      <c r="BD85" s="43" t="str">
        <f>'Evaluation Trace'!CE85</f>
        <v/>
      </c>
      <c r="BE85" s="43" t="str">
        <f>'Evaluation Trace'!CF85</f>
        <v/>
      </c>
      <c r="BF85" s="43" t="str">
        <f>'Evaluation Trace'!CG85</f>
        <v/>
      </c>
      <c r="BG85" s="43" t="str">
        <f>'Evaluation Trace'!CH85</f>
        <v/>
      </c>
      <c r="BH85" s="43" t="str">
        <f>'Evaluation Trace'!CI85</f>
        <v/>
      </c>
      <c r="BI85" s="7"/>
    </row>
    <row r="86" spans="1:61" x14ac:dyDescent="0.25">
      <c r="A86" s="44"/>
      <c r="B86" s="43" cm="1">
        <f t="array" ref="B86">MOD($D86*MOD_INV($C86,Prime),Prime)</f>
        <v>0</v>
      </c>
      <c r="C86" s="19" cm="1">
        <f t="array" ref="C86">MOD(MOD_EXP($H86,Input_Output!$O$21,Prime)-1,Prime)</f>
        <v>256</v>
      </c>
      <c r="D86" s="43">
        <f>MOD(SUMPRODUCT(_xlfn.HSTACK(J$1:P$1,R$1:AB$1,AD$1:AN$1,AP$1:AV$1,AX$1:BB$1,BD$1:BH$1),_xlfn.HSTACK($J86:$P86,$R86:$AB86,$AD86:$AN86,$AP86:$AV86,$AX86:$BB86,$BD86:$BH86)),Prime)</f>
        <v>0</v>
      </c>
      <c r="E86" s="44"/>
      <c r="F86" s="41" t="str">
        <f>'Evaluation Trace'!A86</f>
        <v/>
      </c>
      <c r="G86" s="19" t="str">
        <f>'Evaluation Trace'!B86</f>
        <v/>
      </c>
      <c r="H86" s="19">
        <f>'Evaluation Trace'!C86</f>
        <v>0</v>
      </c>
      <c r="I86" s="24"/>
      <c r="J86" s="43" t="str">
        <f>'Evaluation Trace'!AK86</f>
        <v/>
      </c>
      <c r="K86" s="43" t="str">
        <f>'Evaluation Trace'!AL86</f>
        <v/>
      </c>
      <c r="L86" s="43" t="str">
        <f>'Evaluation Trace'!AM86</f>
        <v/>
      </c>
      <c r="M86" s="43" t="str">
        <f>'Evaluation Trace'!AN86</f>
        <v/>
      </c>
      <c r="N86" s="43" t="str">
        <f>'Evaluation Trace'!AO86</f>
        <v/>
      </c>
      <c r="O86" s="43" t="str">
        <f>'Evaluation Trace'!AP86</f>
        <v/>
      </c>
      <c r="P86" s="43" t="str">
        <f>'Evaluation Trace'!AQ86</f>
        <v/>
      </c>
      <c r="Q86" s="24"/>
      <c r="R86" s="43" t="str">
        <f>'Evaluation Trace'!AS86</f>
        <v/>
      </c>
      <c r="S86" s="43" t="str">
        <f>'Evaluation Trace'!AT86</f>
        <v/>
      </c>
      <c r="T86" s="43" t="str">
        <f>'Evaluation Trace'!AU86</f>
        <v/>
      </c>
      <c r="U86" s="43" t="str">
        <f>'Evaluation Trace'!AV86</f>
        <v/>
      </c>
      <c r="V86" s="43" t="str">
        <f>'Evaluation Trace'!AW86</f>
        <v/>
      </c>
      <c r="W86" s="43" t="str">
        <f>'Evaluation Trace'!AX86</f>
        <v/>
      </c>
      <c r="X86" s="43" t="str">
        <f>'Evaluation Trace'!AY86</f>
        <v/>
      </c>
      <c r="Y86" s="43" t="str">
        <f>'Evaluation Trace'!AZ86</f>
        <v/>
      </c>
      <c r="Z86" s="43" t="str">
        <f>'Evaluation Trace'!BA86</f>
        <v/>
      </c>
      <c r="AA86" s="43" t="str">
        <f>'Evaluation Trace'!BB86</f>
        <v/>
      </c>
      <c r="AB86" s="43" t="str">
        <f>'Evaluation Trace'!BC86</f>
        <v/>
      </c>
      <c r="AC86" s="24"/>
      <c r="AD86" s="43" t="str">
        <f>'Evaluation Trace'!BE86</f>
        <v/>
      </c>
      <c r="AE86" s="43" t="str">
        <f>'Evaluation Trace'!BF86</f>
        <v/>
      </c>
      <c r="AF86" s="43" t="str">
        <f>'Evaluation Trace'!BG86</f>
        <v/>
      </c>
      <c r="AG86" s="43" t="str">
        <f>'Evaluation Trace'!BH86</f>
        <v/>
      </c>
      <c r="AH86" s="43" t="str">
        <f>'Evaluation Trace'!BI86</f>
        <v/>
      </c>
      <c r="AI86" s="43" t="str">
        <f>'Evaluation Trace'!BJ86</f>
        <v/>
      </c>
      <c r="AJ86" s="43" t="str">
        <f>'Evaluation Trace'!BK86</f>
        <v/>
      </c>
      <c r="AK86" s="43" t="str">
        <f>'Evaluation Trace'!BL86</f>
        <v/>
      </c>
      <c r="AL86" s="43" t="str">
        <f>'Evaluation Trace'!BM86</f>
        <v/>
      </c>
      <c r="AM86" s="43" t="str">
        <f>'Evaluation Trace'!BN86</f>
        <v/>
      </c>
      <c r="AN86" s="43" t="str">
        <f>'Evaluation Trace'!BO86</f>
        <v/>
      </c>
      <c r="AO86" s="24"/>
      <c r="AP86" s="43" t="str">
        <f>'Evaluation Trace'!BQ86</f>
        <v/>
      </c>
      <c r="AQ86" s="43" t="str">
        <f>'Evaluation Trace'!BR86</f>
        <v/>
      </c>
      <c r="AR86" s="43" t="str">
        <f>'Evaluation Trace'!BS86</f>
        <v/>
      </c>
      <c r="AS86" s="43" t="str">
        <f>'Evaluation Trace'!BT86</f>
        <v/>
      </c>
      <c r="AT86" s="43" t="str">
        <f>'Evaluation Trace'!BU86</f>
        <v/>
      </c>
      <c r="AU86" s="43" t="str">
        <f>'Evaluation Trace'!BV86</f>
        <v/>
      </c>
      <c r="AV86" s="43" t="str">
        <f>'Evaluation Trace'!BW86</f>
        <v/>
      </c>
      <c r="AW86" s="24"/>
      <c r="AX86" s="43" t="str">
        <f>'Evaluation Trace'!BY86</f>
        <v/>
      </c>
      <c r="AY86" s="43" t="str">
        <f>'Evaluation Trace'!BZ86</f>
        <v/>
      </c>
      <c r="AZ86" s="43" t="str">
        <f>'Evaluation Trace'!CA86</f>
        <v/>
      </c>
      <c r="BA86" s="43" t="str">
        <f>'Evaluation Trace'!CB86</f>
        <v/>
      </c>
      <c r="BB86" s="43" t="str">
        <f>'Evaluation Trace'!CC86</f>
        <v/>
      </c>
      <c r="BC86" s="7"/>
      <c r="BD86" s="43" t="str">
        <f>'Evaluation Trace'!CE86</f>
        <v/>
      </c>
      <c r="BE86" s="43" t="str">
        <f>'Evaluation Trace'!CF86</f>
        <v/>
      </c>
      <c r="BF86" s="43" t="str">
        <f>'Evaluation Trace'!CG86</f>
        <v/>
      </c>
      <c r="BG86" s="43" t="str">
        <f>'Evaluation Trace'!CH86</f>
        <v/>
      </c>
      <c r="BH86" s="43" t="str">
        <f>'Evaluation Trace'!CI86</f>
        <v/>
      </c>
      <c r="BI86" s="7"/>
    </row>
    <row r="87" spans="1:61" x14ac:dyDescent="0.25">
      <c r="A87" s="44"/>
      <c r="B87" s="43" cm="1">
        <f t="array" ref="B87">MOD($D87*MOD_INV($C87,Prime),Prime)</f>
        <v>0</v>
      </c>
      <c r="C87" s="19" cm="1">
        <f t="array" ref="C87">MOD(MOD_EXP($H87,Input_Output!$O$21,Prime)-1,Prime)</f>
        <v>256</v>
      </c>
      <c r="D87" s="43">
        <f>MOD(SUMPRODUCT(_xlfn.HSTACK(J$1:P$1,R$1:AB$1,AD$1:AN$1,AP$1:AV$1,AX$1:BB$1,BD$1:BH$1),_xlfn.HSTACK($J87:$P87,$R87:$AB87,$AD87:$AN87,$AP87:$AV87,$AX87:$BB87,$BD87:$BH87)),Prime)</f>
        <v>0</v>
      </c>
      <c r="E87" s="44"/>
      <c r="F87" s="41" t="str">
        <f>'Evaluation Trace'!A87</f>
        <v/>
      </c>
      <c r="G87" s="19" t="str">
        <f>'Evaluation Trace'!B87</f>
        <v/>
      </c>
      <c r="H87" s="19">
        <f>'Evaluation Trace'!C87</f>
        <v>0</v>
      </c>
      <c r="I87" s="24"/>
      <c r="J87" s="43" t="str">
        <f>'Evaluation Trace'!AK87</f>
        <v/>
      </c>
      <c r="K87" s="43" t="str">
        <f>'Evaluation Trace'!AL87</f>
        <v/>
      </c>
      <c r="L87" s="43" t="str">
        <f>'Evaluation Trace'!AM87</f>
        <v/>
      </c>
      <c r="M87" s="43" t="str">
        <f>'Evaluation Trace'!AN87</f>
        <v/>
      </c>
      <c r="N87" s="43" t="str">
        <f>'Evaluation Trace'!AO87</f>
        <v/>
      </c>
      <c r="O87" s="43" t="str">
        <f>'Evaluation Trace'!AP87</f>
        <v/>
      </c>
      <c r="P87" s="43" t="str">
        <f>'Evaluation Trace'!AQ87</f>
        <v/>
      </c>
      <c r="Q87" s="24"/>
      <c r="R87" s="43" t="str">
        <f>'Evaluation Trace'!AS87</f>
        <v/>
      </c>
      <c r="S87" s="43" t="str">
        <f>'Evaluation Trace'!AT87</f>
        <v/>
      </c>
      <c r="T87" s="43" t="str">
        <f>'Evaluation Trace'!AU87</f>
        <v/>
      </c>
      <c r="U87" s="43" t="str">
        <f>'Evaluation Trace'!AV87</f>
        <v/>
      </c>
      <c r="V87" s="43" t="str">
        <f>'Evaluation Trace'!AW87</f>
        <v/>
      </c>
      <c r="W87" s="43" t="str">
        <f>'Evaluation Trace'!AX87</f>
        <v/>
      </c>
      <c r="X87" s="43" t="str">
        <f>'Evaluation Trace'!AY87</f>
        <v/>
      </c>
      <c r="Y87" s="43" t="str">
        <f>'Evaluation Trace'!AZ87</f>
        <v/>
      </c>
      <c r="Z87" s="43" t="str">
        <f>'Evaluation Trace'!BA87</f>
        <v/>
      </c>
      <c r="AA87" s="43" t="str">
        <f>'Evaluation Trace'!BB87</f>
        <v/>
      </c>
      <c r="AB87" s="43" t="str">
        <f>'Evaluation Trace'!BC87</f>
        <v/>
      </c>
      <c r="AC87" s="24"/>
      <c r="AD87" s="43" t="str">
        <f>'Evaluation Trace'!BE87</f>
        <v/>
      </c>
      <c r="AE87" s="43" t="str">
        <f>'Evaluation Trace'!BF87</f>
        <v/>
      </c>
      <c r="AF87" s="43" t="str">
        <f>'Evaluation Trace'!BG87</f>
        <v/>
      </c>
      <c r="AG87" s="43" t="str">
        <f>'Evaluation Trace'!BH87</f>
        <v/>
      </c>
      <c r="AH87" s="43" t="str">
        <f>'Evaluation Trace'!BI87</f>
        <v/>
      </c>
      <c r="AI87" s="43" t="str">
        <f>'Evaluation Trace'!BJ87</f>
        <v/>
      </c>
      <c r="AJ87" s="43" t="str">
        <f>'Evaluation Trace'!BK87</f>
        <v/>
      </c>
      <c r="AK87" s="43" t="str">
        <f>'Evaluation Trace'!BL87</f>
        <v/>
      </c>
      <c r="AL87" s="43" t="str">
        <f>'Evaluation Trace'!BM87</f>
        <v/>
      </c>
      <c r="AM87" s="43" t="str">
        <f>'Evaluation Trace'!BN87</f>
        <v/>
      </c>
      <c r="AN87" s="43" t="str">
        <f>'Evaluation Trace'!BO87</f>
        <v/>
      </c>
      <c r="AO87" s="24"/>
      <c r="AP87" s="43" t="str">
        <f>'Evaluation Trace'!BQ87</f>
        <v/>
      </c>
      <c r="AQ87" s="43" t="str">
        <f>'Evaluation Trace'!BR87</f>
        <v/>
      </c>
      <c r="AR87" s="43" t="str">
        <f>'Evaluation Trace'!BS87</f>
        <v/>
      </c>
      <c r="AS87" s="43" t="str">
        <f>'Evaluation Trace'!BT87</f>
        <v/>
      </c>
      <c r="AT87" s="43" t="str">
        <f>'Evaluation Trace'!BU87</f>
        <v/>
      </c>
      <c r="AU87" s="43" t="str">
        <f>'Evaluation Trace'!BV87</f>
        <v/>
      </c>
      <c r="AV87" s="43" t="str">
        <f>'Evaluation Trace'!BW87</f>
        <v/>
      </c>
      <c r="AW87" s="24"/>
      <c r="AX87" s="43" t="str">
        <f>'Evaluation Trace'!BY87</f>
        <v/>
      </c>
      <c r="AY87" s="43" t="str">
        <f>'Evaluation Trace'!BZ87</f>
        <v/>
      </c>
      <c r="AZ87" s="43" t="str">
        <f>'Evaluation Trace'!CA87</f>
        <v/>
      </c>
      <c r="BA87" s="43" t="str">
        <f>'Evaluation Trace'!CB87</f>
        <v/>
      </c>
      <c r="BB87" s="43" t="str">
        <f>'Evaluation Trace'!CC87</f>
        <v/>
      </c>
      <c r="BC87" s="7"/>
      <c r="BD87" s="43" t="str">
        <f>'Evaluation Trace'!CE87</f>
        <v/>
      </c>
      <c r="BE87" s="43" t="str">
        <f>'Evaluation Trace'!CF87</f>
        <v/>
      </c>
      <c r="BF87" s="43" t="str">
        <f>'Evaluation Trace'!CG87</f>
        <v/>
      </c>
      <c r="BG87" s="43" t="str">
        <f>'Evaluation Trace'!CH87</f>
        <v/>
      </c>
      <c r="BH87" s="43" t="str">
        <f>'Evaluation Trace'!CI87</f>
        <v/>
      </c>
      <c r="BI87" s="7"/>
    </row>
    <row r="88" spans="1:61" x14ac:dyDescent="0.25">
      <c r="A88" s="44"/>
      <c r="B88" s="43" cm="1">
        <f t="array" ref="B88">MOD($D88*MOD_INV($C88,Prime),Prime)</f>
        <v>0</v>
      </c>
      <c r="C88" s="19" cm="1">
        <f t="array" ref="C88">MOD(MOD_EXP($H88,Input_Output!$O$21,Prime)-1,Prime)</f>
        <v>256</v>
      </c>
      <c r="D88" s="43">
        <f>MOD(SUMPRODUCT(_xlfn.HSTACK(J$1:P$1,R$1:AB$1,AD$1:AN$1,AP$1:AV$1,AX$1:BB$1,BD$1:BH$1),_xlfn.HSTACK($J88:$P88,$R88:$AB88,$AD88:$AN88,$AP88:$AV88,$AX88:$BB88,$BD88:$BH88)),Prime)</f>
        <v>0</v>
      </c>
      <c r="E88" s="44"/>
      <c r="F88" s="41" t="str">
        <f>'Evaluation Trace'!A88</f>
        <v/>
      </c>
      <c r="G88" s="19" t="str">
        <f>'Evaluation Trace'!B88</f>
        <v/>
      </c>
      <c r="H88" s="19">
        <f>'Evaluation Trace'!C88</f>
        <v>0</v>
      </c>
      <c r="I88" s="24"/>
      <c r="J88" s="43" t="str">
        <f>'Evaluation Trace'!AK88</f>
        <v/>
      </c>
      <c r="K88" s="43" t="str">
        <f>'Evaluation Trace'!AL88</f>
        <v/>
      </c>
      <c r="L88" s="43" t="str">
        <f>'Evaluation Trace'!AM88</f>
        <v/>
      </c>
      <c r="M88" s="43" t="str">
        <f>'Evaluation Trace'!AN88</f>
        <v/>
      </c>
      <c r="N88" s="43" t="str">
        <f>'Evaluation Trace'!AO88</f>
        <v/>
      </c>
      <c r="O88" s="43" t="str">
        <f>'Evaluation Trace'!AP88</f>
        <v/>
      </c>
      <c r="P88" s="43" t="str">
        <f>'Evaluation Trace'!AQ88</f>
        <v/>
      </c>
      <c r="Q88" s="24"/>
      <c r="R88" s="43" t="str">
        <f>'Evaluation Trace'!AS88</f>
        <v/>
      </c>
      <c r="S88" s="43" t="str">
        <f>'Evaluation Trace'!AT88</f>
        <v/>
      </c>
      <c r="T88" s="43" t="str">
        <f>'Evaluation Trace'!AU88</f>
        <v/>
      </c>
      <c r="U88" s="43" t="str">
        <f>'Evaluation Trace'!AV88</f>
        <v/>
      </c>
      <c r="V88" s="43" t="str">
        <f>'Evaluation Trace'!AW88</f>
        <v/>
      </c>
      <c r="W88" s="43" t="str">
        <f>'Evaluation Trace'!AX88</f>
        <v/>
      </c>
      <c r="X88" s="43" t="str">
        <f>'Evaluation Trace'!AY88</f>
        <v/>
      </c>
      <c r="Y88" s="43" t="str">
        <f>'Evaluation Trace'!AZ88</f>
        <v/>
      </c>
      <c r="Z88" s="43" t="str">
        <f>'Evaluation Trace'!BA88</f>
        <v/>
      </c>
      <c r="AA88" s="43" t="str">
        <f>'Evaluation Trace'!BB88</f>
        <v/>
      </c>
      <c r="AB88" s="43" t="str">
        <f>'Evaluation Trace'!BC88</f>
        <v/>
      </c>
      <c r="AC88" s="24"/>
      <c r="AD88" s="43" t="str">
        <f>'Evaluation Trace'!BE88</f>
        <v/>
      </c>
      <c r="AE88" s="43" t="str">
        <f>'Evaluation Trace'!BF88</f>
        <v/>
      </c>
      <c r="AF88" s="43" t="str">
        <f>'Evaluation Trace'!BG88</f>
        <v/>
      </c>
      <c r="AG88" s="43" t="str">
        <f>'Evaluation Trace'!BH88</f>
        <v/>
      </c>
      <c r="AH88" s="43" t="str">
        <f>'Evaluation Trace'!BI88</f>
        <v/>
      </c>
      <c r="AI88" s="43" t="str">
        <f>'Evaluation Trace'!BJ88</f>
        <v/>
      </c>
      <c r="AJ88" s="43" t="str">
        <f>'Evaluation Trace'!BK88</f>
        <v/>
      </c>
      <c r="AK88" s="43" t="str">
        <f>'Evaluation Trace'!BL88</f>
        <v/>
      </c>
      <c r="AL88" s="43" t="str">
        <f>'Evaluation Trace'!BM88</f>
        <v/>
      </c>
      <c r="AM88" s="43" t="str">
        <f>'Evaluation Trace'!BN88</f>
        <v/>
      </c>
      <c r="AN88" s="43" t="str">
        <f>'Evaluation Trace'!BO88</f>
        <v/>
      </c>
      <c r="AO88" s="24"/>
      <c r="AP88" s="43" t="str">
        <f>'Evaluation Trace'!BQ88</f>
        <v/>
      </c>
      <c r="AQ88" s="43" t="str">
        <f>'Evaluation Trace'!BR88</f>
        <v/>
      </c>
      <c r="AR88" s="43" t="str">
        <f>'Evaluation Trace'!BS88</f>
        <v/>
      </c>
      <c r="AS88" s="43" t="str">
        <f>'Evaluation Trace'!BT88</f>
        <v/>
      </c>
      <c r="AT88" s="43" t="str">
        <f>'Evaluation Trace'!BU88</f>
        <v/>
      </c>
      <c r="AU88" s="43" t="str">
        <f>'Evaluation Trace'!BV88</f>
        <v/>
      </c>
      <c r="AV88" s="43" t="str">
        <f>'Evaluation Trace'!BW88</f>
        <v/>
      </c>
      <c r="AW88" s="24"/>
      <c r="AX88" s="43" t="str">
        <f>'Evaluation Trace'!BY88</f>
        <v/>
      </c>
      <c r="AY88" s="43" t="str">
        <f>'Evaluation Trace'!BZ88</f>
        <v/>
      </c>
      <c r="AZ88" s="43" t="str">
        <f>'Evaluation Trace'!CA88</f>
        <v/>
      </c>
      <c r="BA88" s="43" t="str">
        <f>'Evaluation Trace'!CB88</f>
        <v/>
      </c>
      <c r="BB88" s="43" t="str">
        <f>'Evaluation Trace'!CC88</f>
        <v/>
      </c>
      <c r="BC88" s="7"/>
      <c r="BD88" s="43" t="str">
        <f>'Evaluation Trace'!CE88</f>
        <v/>
      </c>
      <c r="BE88" s="43" t="str">
        <f>'Evaluation Trace'!CF88</f>
        <v/>
      </c>
      <c r="BF88" s="43" t="str">
        <f>'Evaluation Trace'!CG88</f>
        <v/>
      </c>
      <c r="BG88" s="43" t="str">
        <f>'Evaluation Trace'!CH88</f>
        <v/>
      </c>
      <c r="BH88" s="43" t="str">
        <f>'Evaluation Trace'!CI88</f>
        <v/>
      </c>
      <c r="BI88" s="7"/>
    </row>
    <row r="89" spans="1:61" x14ac:dyDescent="0.25">
      <c r="A89" s="44"/>
      <c r="B89" s="43" cm="1">
        <f t="array" ref="B89">MOD($D89*MOD_INV($C89,Prime),Prime)</f>
        <v>0</v>
      </c>
      <c r="C89" s="19" cm="1">
        <f t="array" ref="C89">MOD(MOD_EXP($H89,Input_Output!$O$21,Prime)-1,Prime)</f>
        <v>256</v>
      </c>
      <c r="D89" s="43">
        <f>MOD(SUMPRODUCT(_xlfn.HSTACK(J$1:P$1,R$1:AB$1,AD$1:AN$1,AP$1:AV$1,AX$1:BB$1,BD$1:BH$1),_xlfn.HSTACK($J89:$P89,$R89:$AB89,$AD89:$AN89,$AP89:$AV89,$AX89:$BB89,$BD89:$BH89)),Prime)</f>
        <v>0</v>
      </c>
      <c r="E89" s="44"/>
      <c r="F89" s="41" t="str">
        <f>'Evaluation Trace'!A89</f>
        <v/>
      </c>
      <c r="G89" s="19" t="str">
        <f>'Evaluation Trace'!B89</f>
        <v/>
      </c>
      <c r="H89" s="19">
        <f>'Evaluation Trace'!C89</f>
        <v>0</v>
      </c>
      <c r="I89" s="24"/>
      <c r="J89" s="43" t="str">
        <f>'Evaluation Trace'!AK89</f>
        <v/>
      </c>
      <c r="K89" s="43" t="str">
        <f>'Evaluation Trace'!AL89</f>
        <v/>
      </c>
      <c r="L89" s="43" t="str">
        <f>'Evaluation Trace'!AM89</f>
        <v/>
      </c>
      <c r="M89" s="43" t="str">
        <f>'Evaluation Trace'!AN89</f>
        <v/>
      </c>
      <c r="N89" s="43" t="str">
        <f>'Evaluation Trace'!AO89</f>
        <v/>
      </c>
      <c r="O89" s="43" t="str">
        <f>'Evaluation Trace'!AP89</f>
        <v/>
      </c>
      <c r="P89" s="43" t="str">
        <f>'Evaluation Trace'!AQ89</f>
        <v/>
      </c>
      <c r="Q89" s="24"/>
      <c r="R89" s="43" t="str">
        <f>'Evaluation Trace'!AS89</f>
        <v/>
      </c>
      <c r="S89" s="43" t="str">
        <f>'Evaluation Trace'!AT89</f>
        <v/>
      </c>
      <c r="T89" s="43" t="str">
        <f>'Evaluation Trace'!AU89</f>
        <v/>
      </c>
      <c r="U89" s="43" t="str">
        <f>'Evaluation Trace'!AV89</f>
        <v/>
      </c>
      <c r="V89" s="43" t="str">
        <f>'Evaluation Trace'!AW89</f>
        <v/>
      </c>
      <c r="W89" s="43" t="str">
        <f>'Evaluation Trace'!AX89</f>
        <v/>
      </c>
      <c r="X89" s="43" t="str">
        <f>'Evaluation Trace'!AY89</f>
        <v/>
      </c>
      <c r="Y89" s="43" t="str">
        <f>'Evaluation Trace'!AZ89</f>
        <v/>
      </c>
      <c r="Z89" s="43" t="str">
        <f>'Evaluation Trace'!BA89</f>
        <v/>
      </c>
      <c r="AA89" s="43" t="str">
        <f>'Evaluation Trace'!BB89</f>
        <v/>
      </c>
      <c r="AB89" s="43" t="str">
        <f>'Evaluation Trace'!BC89</f>
        <v/>
      </c>
      <c r="AC89" s="24"/>
      <c r="AD89" s="43" t="str">
        <f>'Evaluation Trace'!BE89</f>
        <v/>
      </c>
      <c r="AE89" s="43" t="str">
        <f>'Evaluation Trace'!BF89</f>
        <v/>
      </c>
      <c r="AF89" s="43" t="str">
        <f>'Evaluation Trace'!BG89</f>
        <v/>
      </c>
      <c r="AG89" s="43" t="str">
        <f>'Evaluation Trace'!BH89</f>
        <v/>
      </c>
      <c r="AH89" s="43" t="str">
        <f>'Evaluation Trace'!BI89</f>
        <v/>
      </c>
      <c r="AI89" s="43" t="str">
        <f>'Evaluation Trace'!BJ89</f>
        <v/>
      </c>
      <c r="AJ89" s="43" t="str">
        <f>'Evaluation Trace'!BK89</f>
        <v/>
      </c>
      <c r="AK89" s="43" t="str">
        <f>'Evaluation Trace'!BL89</f>
        <v/>
      </c>
      <c r="AL89" s="43" t="str">
        <f>'Evaluation Trace'!BM89</f>
        <v/>
      </c>
      <c r="AM89" s="43" t="str">
        <f>'Evaluation Trace'!BN89</f>
        <v/>
      </c>
      <c r="AN89" s="43" t="str">
        <f>'Evaluation Trace'!BO89</f>
        <v/>
      </c>
      <c r="AO89" s="24"/>
      <c r="AP89" s="43" t="str">
        <f>'Evaluation Trace'!BQ89</f>
        <v/>
      </c>
      <c r="AQ89" s="43" t="str">
        <f>'Evaluation Trace'!BR89</f>
        <v/>
      </c>
      <c r="AR89" s="43" t="str">
        <f>'Evaluation Trace'!BS89</f>
        <v/>
      </c>
      <c r="AS89" s="43" t="str">
        <f>'Evaluation Trace'!BT89</f>
        <v/>
      </c>
      <c r="AT89" s="43" t="str">
        <f>'Evaluation Trace'!BU89</f>
        <v/>
      </c>
      <c r="AU89" s="43" t="str">
        <f>'Evaluation Trace'!BV89</f>
        <v/>
      </c>
      <c r="AV89" s="43" t="str">
        <f>'Evaluation Trace'!BW89</f>
        <v/>
      </c>
      <c r="AW89" s="24"/>
      <c r="AX89" s="43" t="str">
        <f>'Evaluation Trace'!BY89</f>
        <v/>
      </c>
      <c r="AY89" s="43" t="str">
        <f>'Evaluation Trace'!BZ89</f>
        <v/>
      </c>
      <c r="AZ89" s="43" t="str">
        <f>'Evaluation Trace'!CA89</f>
        <v/>
      </c>
      <c r="BA89" s="43" t="str">
        <f>'Evaluation Trace'!CB89</f>
        <v/>
      </c>
      <c r="BB89" s="43" t="str">
        <f>'Evaluation Trace'!CC89</f>
        <v/>
      </c>
      <c r="BC89" s="7"/>
      <c r="BD89" s="43" t="str">
        <f>'Evaluation Trace'!CE89</f>
        <v/>
      </c>
      <c r="BE89" s="43" t="str">
        <f>'Evaluation Trace'!CF89</f>
        <v/>
      </c>
      <c r="BF89" s="43" t="str">
        <f>'Evaluation Trace'!CG89</f>
        <v/>
      </c>
      <c r="BG89" s="43" t="str">
        <f>'Evaluation Trace'!CH89</f>
        <v/>
      </c>
      <c r="BH89" s="43" t="str">
        <f>'Evaluation Trace'!CI89</f>
        <v/>
      </c>
      <c r="BI89" s="7"/>
    </row>
    <row r="90" spans="1:61" x14ac:dyDescent="0.25">
      <c r="A90" s="44"/>
      <c r="B90" s="43" cm="1">
        <f t="array" ref="B90">MOD($D90*MOD_INV($C90,Prime),Prime)</f>
        <v>0</v>
      </c>
      <c r="C90" s="19" cm="1">
        <f t="array" ref="C90">MOD(MOD_EXP($H90,Input_Output!$O$21,Prime)-1,Prime)</f>
        <v>256</v>
      </c>
      <c r="D90" s="43">
        <f>MOD(SUMPRODUCT(_xlfn.HSTACK(J$1:P$1,R$1:AB$1,AD$1:AN$1,AP$1:AV$1,AX$1:BB$1,BD$1:BH$1),_xlfn.HSTACK($J90:$P90,$R90:$AB90,$AD90:$AN90,$AP90:$AV90,$AX90:$BB90,$BD90:$BH90)),Prime)</f>
        <v>0</v>
      </c>
      <c r="E90" s="44"/>
      <c r="F90" s="41" t="str">
        <f>'Evaluation Trace'!A90</f>
        <v/>
      </c>
      <c r="G90" s="19" t="str">
        <f>'Evaluation Trace'!B90</f>
        <v/>
      </c>
      <c r="H90" s="19">
        <f>'Evaluation Trace'!C90</f>
        <v>0</v>
      </c>
      <c r="I90" s="24"/>
      <c r="J90" s="43" t="str">
        <f>'Evaluation Trace'!AK90</f>
        <v/>
      </c>
      <c r="K90" s="43" t="str">
        <f>'Evaluation Trace'!AL90</f>
        <v/>
      </c>
      <c r="L90" s="43" t="str">
        <f>'Evaluation Trace'!AM90</f>
        <v/>
      </c>
      <c r="M90" s="43" t="str">
        <f>'Evaluation Trace'!AN90</f>
        <v/>
      </c>
      <c r="N90" s="43" t="str">
        <f>'Evaluation Trace'!AO90</f>
        <v/>
      </c>
      <c r="O90" s="43" t="str">
        <f>'Evaluation Trace'!AP90</f>
        <v/>
      </c>
      <c r="P90" s="43" t="str">
        <f>'Evaluation Trace'!AQ90</f>
        <v/>
      </c>
      <c r="Q90" s="24"/>
      <c r="R90" s="43" t="str">
        <f>'Evaluation Trace'!AS90</f>
        <v/>
      </c>
      <c r="S90" s="43" t="str">
        <f>'Evaluation Trace'!AT90</f>
        <v/>
      </c>
      <c r="T90" s="43" t="str">
        <f>'Evaluation Trace'!AU90</f>
        <v/>
      </c>
      <c r="U90" s="43" t="str">
        <f>'Evaluation Trace'!AV90</f>
        <v/>
      </c>
      <c r="V90" s="43" t="str">
        <f>'Evaluation Trace'!AW90</f>
        <v/>
      </c>
      <c r="W90" s="43" t="str">
        <f>'Evaluation Trace'!AX90</f>
        <v/>
      </c>
      <c r="X90" s="43" t="str">
        <f>'Evaluation Trace'!AY90</f>
        <v/>
      </c>
      <c r="Y90" s="43" t="str">
        <f>'Evaluation Trace'!AZ90</f>
        <v/>
      </c>
      <c r="Z90" s="43" t="str">
        <f>'Evaluation Trace'!BA90</f>
        <v/>
      </c>
      <c r="AA90" s="43" t="str">
        <f>'Evaluation Trace'!BB90</f>
        <v/>
      </c>
      <c r="AB90" s="43" t="str">
        <f>'Evaluation Trace'!BC90</f>
        <v/>
      </c>
      <c r="AC90" s="24"/>
      <c r="AD90" s="43" t="str">
        <f>'Evaluation Trace'!BE90</f>
        <v/>
      </c>
      <c r="AE90" s="43" t="str">
        <f>'Evaluation Trace'!BF90</f>
        <v/>
      </c>
      <c r="AF90" s="43" t="str">
        <f>'Evaluation Trace'!BG90</f>
        <v/>
      </c>
      <c r="AG90" s="43" t="str">
        <f>'Evaluation Trace'!BH90</f>
        <v/>
      </c>
      <c r="AH90" s="43" t="str">
        <f>'Evaluation Trace'!BI90</f>
        <v/>
      </c>
      <c r="AI90" s="43" t="str">
        <f>'Evaluation Trace'!BJ90</f>
        <v/>
      </c>
      <c r="AJ90" s="43" t="str">
        <f>'Evaluation Trace'!BK90</f>
        <v/>
      </c>
      <c r="AK90" s="43" t="str">
        <f>'Evaluation Trace'!BL90</f>
        <v/>
      </c>
      <c r="AL90" s="43" t="str">
        <f>'Evaluation Trace'!BM90</f>
        <v/>
      </c>
      <c r="AM90" s="43" t="str">
        <f>'Evaluation Trace'!BN90</f>
        <v/>
      </c>
      <c r="AN90" s="43" t="str">
        <f>'Evaluation Trace'!BO90</f>
        <v/>
      </c>
      <c r="AO90" s="24"/>
      <c r="AP90" s="43" t="str">
        <f>'Evaluation Trace'!BQ90</f>
        <v/>
      </c>
      <c r="AQ90" s="43" t="str">
        <f>'Evaluation Trace'!BR90</f>
        <v/>
      </c>
      <c r="AR90" s="43" t="str">
        <f>'Evaluation Trace'!BS90</f>
        <v/>
      </c>
      <c r="AS90" s="43" t="str">
        <f>'Evaluation Trace'!BT90</f>
        <v/>
      </c>
      <c r="AT90" s="43" t="str">
        <f>'Evaluation Trace'!BU90</f>
        <v/>
      </c>
      <c r="AU90" s="43" t="str">
        <f>'Evaluation Trace'!BV90</f>
        <v/>
      </c>
      <c r="AV90" s="43" t="str">
        <f>'Evaluation Trace'!BW90</f>
        <v/>
      </c>
      <c r="AW90" s="24"/>
      <c r="AX90" s="43" t="str">
        <f>'Evaluation Trace'!BY90</f>
        <v/>
      </c>
      <c r="AY90" s="43" t="str">
        <f>'Evaluation Trace'!BZ90</f>
        <v/>
      </c>
      <c r="AZ90" s="43" t="str">
        <f>'Evaluation Trace'!CA90</f>
        <v/>
      </c>
      <c r="BA90" s="43" t="str">
        <f>'Evaluation Trace'!CB90</f>
        <v/>
      </c>
      <c r="BB90" s="43" t="str">
        <f>'Evaluation Trace'!CC90</f>
        <v/>
      </c>
      <c r="BC90" s="7"/>
      <c r="BD90" s="43" t="str">
        <f>'Evaluation Trace'!CE90</f>
        <v/>
      </c>
      <c r="BE90" s="43" t="str">
        <f>'Evaluation Trace'!CF90</f>
        <v/>
      </c>
      <c r="BF90" s="43" t="str">
        <f>'Evaluation Trace'!CG90</f>
        <v/>
      </c>
      <c r="BG90" s="43" t="str">
        <f>'Evaluation Trace'!CH90</f>
        <v/>
      </c>
      <c r="BH90" s="43" t="str">
        <f>'Evaluation Trace'!CI90</f>
        <v/>
      </c>
      <c r="BI90" s="7"/>
    </row>
    <row r="91" spans="1:61" x14ac:dyDescent="0.25">
      <c r="A91" s="44"/>
      <c r="B91" s="43" cm="1">
        <f t="array" ref="B91">MOD($D91*MOD_INV($C91,Prime),Prime)</f>
        <v>0</v>
      </c>
      <c r="C91" s="19" cm="1">
        <f t="array" ref="C91">MOD(MOD_EXP($H91,Input_Output!$O$21,Prime)-1,Prime)</f>
        <v>256</v>
      </c>
      <c r="D91" s="43">
        <f>MOD(SUMPRODUCT(_xlfn.HSTACK(J$1:P$1,R$1:AB$1,AD$1:AN$1,AP$1:AV$1,AX$1:BB$1,BD$1:BH$1),_xlfn.HSTACK($J91:$P91,$R91:$AB91,$AD91:$AN91,$AP91:$AV91,$AX91:$BB91,$BD91:$BH91)),Prime)</f>
        <v>0</v>
      </c>
      <c r="E91" s="44"/>
      <c r="F91" s="41" t="str">
        <f>'Evaluation Trace'!A91</f>
        <v/>
      </c>
      <c r="G91" s="19" t="str">
        <f>'Evaluation Trace'!B91</f>
        <v/>
      </c>
      <c r="H91" s="19">
        <f>'Evaluation Trace'!C91</f>
        <v>0</v>
      </c>
      <c r="I91" s="24"/>
      <c r="J91" s="43" t="str">
        <f>'Evaluation Trace'!AK91</f>
        <v/>
      </c>
      <c r="K91" s="43" t="str">
        <f>'Evaluation Trace'!AL91</f>
        <v/>
      </c>
      <c r="L91" s="43" t="str">
        <f>'Evaluation Trace'!AM91</f>
        <v/>
      </c>
      <c r="M91" s="43" t="str">
        <f>'Evaluation Trace'!AN91</f>
        <v/>
      </c>
      <c r="N91" s="43" t="str">
        <f>'Evaluation Trace'!AO91</f>
        <v/>
      </c>
      <c r="O91" s="43" t="str">
        <f>'Evaluation Trace'!AP91</f>
        <v/>
      </c>
      <c r="P91" s="43" t="str">
        <f>'Evaluation Trace'!AQ91</f>
        <v/>
      </c>
      <c r="Q91" s="24"/>
      <c r="R91" s="43" t="str">
        <f>'Evaluation Trace'!AS91</f>
        <v/>
      </c>
      <c r="S91" s="43" t="str">
        <f>'Evaluation Trace'!AT91</f>
        <v/>
      </c>
      <c r="T91" s="43" t="str">
        <f>'Evaluation Trace'!AU91</f>
        <v/>
      </c>
      <c r="U91" s="43" t="str">
        <f>'Evaluation Trace'!AV91</f>
        <v/>
      </c>
      <c r="V91" s="43" t="str">
        <f>'Evaluation Trace'!AW91</f>
        <v/>
      </c>
      <c r="W91" s="43" t="str">
        <f>'Evaluation Trace'!AX91</f>
        <v/>
      </c>
      <c r="X91" s="43" t="str">
        <f>'Evaluation Trace'!AY91</f>
        <v/>
      </c>
      <c r="Y91" s="43" t="str">
        <f>'Evaluation Trace'!AZ91</f>
        <v/>
      </c>
      <c r="Z91" s="43" t="str">
        <f>'Evaluation Trace'!BA91</f>
        <v/>
      </c>
      <c r="AA91" s="43" t="str">
        <f>'Evaluation Trace'!BB91</f>
        <v/>
      </c>
      <c r="AB91" s="43" t="str">
        <f>'Evaluation Trace'!BC91</f>
        <v/>
      </c>
      <c r="AC91" s="24"/>
      <c r="AD91" s="43" t="str">
        <f>'Evaluation Trace'!BE91</f>
        <v/>
      </c>
      <c r="AE91" s="43" t="str">
        <f>'Evaluation Trace'!BF91</f>
        <v/>
      </c>
      <c r="AF91" s="43" t="str">
        <f>'Evaluation Trace'!BG91</f>
        <v/>
      </c>
      <c r="AG91" s="43" t="str">
        <f>'Evaluation Trace'!BH91</f>
        <v/>
      </c>
      <c r="AH91" s="43" t="str">
        <f>'Evaluation Trace'!BI91</f>
        <v/>
      </c>
      <c r="AI91" s="43" t="str">
        <f>'Evaluation Trace'!BJ91</f>
        <v/>
      </c>
      <c r="AJ91" s="43" t="str">
        <f>'Evaluation Trace'!BK91</f>
        <v/>
      </c>
      <c r="AK91" s="43" t="str">
        <f>'Evaluation Trace'!BL91</f>
        <v/>
      </c>
      <c r="AL91" s="43" t="str">
        <f>'Evaluation Trace'!BM91</f>
        <v/>
      </c>
      <c r="AM91" s="43" t="str">
        <f>'Evaluation Trace'!BN91</f>
        <v/>
      </c>
      <c r="AN91" s="43" t="str">
        <f>'Evaluation Trace'!BO91</f>
        <v/>
      </c>
      <c r="AO91" s="24"/>
      <c r="AP91" s="43" t="str">
        <f>'Evaluation Trace'!BQ91</f>
        <v/>
      </c>
      <c r="AQ91" s="43" t="str">
        <f>'Evaluation Trace'!BR91</f>
        <v/>
      </c>
      <c r="AR91" s="43" t="str">
        <f>'Evaluation Trace'!BS91</f>
        <v/>
      </c>
      <c r="AS91" s="43" t="str">
        <f>'Evaluation Trace'!BT91</f>
        <v/>
      </c>
      <c r="AT91" s="43" t="str">
        <f>'Evaluation Trace'!BU91</f>
        <v/>
      </c>
      <c r="AU91" s="43" t="str">
        <f>'Evaluation Trace'!BV91</f>
        <v/>
      </c>
      <c r="AV91" s="43" t="str">
        <f>'Evaluation Trace'!BW91</f>
        <v/>
      </c>
      <c r="AW91" s="24"/>
      <c r="AX91" s="43" t="str">
        <f>'Evaluation Trace'!BY91</f>
        <v/>
      </c>
      <c r="AY91" s="43" t="str">
        <f>'Evaluation Trace'!BZ91</f>
        <v/>
      </c>
      <c r="AZ91" s="43" t="str">
        <f>'Evaluation Trace'!CA91</f>
        <v/>
      </c>
      <c r="BA91" s="43" t="str">
        <f>'Evaluation Trace'!CB91</f>
        <v/>
      </c>
      <c r="BB91" s="43" t="str">
        <f>'Evaluation Trace'!CC91</f>
        <v/>
      </c>
      <c r="BC91" s="7"/>
      <c r="BD91" s="43" t="str">
        <f>'Evaluation Trace'!CE91</f>
        <v/>
      </c>
      <c r="BE91" s="43" t="str">
        <f>'Evaluation Trace'!CF91</f>
        <v/>
      </c>
      <c r="BF91" s="43" t="str">
        <f>'Evaluation Trace'!CG91</f>
        <v/>
      </c>
      <c r="BG91" s="43" t="str">
        <f>'Evaluation Trace'!CH91</f>
        <v/>
      </c>
      <c r="BH91" s="43" t="str">
        <f>'Evaluation Trace'!CI91</f>
        <v/>
      </c>
      <c r="BI91" s="7"/>
    </row>
    <row r="92" spans="1:61" x14ac:dyDescent="0.25">
      <c r="A92" s="44"/>
      <c r="B92" s="43" cm="1">
        <f t="array" ref="B92">MOD($D92*MOD_INV($C92,Prime),Prime)</f>
        <v>0</v>
      </c>
      <c r="C92" s="19" cm="1">
        <f t="array" ref="C92">MOD(MOD_EXP($H92,Input_Output!$O$21,Prime)-1,Prime)</f>
        <v>256</v>
      </c>
      <c r="D92" s="43">
        <f>MOD(SUMPRODUCT(_xlfn.HSTACK(J$1:P$1,R$1:AB$1,AD$1:AN$1,AP$1:AV$1,AX$1:BB$1,BD$1:BH$1),_xlfn.HSTACK($J92:$P92,$R92:$AB92,$AD92:$AN92,$AP92:$AV92,$AX92:$BB92,$BD92:$BH92)),Prime)</f>
        <v>0</v>
      </c>
      <c r="E92" s="44"/>
      <c r="F92" s="41" t="str">
        <f>'Evaluation Trace'!A92</f>
        <v/>
      </c>
      <c r="G92" s="19" t="str">
        <f>'Evaluation Trace'!B92</f>
        <v/>
      </c>
      <c r="H92" s="19">
        <f>'Evaluation Trace'!C92</f>
        <v>0</v>
      </c>
      <c r="I92" s="24"/>
      <c r="J92" s="43" t="str">
        <f>'Evaluation Trace'!AK92</f>
        <v/>
      </c>
      <c r="K92" s="43" t="str">
        <f>'Evaluation Trace'!AL92</f>
        <v/>
      </c>
      <c r="L92" s="43" t="str">
        <f>'Evaluation Trace'!AM92</f>
        <v/>
      </c>
      <c r="M92" s="43" t="str">
        <f>'Evaluation Trace'!AN92</f>
        <v/>
      </c>
      <c r="N92" s="43" t="str">
        <f>'Evaluation Trace'!AO92</f>
        <v/>
      </c>
      <c r="O92" s="43" t="str">
        <f>'Evaluation Trace'!AP92</f>
        <v/>
      </c>
      <c r="P92" s="43" t="str">
        <f>'Evaluation Trace'!AQ92</f>
        <v/>
      </c>
      <c r="Q92" s="24"/>
      <c r="R92" s="43" t="str">
        <f>'Evaluation Trace'!AS92</f>
        <v/>
      </c>
      <c r="S92" s="43" t="str">
        <f>'Evaluation Trace'!AT92</f>
        <v/>
      </c>
      <c r="T92" s="43" t="str">
        <f>'Evaluation Trace'!AU92</f>
        <v/>
      </c>
      <c r="U92" s="43" t="str">
        <f>'Evaluation Trace'!AV92</f>
        <v/>
      </c>
      <c r="V92" s="43" t="str">
        <f>'Evaluation Trace'!AW92</f>
        <v/>
      </c>
      <c r="W92" s="43" t="str">
        <f>'Evaluation Trace'!AX92</f>
        <v/>
      </c>
      <c r="X92" s="43" t="str">
        <f>'Evaluation Trace'!AY92</f>
        <v/>
      </c>
      <c r="Y92" s="43" t="str">
        <f>'Evaluation Trace'!AZ92</f>
        <v/>
      </c>
      <c r="Z92" s="43" t="str">
        <f>'Evaluation Trace'!BA92</f>
        <v/>
      </c>
      <c r="AA92" s="43" t="str">
        <f>'Evaluation Trace'!BB92</f>
        <v/>
      </c>
      <c r="AB92" s="43" t="str">
        <f>'Evaluation Trace'!BC92</f>
        <v/>
      </c>
      <c r="AC92" s="24"/>
      <c r="AD92" s="43" t="str">
        <f>'Evaluation Trace'!BE92</f>
        <v/>
      </c>
      <c r="AE92" s="43" t="str">
        <f>'Evaluation Trace'!BF92</f>
        <v/>
      </c>
      <c r="AF92" s="43" t="str">
        <f>'Evaluation Trace'!BG92</f>
        <v/>
      </c>
      <c r="AG92" s="43" t="str">
        <f>'Evaluation Trace'!BH92</f>
        <v/>
      </c>
      <c r="AH92" s="43" t="str">
        <f>'Evaluation Trace'!BI92</f>
        <v/>
      </c>
      <c r="AI92" s="43" t="str">
        <f>'Evaluation Trace'!BJ92</f>
        <v/>
      </c>
      <c r="AJ92" s="43" t="str">
        <f>'Evaluation Trace'!BK92</f>
        <v/>
      </c>
      <c r="AK92" s="43" t="str">
        <f>'Evaluation Trace'!BL92</f>
        <v/>
      </c>
      <c r="AL92" s="43" t="str">
        <f>'Evaluation Trace'!BM92</f>
        <v/>
      </c>
      <c r="AM92" s="43" t="str">
        <f>'Evaluation Trace'!BN92</f>
        <v/>
      </c>
      <c r="AN92" s="43" t="str">
        <f>'Evaluation Trace'!BO92</f>
        <v/>
      </c>
      <c r="AO92" s="24"/>
      <c r="AP92" s="43" t="str">
        <f>'Evaluation Trace'!BQ92</f>
        <v/>
      </c>
      <c r="AQ92" s="43" t="str">
        <f>'Evaluation Trace'!BR92</f>
        <v/>
      </c>
      <c r="AR92" s="43" t="str">
        <f>'Evaluation Trace'!BS92</f>
        <v/>
      </c>
      <c r="AS92" s="43" t="str">
        <f>'Evaluation Trace'!BT92</f>
        <v/>
      </c>
      <c r="AT92" s="43" t="str">
        <f>'Evaluation Trace'!BU92</f>
        <v/>
      </c>
      <c r="AU92" s="43" t="str">
        <f>'Evaluation Trace'!BV92</f>
        <v/>
      </c>
      <c r="AV92" s="43" t="str">
        <f>'Evaluation Trace'!BW92</f>
        <v/>
      </c>
      <c r="AW92" s="24"/>
      <c r="AX92" s="43" t="str">
        <f>'Evaluation Trace'!BY92</f>
        <v/>
      </c>
      <c r="AY92" s="43" t="str">
        <f>'Evaluation Trace'!BZ92</f>
        <v/>
      </c>
      <c r="AZ92" s="43" t="str">
        <f>'Evaluation Trace'!CA92</f>
        <v/>
      </c>
      <c r="BA92" s="43" t="str">
        <f>'Evaluation Trace'!CB92</f>
        <v/>
      </c>
      <c r="BB92" s="43" t="str">
        <f>'Evaluation Trace'!CC92</f>
        <v/>
      </c>
      <c r="BC92" s="7"/>
      <c r="BD92" s="43" t="str">
        <f>'Evaluation Trace'!CE92</f>
        <v/>
      </c>
      <c r="BE92" s="43" t="str">
        <f>'Evaluation Trace'!CF92</f>
        <v/>
      </c>
      <c r="BF92" s="43" t="str">
        <f>'Evaluation Trace'!CG92</f>
        <v/>
      </c>
      <c r="BG92" s="43" t="str">
        <f>'Evaluation Trace'!CH92</f>
        <v/>
      </c>
      <c r="BH92" s="43" t="str">
        <f>'Evaluation Trace'!CI92</f>
        <v/>
      </c>
      <c r="BI92" s="7"/>
    </row>
    <row r="93" spans="1:61" x14ac:dyDescent="0.25">
      <c r="A93" s="44"/>
      <c r="B93" s="43" cm="1">
        <f t="array" ref="B93">MOD($D93*MOD_INV($C93,Prime),Prime)</f>
        <v>0</v>
      </c>
      <c r="C93" s="19" cm="1">
        <f t="array" ref="C93">MOD(MOD_EXP($H93,Input_Output!$O$21,Prime)-1,Prime)</f>
        <v>256</v>
      </c>
      <c r="D93" s="43">
        <f>MOD(SUMPRODUCT(_xlfn.HSTACK(J$1:P$1,R$1:AB$1,AD$1:AN$1,AP$1:AV$1,AX$1:BB$1,BD$1:BH$1),_xlfn.HSTACK($J93:$P93,$R93:$AB93,$AD93:$AN93,$AP93:$AV93,$AX93:$BB93,$BD93:$BH93)),Prime)</f>
        <v>0</v>
      </c>
      <c r="E93" s="44"/>
      <c r="F93" s="41" t="str">
        <f>'Evaluation Trace'!A93</f>
        <v/>
      </c>
      <c r="G93" s="19" t="str">
        <f>'Evaluation Trace'!B93</f>
        <v/>
      </c>
      <c r="H93" s="19">
        <f>'Evaluation Trace'!C93</f>
        <v>0</v>
      </c>
      <c r="I93" s="24"/>
      <c r="J93" s="43" t="str">
        <f>'Evaluation Trace'!AK93</f>
        <v/>
      </c>
      <c r="K93" s="43" t="str">
        <f>'Evaluation Trace'!AL93</f>
        <v/>
      </c>
      <c r="L93" s="43" t="str">
        <f>'Evaluation Trace'!AM93</f>
        <v/>
      </c>
      <c r="M93" s="43" t="str">
        <f>'Evaluation Trace'!AN93</f>
        <v/>
      </c>
      <c r="N93" s="43" t="str">
        <f>'Evaluation Trace'!AO93</f>
        <v/>
      </c>
      <c r="O93" s="43" t="str">
        <f>'Evaluation Trace'!AP93</f>
        <v/>
      </c>
      <c r="P93" s="43" t="str">
        <f>'Evaluation Trace'!AQ93</f>
        <v/>
      </c>
      <c r="Q93" s="24"/>
      <c r="R93" s="43" t="str">
        <f>'Evaluation Trace'!AS93</f>
        <v/>
      </c>
      <c r="S93" s="43" t="str">
        <f>'Evaluation Trace'!AT93</f>
        <v/>
      </c>
      <c r="T93" s="43" t="str">
        <f>'Evaluation Trace'!AU93</f>
        <v/>
      </c>
      <c r="U93" s="43" t="str">
        <f>'Evaluation Trace'!AV93</f>
        <v/>
      </c>
      <c r="V93" s="43" t="str">
        <f>'Evaluation Trace'!AW93</f>
        <v/>
      </c>
      <c r="W93" s="43" t="str">
        <f>'Evaluation Trace'!AX93</f>
        <v/>
      </c>
      <c r="X93" s="43" t="str">
        <f>'Evaluation Trace'!AY93</f>
        <v/>
      </c>
      <c r="Y93" s="43" t="str">
        <f>'Evaluation Trace'!AZ93</f>
        <v/>
      </c>
      <c r="Z93" s="43" t="str">
        <f>'Evaluation Trace'!BA93</f>
        <v/>
      </c>
      <c r="AA93" s="43" t="str">
        <f>'Evaluation Trace'!BB93</f>
        <v/>
      </c>
      <c r="AB93" s="43" t="str">
        <f>'Evaluation Trace'!BC93</f>
        <v/>
      </c>
      <c r="AC93" s="24"/>
      <c r="AD93" s="43" t="str">
        <f>'Evaluation Trace'!BE93</f>
        <v/>
      </c>
      <c r="AE93" s="43" t="str">
        <f>'Evaluation Trace'!BF93</f>
        <v/>
      </c>
      <c r="AF93" s="43" t="str">
        <f>'Evaluation Trace'!BG93</f>
        <v/>
      </c>
      <c r="AG93" s="43" t="str">
        <f>'Evaluation Trace'!BH93</f>
        <v/>
      </c>
      <c r="AH93" s="43" t="str">
        <f>'Evaluation Trace'!BI93</f>
        <v/>
      </c>
      <c r="AI93" s="43" t="str">
        <f>'Evaluation Trace'!BJ93</f>
        <v/>
      </c>
      <c r="AJ93" s="43" t="str">
        <f>'Evaluation Trace'!BK93</f>
        <v/>
      </c>
      <c r="AK93" s="43" t="str">
        <f>'Evaluation Trace'!BL93</f>
        <v/>
      </c>
      <c r="AL93" s="43" t="str">
        <f>'Evaluation Trace'!BM93</f>
        <v/>
      </c>
      <c r="AM93" s="43" t="str">
        <f>'Evaluation Trace'!BN93</f>
        <v/>
      </c>
      <c r="AN93" s="43" t="str">
        <f>'Evaluation Trace'!BO93</f>
        <v/>
      </c>
      <c r="AO93" s="24"/>
      <c r="AP93" s="43" t="str">
        <f>'Evaluation Trace'!BQ93</f>
        <v/>
      </c>
      <c r="AQ93" s="43" t="str">
        <f>'Evaluation Trace'!BR93</f>
        <v/>
      </c>
      <c r="AR93" s="43" t="str">
        <f>'Evaluation Trace'!BS93</f>
        <v/>
      </c>
      <c r="AS93" s="43" t="str">
        <f>'Evaluation Trace'!BT93</f>
        <v/>
      </c>
      <c r="AT93" s="43" t="str">
        <f>'Evaluation Trace'!BU93</f>
        <v/>
      </c>
      <c r="AU93" s="43" t="str">
        <f>'Evaluation Trace'!BV93</f>
        <v/>
      </c>
      <c r="AV93" s="43" t="str">
        <f>'Evaluation Trace'!BW93</f>
        <v/>
      </c>
      <c r="AW93" s="24"/>
      <c r="AX93" s="43" t="str">
        <f>'Evaluation Trace'!BY93</f>
        <v/>
      </c>
      <c r="AY93" s="43" t="str">
        <f>'Evaluation Trace'!BZ93</f>
        <v/>
      </c>
      <c r="AZ93" s="43" t="str">
        <f>'Evaluation Trace'!CA93</f>
        <v/>
      </c>
      <c r="BA93" s="43" t="str">
        <f>'Evaluation Trace'!CB93</f>
        <v/>
      </c>
      <c r="BB93" s="43" t="str">
        <f>'Evaluation Trace'!CC93</f>
        <v/>
      </c>
      <c r="BC93" s="7"/>
      <c r="BD93" s="43" t="str">
        <f>'Evaluation Trace'!CE93</f>
        <v/>
      </c>
      <c r="BE93" s="43" t="str">
        <f>'Evaluation Trace'!CF93</f>
        <v/>
      </c>
      <c r="BF93" s="43" t="str">
        <f>'Evaluation Trace'!CG93</f>
        <v/>
      </c>
      <c r="BG93" s="43" t="str">
        <f>'Evaluation Trace'!CH93</f>
        <v/>
      </c>
      <c r="BH93" s="43" t="str">
        <f>'Evaluation Trace'!CI93</f>
        <v/>
      </c>
      <c r="BI93" s="7"/>
    </row>
    <row r="94" spans="1:61" x14ac:dyDescent="0.25">
      <c r="A94" s="44"/>
      <c r="B94" s="43" cm="1">
        <f t="array" ref="B94">MOD($D94*MOD_INV($C94,Prime),Prime)</f>
        <v>0</v>
      </c>
      <c r="C94" s="19" cm="1">
        <f t="array" ref="C94">MOD(MOD_EXP($H94,Input_Output!$O$21,Prime)-1,Prime)</f>
        <v>256</v>
      </c>
      <c r="D94" s="43">
        <f>MOD(SUMPRODUCT(_xlfn.HSTACK(J$1:P$1,R$1:AB$1,AD$1:AN$1,AP$1:AV$1,AX$1:BB$1,BD$1:BH$1),_xlfn.HSTACK($J94:$P94,$R94:$AB94,$AD94:$AN94,$AP94:$AV94,$AX94:$BB94,$BD94:$BH94)),Prime)</f>
        <v>0</v>
      </c>
      <c r="E94" s="44"/>
      <c r="F94" s="41" t="str">
        <f>'Evaluation Trace'!A94</f>
        <v/>
      </c>
      <c r="G94" s="19" t="str">
        <f>'Evaluation Trace'!B94</f>
        <v/>
      </c>
      <c r="H94" s="19">
        <f>'Evaluation Trace'!C94</f>
        <v>0</v>
      </c>
      <c r="I94" s="24"/>
      <c r="J94" s="43" t="str">
        <f>'Evaluation Trace'!AK94</f>
        <v/>
      </c>
      <c r="K94" s="43" t="str">
        <f>'Evaluation Trace'!AL94</f>
        <v/>
      </c>
      <c r="L94" s="43" t="str">
        <f>'Evaluation Trace'!AM94</f>
        <v/>
      </c>
      <c r="M94" s="43" t="str">
        <f>'Evaluation Trace'!AN94</f>
        <v/>
      </c>
      <c r="N94" s="43" t="str">
        <f>'Evaluation Trace'!AO94</f>
        <v/>
      </c>
      <c r="O94" s="43" t="str">
        <f>'Evaluation Trace'!AP94</f>
        <v/>
      </c>
      <c r="P94" s="43" t="str">
        <f>'Evaluation Trace'!AQ94</f>
        <v/>
      </c>
      <c r="Q94" s="24"/>
      <c r="R94" s="43" t="str">
        <f>'Evaluation Trace'!AS94</f>
        <v/>
      </c>
      <c r="S94" s="43" t="str">
        <f>'Evaluation Trace'!AT94</f>
        <v/>
      </c>
      <c r="T94" s="43" t="str">
        <f>'Evaluation Trace'!AU94</f>
        <v/>
      </c>
      <c r="U94" s="43" t="str">
        <f>'Evaluation Trace'!AV94</f>
        <v/>
      </c>
      <c r="V94" s="43" t="str">
        <f>'Evaluation Trace'!AW94</f>
        <v/>
      </c>
      <c r="W94" s="43" t="str">
        <f>'Evaluation Trace'!AX94</f>
        <v/>
      </c>
      <c r="X94" s="43" t="str">
        <f>'Evaluation Trace'!AY94</f>
        <v/>
      </c>
      <c r="Y94" s="43" t="str">
        <f>'Evaluation Trace'!AZ94</f>
        <v/>
      </c>
      <c r="Z94" s="43" t="str">
        <f>'Evaluation Trace'!BA94</f>
        <v/>
      </c>
      <c r="AA94" s="43" t="str">
        <f>'Evaluation Trace'!BB94</f>
        <v/>
      </c>
      <c r="AB94" s="43" t="str">
        <f>'Evaluation Trace'!BC94</f>
        <v/>
      </c>
      <c r="AC94" s="24"/>
      <c r="AD94" s="43" t="str">
        <f>'Evaluation Trace'!BE94</f>
        <v/>
      </c>
      <c r="AE94" s="43" t="str">
        <f>'Evaluation Trace'!BF94</f>
        <v/>
      </c>
      <c r="AF94" s="43" t="str">
        <f>'Evaluation Trace'!BG94</f>
        <v/>
      </c>
      <c r="AG94" s="43" t="str">
        <f>'Evaluation Trace'!BH94</f>
        <v/>
      </c>
      <c r="AH94" s="43" t="str">
        <f>'Evaluation Trace'!BI94</f>
        <v/>
      </c>
      <c r="AI94" s="43" t="str">
        <f>'Evaluation Trace'!BJ94</f>
        <v/>
      </c>
      <c r="AJ94" s="43" t="str">
        <f>'Evaluation Trace'!BK94</f>
        <v/>
      </c>
      <c r="AK94" s="43" t="str">
        <f>'Evaluation Trace'!BL94</f>
        <v/>
      </c>
      <c r="AL94" s="43" t="str">
        <f>'Evaluation Trace'!BM94</f>
        <v/>
      </c>
      <c r="AM94" s="43" t="str">
        <f>'Evaluation Trace'!BN94</f>
        <v/>
      </c>
      <c r="AN94" s="43" t="str">
        <f>'Evaluation Trace'!BO94</f>
        <v/>
      </c>
      <c r="AO94" s="24"/>
      <c r="AP94" s="43" t="str">
        <f>'Evaluation Trace'!BQ94</f>
        <v/>
      </c>
      <c r="AQ94" s="43" t="str">
        <f>'Evaluation Trace'!BR94</f>
        <v/>
      </c>
      <c r="AR94" s="43" t="str">
        <f>'Evaluation Trace'!BS94</f>
        <v/>
      </c>
      <c r="AS94" s="43" t="str">
        <f>'Evaluation Trace'!BT94</f>
        <v/>
      </c>
      <c r="AT94" s="43" t="str">
        <f>'Evaluation Trace'!BU94</f>
        <v/>
      </c>
      <c r="AU94" s="43" t="str">
        <f>'Evaluation Trace'!BV94</f>
        <v/>
      </c>
      <c r="AV94" s="43" t="str">
        <f>'Evaluation Trace'!BW94</f>
        <v/>
      </c>
      <c r="AW94" s="24"/>
      <c r="AX94" s="43" t="str">
        <f>'Evaluation Trace'!BY94</f>
        <v/>
      </c>
      <c r="AY94" s="43" t="str">
        <f>'Evaluation Trace'!BZ94</f>
        <v/>
      </c>
      <c r="AZ94" s="43" t="str">
        <f>'Evaluation Trace'!CA94</f>
        <v/>
      </c>
      <c r="BA94" s="43" t="str">
        <f>'Evaluation Trace'!CB94</f>
        <v/>
      </c>
      <c r="BB94" s="43" t="str">
        <f>'Evaluation Trace'!CC94</f>
        <v/>
      </c>
      <c r="BC94" s="7"/>
      <c r="BD94" s="43" t="str">
        <f>'Evaluation Trace'!CE94</f>
        <v/>
      </c>
      <c r="BE94" s="43" t="str">
        <f>'Evaluation Trace'!CF94</f>
        <v/>
      </c>
      <c r="BF94" s="43" t="str">
        <f>'Evaluation Trace'!CG94</f>
        <v/>
      </c>
      <c r="BG94" s="43" t="str">
        <f>'Evaluation Trace'!CH94</f>
        <v/>
      </c>
      <c r="BH94" s="43" t="str">
        <f>'Evaluation Trace'!CI94</f>
        <v/>
      </c>
      <c r="BI94" s="7"/>
    </row>
    <row r="95" spans="1:61" x14ac:dyDescent="0.25">
      <c r="A95" s="44"/>
      <c r="B95" s="43" cm="1">
        <f t="array" ref="B95">MOD($D95*MOD_INV($C95,Prime),Prime)</f>
        <v>0</v>
      </c>
      <c r="C95" s="19" cm="1">
        <f t="array" ref="C95">MOD(MOD_EXP($H95,Input_Output!$O$21,Prime)-1,Prime)</f>
        <v>256</v>
      </c>
      <c r="D95" s="43">
        <f>MOD(SUMPRODUCT(_xlfn.HSTACK(J$1:P$1,R$1:AB$1,AD$1:AN$1,AP$1:AV$1,AX$1:BB$1,BD$1:BH$1),_xlfn.HSTACK($J95:$P95,$R95:$AB95,$AD95:$AN95,$AP95:$AV95,$AX95:$BB95,$BD95:$BH95)),Prime)</f>
        <v>0</v>
      </c>
      <c r="E95" s="44"/>
      <c r="F95" s="41" t="str">
        <f>'Evaluation Trace'!A95</f>
        <v/>
      </c>
      <c r="G95" s="19" t="str">
        <f>'Evaluation Trace'!B95</f>
        <v/>
      </c>
      <c r="H95" s="19">
        <f>'Evaluation Trace'!C95</f>
        <v>0</v>
      </c>
      <c r="I95" s="24"/>
      <c r="J95" s="43" t="str">
        <f>'Evaluation Trace'!AK95</f>
        <v/>
      </c>
      <c r="K95" s="43" t="str">
        <f>'Evaluation Trace'!AL95</f>
        <v/>
      </c>
      <c r="L95" s="43" t="str">
        <f>'Evaluation Trace'!AM95</f>
        <v/>
      </c>
      <c r="M95" s="43" t="str">
        <f>'Evaluation Trace'!AN95</f>
        <v/>
      </c>
      <c r="N95" s="43" t="str">
        <f>'Evaluation Trace'!AO95</f>
        <v/>
      </c>
      <c r="O95" s="43" t="str">
        <f>'Evaluation Trace'!AP95</f>
        <v/>
      </c>
      <c r="P95" s="43" t="str">
        <f>'Evaluation Trace'!AQ95</f>
        <v/>
      </c>
      <c r="Q95" s="24"/>
      <c r="R95" s="43" t="str">
        <f>'Evaluation Trace'!AS95</f>
        <v/>
      </c>
      <c r="S95" s="43" t="str">
        <f>'Evaluation Trace'!AT95</f>
        <v/>
      </c>
      <c r="T95" s="43" t="str">
        <f>'Evaluation Trace'!AU95</f>
        <v/>
      </c>
      <c r="U95" s="43" t="str">
        <f>'Evaluation Trace'!AV95</f>
        <v/>
      </c>
      <c r="V95" s="43" t="str">
        <f>'Evaluation Trace'!AW95</f>
        <v/>
      </c>
      <c r="W95" s="43" t="str">
        <f>'Evaluation Trace'!AX95</f>
        <v/>
      </c>
      <c r="X95" s="43" t="str">
        <f>'Evaluation Trace'!AY95</f>
        <v/>
      </c>
      <c r="Y95" s="43" t="str">
        <f>'Evaluation Trace'!AZ95</f>
        <v/>
      </c>
      <c r="Z95" s="43" t="str">
        <f>'Evaluation Trace'!BA95</f>
        <v/>
      </c>
      <c r="AA95" s="43" t="str">
        <f>'Evaluation Trace'!BB95</f>
        <v/>
      </c>
      <c r="AB95" s="43" t="str">
        <f>'Evaluation Trace'!BC95</f>
        <v/>
      </c>
      <c r="AC95" s="24"/>
      <c r="AD95" s="43" t="str">
        <f>'Evaluation Trace'!BE95</f>
        <v/>
      </c>
      <c r="AE95" s="43" t="str">
        <f>'Evaluation Trace'!BF95</f>
        <v/>
      </c>
      <c r="AF95" s="43" t="str">
        <f>'Evaluation Trace'!BG95</f>
        <v/>
      </c>
      <c r="AG95" s="43" t="str">
        <f>'Evaluation Trace'!BH95</f>
        <v/>
      </c>
      <c r="AH95" s="43" t="str">
        <f>'Evaluation Trace'!BI95</f>
        <v/>
      </c>
      <c r="AI95" s="43" t="str">
        <f>'Evaluation Trace'!BJ95</f>
        <v/>
      </c>
      <c r="AJ95" s="43" t="str">
        <f>'Evaluation Trace'!BK95</f>
        <v/>
      </c>
      <c r="AK95" s="43" t="str">
        <f>'Evaluation Trace'!BL95</f>
        <v/>
      </c>
      <c r="AL95" s="43" t="str">
        <f>'Evaluation Trace'!BM95</f>
        <v/>
      </c>
      <c r="AM95" s="43" t="str">
        <f>'Evaluation Trace'!BN95</f>
        <v/>
      </c>
      <c r="AN95" s="43" t="str">
        <f>'Evaluation Trace'!BO95</f>
        <v/>
      </c>
      <c r="AO95" s="24"/>
      <c r="AP95" s="43" t="str">
        <f>'Evaluation Trace'!BQ95</f>
        <v/>
      </c>
      <c r="AQ95" s="43" t="str">
        <f>'Evaluation Trace'!BR95</f>
        <v/>
      </c>
      <c r="AR95" s="43" t="str">
        <f>'Evaluation Trace'!BS95</f>
        <v/>
      </c>
      <c r="AS95" s="43" t="str">
        <f>'Evaluation Trace'!BT95</f>
        <v/>
      </c>
      <c r="AT95" s="43" t="str">
        <f>'Evaluation Trace'!BU95</f>
        <v/>
      </c>
      <c r="AU95" s="43" t="str">
        <f>'Evaluation Trace'!BV95</f>
        <v/>
      </c>
      <c r="AV95" s="43" t="str">
        <f>'Evaluation Trace'!BW95</f>
        <v/>
      </c>
      <c r="AW95" s="24"/>
      <c r="AX95" s="43" t="str">
        <f>'Evaluation Trace'!BY95</f>
        <v/>
      </c>
      <c r="AY95" s="43" t="str">
        <f>'Evaluation Trace'!BZ95</f>
        <v/>
      </c>
      <c r="AZ95" s="43" t="str">
        <f>'Evaluation Trace'!CA95</f>
        <v/>
      </c>
      <c r="BA95" s="43" t="str">
        <f>'Evaluation Trace'!CB95</f>
        <v/>
      </c>
      <c r="BB95" s="43" t="str">
        <f>'Evaluation Trace'!CC95</f>
        <v/>
      </c>
      <c r="BC95" s="7"/>
      <c r="BD95" s="43" t="str">
        <f>'Evaluation Trace'!CE95</f>
        <v/>
      </c>
      <c r="BE95" s="43" t="str">
        <f>'Evaluation Trace'!CF95</f>
        <v/>
      </c>
      <c r="BF95" s="43" t="str">
        <f>'Evaluation Trace'!CG95</f>
        <v/>
      </c>
      <c r="BG95" s="43" t="str">
        <f>'Evaluation Trace'!CH95</f>
        <v/>
      </c>
      <c r="BH95" s="43" t="str">
        <f>'Evaluation Trace'!CI95</f>
        <v/>
      </c>
      <c r="BI95" s="7"/>
    </row>
    <row r="96" spans="1:61" x14ac:dyDescent="0.25">
      <c r="A96" s="44"/>
      <c r="B96" s="43" cm="1">
        <f t="array" ref="B96">MOD($D96*MOD_INV($C96,Prime),Prime)</f>
        <v>0</v>
      </c>
      <c r="C96" s="19" cm="1">
        <f t="array" ref="C96">MOD(MOD_EXP($H96,Input_Output!$O$21,Prime)-1,Prime)</f>
        <v>256</v>
      </c>
      <c r="D96" s="43">
        <f>MOD(SUMPRODUCT(_xlfn.HSTACK(J$1:P$1,R$1:AB$1,AD$1:AN$1,AP$1:AV$1,AX$1:BB$1,BD$1:BH$1),_xlfn.HSTACK($J96:$P96,$R96:$AB96,$AD96:$AN96,$AP96:$AV96,$AX96:$BB96,$BD96:$BH96)),Prime)</f>
        <v>0</v>
      </c>
      <c r="E96" s="44"/>
      <c r="F96" s="41" t="str">
        <f>'Evaluation Trace'!A96</f>
        <v/>
      </c>
      <c r="G96" s="19" t="str">
        <f>'Evaluation Trace'!B96</f>
        <v/>
      </c>
      <c r="H96" s="19">
        <f>'Evaluation Trace'!C96</f>
        <v>0</v>
      </c>
      <c r="I96" s="24"/>
      <c r="J96" s="43" t="str">
        <f>'Evaluation Trace'!AK96</f>
        <v/>
      </c>
      <c r="K96" s="43" t="str">
        <f>'Evaluation Trace'!AL96</f>
        <v/>
      </c>
      <c r="L96" s="43" t="str">
        <f>'Evaluation Trace'!AM96</f>
        <v/>
      </c>
      <c r="M96" s="43" t="str">
        <f>'Evaluation Trace'!AN96</f>
        <v/>
      </c>
      <c r="N96" s="43" t="str">
        <f>'Evaluation Trace'!AO96</f>
        <v/>
      </c>
      <c r="O96" s="43" t="str">
        <f>'Evaluation Trace'!AP96</f>
        <v/>
      </c>
      <c r="P96" s="43" t="str">
        <f>'Evaluation Trace'!AQ96</f>
        <v/>
      </c>
      <c r="Q96" s="24"/>
      <c r="R96" s="43" t="str">
        <f>'Evaluation Trace'!AS96</f>
        <v/>
      </c>
      <c r="S96" s="43" t="str">
        <f>'Evaluation Trace'!AT96</f>
        <v/>
      </c>
      <c r="T96" s="43" t="str">
        <f>'Evaluation Trace'!AU96</f>
        <v/>
      </c>
      <c r="U96" s="43" t="str">
        <f>'Evaluation Trace'!AV96</f>
        <v/>
      </c>
      <c r="V96" s="43" t="str">
        <f>'Evaluation Trace'!AW96</f>
        <v/>
      </c>
      <c r="W96" s="43" t="str">
        <f>'Evaluation Trace'!AX96</f>
        <v/>
      </c>
      <c r="X96" s="43" t="str">
        <f>'Evaluation Trace'!AY96</f>
        <v/>
      </c>
      <c r="Y96" s="43" t="str">
        <f>'Evaluation Trace'!AZ96</f>
        <v/>
      </c>
      <c r="Z96" s="43" t="str">
        <f>'Evaluation Trace'!BA96</f>
        <v/>
      </c>
      <c r="AA96" s="43" t="str">
        <f>'Evaluation Trace'!BB96</f>
        <v/>
      </c>
      <c r="AB96" s="43" t="str">
        <f>'Evaluation Trace'!BC96</f>
        <v/>
      </c>
      <c r="AC96" s="24"/>
      <c r="AD96" s="43" t="str">
        <f>'Evaluation Trace'!BE96</f>
        <v/>
      </c>
      <c r="AE96" s="43" t="str">
        <f>'Evaluation Trace'!BF96</f>
        <v/>
      </c>
      <c r="AF96" s="43" t="str">
        <f>'Evaluation Trace'!BG96</f>
        <v/>
      </c>
      <c r="AG96" s="43" t="str">
        <f>'Evaluation Trace'!BH96</f>
        <v/>
      </c>
      <c r="AH96" s="43" t="str">
        <f>'Evaluation Trace'!BI96</f>
        <v/>
      </c>
      <c r="AI96" s="43" t="str">
        <f>'Evaluation Trace'!BJ96</f>
        <v/>
      </c>
      <c r="AJ96" s="43" t="str">
        <f>'Evaluation Trace'!BK96</f>
        <v/>
      </c>
      <c r="AK96" s="43" t="str">
        <f>'Evaluation Trace'!BL96</f>
        <v/>
      </c>
      <c r="AL96" s="43" t="str">
        <f>'Evaluation Trace'!BM96</f>
        <v/>
      </c>
      <c r="AM96" s="43" t="str">
        <f>'Evaluation Trace'!BN96</f>
        <v/>
      </c>
      <c r="AN96" s="43" t="str">
        <f>'Evaluation Trace'!BO96</f>
        <v/>
      </c>
      <c r="AO96" s="24"/>
      <c r="AP96" s="43" t="str">
        <f>'Evaluation Trace'!BQ96</f>
        <v/>
      </c>
      <c r="AQ96" s="43" t="str">
        <f>'Evaluation Trace'!BR96</f>
        <v/>
      </c>
      <c r="AR96" s="43" t="str">
        <f>'Evaluation Trace'!BS96</f>
        <v/>
      </c>
      <c r="AS96" s="43" t="str">
        <f>'Evaluation Trace'!BT96</f>
        <v/>
      </c>
      <c r="AT96" s="43" t="str">
        <f>'Evaluation Trace'!BU96</f>
        <v/>
      </c>
      <c r="AU96" s="43" t="str">
        <f>'Evaluation Trace'!BV96</f>
        <v/>
      </c>
      <c r="AV96" s="43" t="str">
        <f>'Evaluation Trace'!BW96</f>
        <v/>
      </c>
      <c r="AW96" s="24"/>
      <c r="AX96" s="43" t="str">
        <f>'Evaluation Trace'!BY96</f>
        <v/>
      </c>
      <c r="AY96" s="43" t="str">
        <f>'Evaluation Trace'!BZ96</f>
        <v/>
      </c>
      <c r="AZ96" s="43" t="str">
        <f>'Evaluation Trace'!CA96</f>
        <v/>
      </c>
      <c r="BA96" s="43" t="str">
        <f>'Evaluation Trace'!CB96</f>
        <v/>
      </c>
      <c r="BB96" s="43" t="str">
        <f>'Evaluation Trace'!CC96</f>
        <v/>
      </c>
      <c r="BC96" s="7"/>
      <c r="BD96" s="43" t="str">
        <f>'Evaluation Trace'!CE96</f>
        <v/>
      </c>
      <c r="BE96" s="43" t="str">
        <f>'Evaluation Trace'!CF96</f>
        <v/>
      </c>
      <c r="BF96" s="43" t="str">
        <f>'Evaluation Trace'!CG96</f>
        <v/>
      </c>
      <c r="BG96" s="43" t="str">
        <f>'Evaluation Trace'!CH96</f>
        <v/>
      </c>
      <c r="BH96" s="43" t="str">
        <f>'Evaluation Trace'!CI96</f>
        <v/>
      </c>
      <c r="BI96" s="7"/>
    </row>
    <row r="97" spans="1:61" x14ac:dyDescent="0.25">
      <c r="A97" s="44"/>
      <c r="B97" s="43" cm="1">
        <f t="array" ref="B97">MOD($D97*MOD_INV($C97,Prime),Prime)</f>
        <v>0</v>
      </c>
      <c r="C97" s="19" cm="1">
        <f t="array" ref="C97">MOD(MOD_EXP($H97,Input_Output!$O$21,Prime)-1,Prime)</f>
        <v>256</v>
      </c>
      <c r="D97" s="43">
        <f>MOD(SUMPRODUCT(_xlfn.HSTACK(J$1:P$1,R$1:AB$1,AD$1:AN$1,AP$1:AV$1,AX$1:BB$1,BD$1:BH$1),_xlfn.HSTACK($J97:$P97,$R97:$AB97,$AD97:$AN97,$AP97:$AV97,$AX97:$BB97,$BD97:$BH97)),Prime)</f>
        <v>0</v>
      </c>
      <c r="E97" s="44"/>
      <c r="F97" s="41" t="str">
        <f>'Evaluation Trace'!A97</f>
        <v/>
      </c>
      <c r="G97" s="19" t="str">
        <f>'Evaluation Trace'!B97</f>
        <v/>
      </c>
      <c r="H97" s="19">
        <f>'Evaluation Trace'!C97</f>
        <v>0</v>
      </c>
      <c r="I97" s="24"/>
      <c r="J97" s="43" t="str">
        <f>'Evaluation Trace'!AK97</f>
        <v/>
      </c>
      <c r="K97" s="43" t="str">
        <f>'Evaluation Trace'!AL97</f>
        <v/>
      </c>
      <c r="L97" s="43" t="str">
        <f>'Evaluation Trace'!AM97</f>
        <v/>
      </c>
      <c r="M97" s="43" t="str">
        <f>'Evaluation Trace'!AN97</f>
        <v/>
      </c>
      <c r="N97" s="43" t="str">
        <f>'Evaluation Trace'!AO97</f>
        <v/>
      </c>
      <c r="O97" s="43" t="str">
        <f>'Evaluation Trace'!AP97</f>
        <v/>
      </c>
      <c r="P97" s="43" t="str">
        <f>'Evaluation Trace'!AQ97</f>
        <v/>
      </c>
      <c r="Q97" s="24"/>
      <c r="R97" s="43" t="str">
        <f>'Evaluation Trace'!AS97</f>
        <v/>
      </c>
      <c r="S97" s="43" t="str">
        <f>'Evaluation Trace'!AT97</f>
        <v/>
      </c>
      <c r="T97" s="43" t="str">
        <f>'Evaluation Trace'!AU97</f>
        <v/>
      </c>
      <c r="U97" s="43" t="str">
        <f>'Evaluation Trace'!AV97</f>
        <v/>
      </c>
      <c r="V97" s="43" t="str">
        <f>'Evaluation Trace'!AW97</f>
        <v/>
      </c>
      <c r="W97" s="43" t="str">
        <f>'Evaluation Trace'!AX97</f>
        <v/>
      </c>
      <c r="X97" s="43" t="str">
        <f>'Evaluation Trace'!AY97</f>
        <v/>
      </c>
      <c r="Y97" s="43" t="str">
        <f>'Evaluation Trace'!AZ97</f>
        <v/>
      </c>
      <c r="Z97" s="43" t="str">
        <f>'Evaluation Trace'!BA97</f>
        <v/>
      </c>
      <c r="AA97" s="43" t="str">
        <f>'Evaluation Trace'!BB97</f>
        <v/>
      </c>
      <c r="AB97" s="43" t="str">
        <f>'Evaluation Trace'!BC97</f>
        <v/>
      </c>
      <c r="AC97" s="24"/>
      <c r="AD97" s="43" t="str">
        <f>'Evaluation Trace'!BE97</f>
        <v/>
      </c>
      <c r="AE97" s="43" t="str">
        <f>'Evaluation Trace'!BF97</f>
        <v/>
      </c>
      <c r="AF97" s="43" t="str">
        <f>'Evaluation Trace'!BG97</f>
        <v/>
      </c>
      <c r="AG97" s="43" t="str">
        <f>'Evaluation Trace'!BH97</f>
        <v/>
      </c>
      <c r="AH97" s="43" t="str">
        <f>'Evaluation Trace'!BI97</f>
        <v/>
      </c>
      <c r="AI97" s="43" t="str">
        <f>'Evaluation Trace'!BJ97</f>
        <v/>
      </c>
      <c r="AJ97" s="43" t="str">
        <f>'Evaluation Trace'!BK97</f>
        <v/>
      </c>
      <c r="AK97" s="43" t="str">
        <f>'Evaluation Trace'!BL97</f>
        <v/>
      </c>
      <c r="AL97" s="43" t="str">
        <f>'Evaluation Trace'!BM97</f>
        <v/>
      </c>
      <c r="AM97" s="43" t="str">
        <f>'Evaluation Trace'!BN97</f>
        <v/>
      </c>
      <c r="AN97" s="43" t="str">
        <f>'Evaluation Trace'!BO97</f>
        <v/>
      </c>
      <c r="AO97" s="24"/>
      <c r="AP97" s="43" t="str">
        <f>'Evaluation Trace'!BQ97</f>
        <v/>
      </c>
      <c r="AQ97" s="43" t="str">
        <f>'Evaluation Trace'!BR97</f>
        <v/>
      </c>
      <c r="AR97" s="43" t="str">
        <f>'Evaluation Trace'!BS97</f>
        <v/>
      </c>
      <c r="AS97" s="43" t="str">
        <f>'Evaluation Trace'!BT97</f>
        <v/>
      </c>
      <c r="AT97" s="43" t="str">
        <f>'Evaluation Trace'!BU97</f>
        <v/>
      </c>
      <c r="AU97" s="43" t="str">
        <f>'Evaluation Trace'!BV97</f>
        <v/>
      </c>
      <c r="AV97" s="43" t="str">
        <f>'Evaluation Trace'!BW97</f>
        <v/>
      </c>
      <c r="AW97" s="24"/>
      <c r="AX97" s="43" t="str">
        <f>'Evaluation Trace'!BY97</f>
        <v/>
      </c>
      <c r="AY97" s="43" t="str">
        <f>'Evaluation Trace'!BZ97</f>
        <v/>
      </c>
      <c r="AZ97" s="43" t="str">
        <f>'Evaluation Trace'!CA97</f>
        <v/>
      </c>
      <c r="BA97" s="43" t="str">
        <f>'Evaluation Trace'!CB97</f>
        <v/>
      </c>
      <c r="BB97" s="43" t="str">
        <f>'Evaluation Trace'!CC97</f>
        <v/>
      </c>
      <c r="BC97" s="7"/>
      <c r="BD97" s="43" t="str">
        <f>'Evaluation Trace'!CE97</f>
        <v/>
      </c>
      <c r="BE97" s="43" t="str">
        <f>'Evaluation Trace'!CF97</f>
        <v/>
      </c>
      <c r="BF97" s="43" t="str">
        <f>'Evaluation Trace'!CG97</f>
        <v/>
      </c>
      <c r="BG97" s="43" t="str">
        <f>'Evaluation Trace'!CH97</f>
        <v/>
      </c>
      <c r="BH97" s="43" t="str">
        <f>'Evaluation Trace'!CI97</f>
        <v/>
      </c>
      <c r="BI97" s="7"/>
    </row>
    <row r="98" spans="1:61" x14ac:dyDescent="0.25">
      <c r="A98" s="44"/>
      <c r="B98" s="43" cm="1">
        <f t="array" ref="B98">MOD($D98*MOD_INV($C98,Prime),Prime)</f>
        <v>0</v>
      </c>
      <c r="C98" s="19" cm="1">
        <f t="array" ref="C98">MOD(MOD_EXP($H98,Input_Output!$O$21,Prime)-1,Prime)</f>
        <v>256</v>
      </c>
      <c r="D98" s="43">
        <f>MOD(SUMPRODUCT(_xlfn.HSTACK(J$1:P$1,R$1:AB$1,AD$1:AN$1,AP$1:AV$1,AX$1:BB$1,BD$1:BH$1),_xlfn.HSTACK($J98:$P98,$R98:$AB98,$AD98:$AN98,$AP98:$AV98,$AX98:$BB98,$BD98:$BH98)),Prime)</f>
        <v>0</v>
      </c>
      <c r="E98" s="44"/>
      <c r="F98" s="41" t="str">
        <f>'Evaluation Trace'!A98</f>
        <v/>
      </c>
      <c r="G98" s="19" t="str">
        <f>'Evaluation Trace'!B98</f>
        <v/>
      </c>
      <c r="H98" s="19">
        <f>'Evaluation Trace'!C98</f>
        <v>0</v>
      </c>
      <c r="I98" s="24"/>
      <c r="J98" s="43" t="str">
        <f>'Evaluation Trace'!AK98</f>
        <v/>
      </c>
      <c r="K98" s="43" t="str">
        <f>'Evaluation Trace'!AL98</f>
        <v/>
      </c>
      <c r="L98" s="43" t="str">
        <f>'Evaluation Trace'!AM98</f>
        <v/>
      </c>
      <c r="M98" s="43" t="str">
        <f>'Evaluation Trace'!AN98</f>
        <v/>
      </c>
      <c r="N98" s="43" t="str">
        <f>'Evaluation Trace'!AO98</f>
        <v/>
      </c>
      <c r="O98" s="43" t="str">
        <f>'Evaluation Trace'!AP98</f>
        <v/>
      </c>
      <c r="P98" s="43" t="str">
        <f>'Evaluation Trace'!AQ98</f>
        <v/>
      </c>
      <c r="Q98" s="24"/>
      <c r="R98" s="43" t="str">
        <f>'Evaluation Trace'!AS98</f>
        <v/>
      </c>
      <c r="S98" s="43" t="str">
        <f>'Evaluation Trace'!AT98</f>
        <v/>
      </c>
      <c r="T98" s="43" t="str">
        <f>'Evaluation Trace'!AU98</f>
        <v/>
      </c>
      <c r="U98" s="43" t="str">
        <f>'Evaluation Trace'!AV98</f>
        <v/>
      </c>
      <c r="V98" s="43" t="str">
        <f>'Evaluation Trace'!AW98</f>
        <v/>
      </c>
      <c r="W98" s="43" t="str">
        <f>'Evaluation Trace'!AX98</f>
        <v/>
      </c>
      <c r="X98" s="43" t="str">
        <f>'Evaluation Trace'!AY98</f>
        <v/>
      </c>
      <c r="Y98" s="43" t="str">
        <f>'Evaluation Trace'!AZ98</f>
        <v/>
      </c>
      <c r="Z98" s="43" t="str">
        <f>'Evaluation Trace'!BA98</f>
        <v/>
      </c>
      <c r="AA98" s="43" t="str">
        <f>'Evaluation Trace'!BB98</f>
        <v/>
      </c>
      <c r="AB98" s="43" t="str">
        <f>'Evaluation Trace'!BC98</f>
        <v/>
      </c>
      <c r="AC98" s="24"/>
      <c r="AD98" s="43" t="str">
        <f>'Evaluation Trace'!BE98</f>
        <v/>
      </c>
      <c r="AE98" s="43" t="str">
        <f>'Evaluation Trace'!BF98</f>
        <v/>
      </c>
      <c r="AF98" s="43" t="str">
        <f>'Evaluation Trace'!BG98</f>
        <v/>
      </c>
      <c r="AG98" s="43" t="str">
        <f>'Evaluation Trace'!BH98</f>
        <v/>
      </c>
      <c r="AH98" s="43" t="str">
        <f>'Evaluation Trace'!BI98</f>
        <v/>
      </c>
      <c r="AI98" s="43" t="str">
        <f>'Evaluation Trace'!BJ98</f>
        <v/>
      </c>
      <c r="AJ98" s="43" t="str">
        <f>'Evaluation Trace'!BK98</f>
        <v/>
      </c>
      <c r="AK98" s="43" t="str">
        <f>'Evaluation Trace'!BL98</f>
        <v/>
      </c>
      <c r="AL98" s="43" t="str">
        <f>'Evaluation Trace'!BM98</f>
        <v/>
      </c>
      <c r="AM98" s="43" t="str">
        <f>'Evaluation Trace'!BN98</f>
        <v/>
      </c>
      <c r="AN98" s="43" t="str">
        <f>'Evaluation Trace'!BO98</f>
        <v/>
      </c>
      <c r="AO98" s="24"/>
      <c r="AP98" s="43" t="str">
        <f>'Evaluation Trace'!BQ98</f>
        <v/>
      </c>
      <c r="AQ98" s="43" t="str">
        <f>'Evaluation Trace'!BR98</f>
        <v/>
      </c>
      <c r="AR98" s="43" t="str">
        <f>'Evaluation Trace'!BS98</f>
        <v/>
      </c>
      <c r="AS98" s="43" t="str">
        <f>'Evaluation Trace'!BT98</f>
        <v/>
      </c>
      <c r="AT98" s="43" t="str">
        <f>'Evaluation Trace'!BU98</f>
        <v/>
      </c>
      <c r="AU98" s="43" t="str">
        <f>'Evaluation Trace'!BV98</f>
        <v/>
      </c>
      <c r="AV98" s="43" t="str">
        <f>'Evaluation Trace'!BW98</f>
        <v/>
      </c>
      <c r="AW98" s="24"/>
      <c r="AX98" s="43" t="str">
        <f>'Evaluation Trace'!BY98</f>
        <v/>
      </c>
      <c r="AY98" s="43" t="str">
        <f>'Evaluation Trace'!BZ98</f>
        <v/>
      </c>
      <c r="AZ98" s="43" t="str">
        <f>'Evaluation Trace'!CA98</f>
        <v/>
      </c>
      <c r="BA98" s="43" t="str">
        <f>'Evaluation Trace'!CB98</f>
        <v/>
      </c>
      <c r="BB98" s="43" t="str">
        <f>'Evaluation Trace'!CC98</f>
        <v/>
      </c>
      <c r="BC98" s="7"/>
      <c r="BD98" s="43" t="str">
        <f>'Evaluation Trace'!CE98</f>
        <v/>
      </c>
      <c r="BE98" s="43" t="str">
        <f>'Evaluation Trace'!CF98</f>
        <v/>
      </c>
      <c r="BF98" s="43" t="str">
        <f>'Evaluation Trace'!CG98</f>
        <v/>
      </c>
      <c r="BG98" s="43" t="str">
        <f>'Evaluation Trace'!CH98</f>
        <v/>
      </c>
      <c r="BH98" s="43" t="str">
        <f>'Evaluation Trace'!CI98</f>
        <v/>
      </c>
      <c r="BI98" s="7"/>
    </row>
    <row r="99" spans="1:61" x14ac:dyDescent="0.25">
      <c r="A99" s="44"/>
      <c r="B99" s="43" cm="1">
        <f t="array" ref="B99">MOD($D99*MOD_INV($C99,Prime),Prime)</f>
        <v>0</v>
      </c>
      <c r="C99" s="19" cm="1">
        <f t="array" ref="C99">MOD(MOD_EXP($H99,Input_Output!$O$21,Prime)-1,Prime)</f>
        <v>256</v>
      </c>
      <c r="D99" s="43">
        <f>MOD(SUMPRODUCT(_xlfn.HSTACK(J$1:P$1,R$1:AB$1,AD$1:AN$1,AP$1:AV$1,AX$1:BB$1,BD$1:BH$1),_xlfn.HSTACK($J99:$P99,$R99:$AB99,$AD99:$AN99,$AP99:$AV99,$AX99:$BB99,$BD99:$BH99)),Prime)</f>
        <v>0</v>
      </c>
      <c r="E99" s="44"/>
      <c r="F99" s="41" t="str">
        <f>'Evaluation Trace'!A99</f>
        <v/>
      </c>
      <c r="G99" s="19" t="str">
        <f>'Evaluation Trace'!B99</f>
        <v/>
      </c>
      <c r="H99" s="19">
        <f>'Evaluation Trace'!C99</f>
        <v>0</v>
      </c>
      <c r="I99" s="24"/>
      <c r="J99" s="43" t="str">
        <f>'Evaluation Trace'!AK99</f>
        <v/>
      </c>
      <c r="K99" s="43" t="str">
        <f>'Evaluation Trace'!AL99</f>
        <v/>
      </c>
      <c r="L99" s="43" t="str">
        <f>'Evaluation Trace'!AM99</f>
        <v/>
      </c>
      <c r="M99" s="43" t="str">
        <f>'Evaluation Trace'!AN99</f>
        <v/>
      </c>
      <c r="N99" s="43" t="str">
        <f>'Evaluation Trace'!AO99</f>
        <v/>
      </c>
      <c r="O99" s="43" t="str">
        <f>'Evaluation Trace'!AP99</f>
        <v/>
      </c>
      <c r="P99" s="43" t="str">
        <f>'Evaluation Trace'!AQ99</f>
        <v/>
      </c>
      <c r="Q99" s="24"/>
      <c r="R99" s="43" t="str">
        <f>'Evaluation Trace'!AS99</f>
        <v/>
      </c>
      <c r="S99" s="43" t="str">
        <f>'Evaluation Trace'!AT99</f>
        <v/>
      </c>
      <c r="T99" s="43" t="str">
        <f>'Evaluation Trace'!AU99</f>
        <v/>
      </c>
      <c r="U99" s="43" t="str">
        <f>'Evaluation Trace'!AV99</f>
        <v/>
      </c>
      <c r="V99" s="43" t="str">
        <f>'Evaluation Trace'!AW99</f>
        <v/>
      </c>
      <c r="W99" s="43" t="str">
        <f>'Evaluation Trace'!AX99</f>
        <v/>
      </c>
      <c r="X99" s="43" t="str">
        <f>'Evaluation Trace'!AY99</f>
        <v/>
      </c>
      <c r="Y99" s="43" t="str">
        <f>'Evaluation Trace'!AZ99</f>
        <v/>
      </c>
      <c r="Z99" s="43" t="str">
        <f>'Evaluation Trace'!BA99</f>
        <v/>
      </c>
      <c r="AA99" s="43" t="str">
        <f>'Evaluation Trace'!BB99</f>
        <v/>
      </c>
      <c r="AB99" s="43" t="str">
        <f>'Evaluation Trace'!BC99</f>
        <v/>
      </c>
      <c r="AC99" s="24"/>
      <c r="AD99" s="43" t="str">
        <f>'Evaluation Trace'!BE99</f>
        <v/>
      </c>
      <c r="AE99" s="43" t="str">
        <f>'Evaluation Trace'!BF99</f>
        <v/>
      </c>
      <c r="AF99" s="43" t="str">
        <f>'Evaluation Trace'!BG99</f>
        <v/>
      </c>
      <c r="AG99" s="43" t="str">
        <f>'Evaluation Trace'!BH99</f>
        <v/>
      </c>
      <c r="AH99" s="43" t="str">
        <f>'Evaluation Trace'!BI99</f>
        <v/>
      </c>
      <c r="AI99" s="43" t="str">
        <f>'Evaluation Trace'!BJ99</f>
        <v/>
      </c>
      <c r="AJ99" s="43" t="str">
        <f>'Evaluation Trace'!BK99</f>
        <v/>
      </c>
      <c r="AK99" s="43" t="str">
        <f>'Evaluation Trace'!BL99</f>
        <v/>
      </c>
      <c r="AL99" s="43" t="str">
        <f>'Evaluation Trace'!BM99</f>
        <v/>
      </c>
      <c r="AM99" s="43" t="str">
        <f>'Evaluation Trace'!BN99</f>
        <v/>
      </c>
      <c r="AN99" s="43" t="str">
        <f>'Evaluation Trace'!BO99</f>
        <v/>
      </c>
      <c r="AO99" s="24"/>
      <c r="AP99" s="43" t="str">
        <f>'Evaluation Trace'!BQ99</f>
        <v/>
      </c>
      <c r="AQ99" s="43" t="str">
        <f>'Evaluation Trace'!BR99</f>
        <v/>
      </c>
      <c r="AR99" s="43" t="str">
        <f>'Evaluation Trace'!BS99</f>
        <v/>
      </c>
      <c r="AS99" s="43" t="str">
        <f>'Evaluation Trace'!BT99</f>
        <v/>
      </c>
      <c r="AT99" s="43" t="str">
        <f>'Evaluation Trace'!BU99</f>
        <v/>
      </c>
      <c r="AU99" s="43" t="str">
        <f>'Evaluation Trace'!BV99</f>
        <v/>
      </c>
      <c r="AV99" s="43" t="str">
        <f>'Evaluation Trace'!BW99</f>
        <v/>
      </c>
      <c r="AW99" s="24"/>
      <c r="AX99" s="43" t="str">
        <f>'Evaluation Trace'!BY99</f>
        <v/>
      </c>
      <c r="AY99" s="43" t="str">
        <f>'Evaluation Trace'!BZ99</f>
        <v/>
      </c>
      <c r="AZ99" s="43" t="str">
        <f>'Evaluation Trace'!CA99</f>
        <v/>
      </c>
      <c r="BA99" s="43" t="str">
        <f>'Evaluation Trace'!CB99</f>
        <v/>
      </c>
      <c r="BB99" s="43" t="str">
        <f>'Evaluation Trace'!CC99</f>
        <v/>
      </c>
      <c r="BC99" s="7"/>
      <c r="BD99" s="43" t="str">
        <f>'Evaluation Trace'!CE99</f>
        <v/>
      </c>
      <c r="BE99" s="43" t="str">
        <f>'Evaluation Trace'!CF99</f>
        <v/>
      </c>
      <c r="BF99" s="43" t="str">
        <f>'Evaluation Trace'!CG99</f>
        <v/>
      </c>
      <c r="BG99" s="43" t="str">
        <f>'Evaluation Trace'!CH99</f>
        <v/>
      </c>
      <c r="BH99" s="43" t="str">
        <f>'Evaluation Trace'!CI99</f>
        <v/>
      </c>
      <c r="BI99" s="7"/>
    </row>
    <row r="100" spans="1:61" x14ac:dyDescent="0.25">
      <c r="A100" s="44"/>
      <c r="B100" s="43" cm="1">
        <f t="array" ref="B100">MOD($D100*MOD_INV($C100,Prime),Prime)</f>
        <v>0</v>
      </c>
      <c r="C100" s="19" cm="1">
        <f t="array" ref="C100">MOD(MOD_EXP($H100,Input_Output!$O$21,Prime)-1,Prime)</f>
        <v>256</v>
      </c>
      <c r="D100" s="43">
        <f>MOD(SUMPRODUCT(_xlfn.HSTACK(J$1:P$1,R$1:AB$1,AD$1:AN$1,AP$1:AV$1,AX$1:BB$1,BD$1:BH$1),_xlfn.HSTACK($J100:$P100,$R100:$AB100,$AD100:$AN100,$AP100:$AV100,$AX100:$BB100,$BD100:$BH100)),Prime)</f>
        <v>0</v>
      </c>
      <c r="E100" s="44"/>
      <c r="F100" s="41" t="str">
        <f>'Evaluation Trace'!A100</f>
        <v/>
      </c>
      <c r="G100" s="19" t="str">
        <f>'Evaluation Trace'!B100</f>
        <v/>
      </c>
      <c r="H100" s="19">
        <f>'Evaluation Trace'!C100</f>
        <v>0</v>
      </c>
      <c r="I100" s="24"/>
      <c r="J100" s="43" t="str">
        <f>'Evaluation Trace'!AK100</f>
        <v/>
      </c>
      <c r="K100" s="43" t="str">
        <f>'Evaluation Trace'!AL100</f>
        <v/>
      </c>
      <c r="L100" s="43" t="str">
        <f>'Evaluation Trace'!AM100</f>
        <v/>
      </c>
      <c r="M100" s="43" t="str">
        <f>'Evaluation Trace'!AN100</f>
        <v/>
      </c>
      <c r="N100" s="43" t="str">
        <f>'Evaluation Trace'!AO100</f>
        <v/>
      </c>
      <c r="O100" s="43" t="str">
        <f>'Evaluation Trace'!AP100</f>
        <v/>
      </c>
      <c r="P100" s="43" t="str">
        <f>'Evaluation Trace'!AQ100</f>
        <v/>
      </c>
      <c r="Q100" s="24"/>
      <c r="R100" s="43" t="str">
        <f>'Evaluation Trace'!AS100</f>
        <v/>
      </c>
      <c r="S100" s="43" t="str">
        <f>'Evaluation Trace'!AT100</f>
        <v/>
      </c>
      <c r="T100" s="43" t="str">
        <f>'Evaluation Trace'!AU100</f>
        <v/>
      </c>
      <c r="U100" s="43" t="str">
        <f>'Evaluation Trace'!AV100</f>
        <v/>
      </c>
      <c r="V100" s="43" t="str">
        <f>'Evaluation Trace'!AW100</f>
        <v/>
      </c>
      <c r="W100" s="43" t="str">
        <f>'Evaluation Trace'!AX100</f>
        <v/>
      </c>
      <c r="X100" s="43" t="str">
        <f>'Evaluation Trace'!AY100</f>
        <v/>
      </c>
      <c r="Y100" s="43" t="str">
        <f>'Evaluation Trace'!AZ100</f>
        <v/>
      </c>
      <c r="Z100" s="43" t="str">
        <f>'Evaluation Trace'!BA100</f>
        <v/>
      </c>
      <c r="AA100" s="43" t="str">
        <f>'Evaluation Trace'!BB100</f>
        <v/>
      </c>
      <c r="AB100" s="43" t="str">
        <f>'Evaluation Trace'!BC100</f>
        <v/>
      </c>
      <c r="AC100" s="24"/>
      <c r="AD100" s="43" t="str">
        <f>'Evaluation Trace'!BE100</f>
        <v/>
      </c>
      <c r="AE100" s="43" t="str">
        <f>'Evaluation Trace'!BF100</f>
        <v/>
      </c>
      <c r="AF100" s="43" t="str">
        <f>'Evaluation Trace'!BG100</f>
        <v/>
      </c>
      <c r="AG100" s="43" t="str">
        <f>'Evaluation Trace'!BH100</f>
        <v/>
      </c>
      <c r="AH100" s="43" t="str">
        <f>'Evaluation Trace'!BI100</f>
        <v/>
      </c>
      <c r="AI100" s="43" t="str">
        <f>'Evaluation Trace'!BJ100</f>
        <v/>
      </c>
      <c r="AJ100" s="43" t="str">
        <f>'Evaluation Trace'!BK100</f>
        <v/>
      </c>
      <c r="AK100" s="43" t="str">
        <f>'Evaluation Trace'!BL100</f>
        <v/>
      </c>
      <c r="AL100" s="43" t="str">
        <f>'Evaluation Trace'!BM100</f>
        <v/>
      </c>
      <c r="AM100" s="43" t="str">
        <f>'Evaluation Trace'!BN100</f>
        <v/>
      </c>
      <c r="AN100" s="43" t="str">
        <f>'Evaluation Trace'!BO100</f>
        <v/>
      </c>
      <c r="AO100" s="24"/>
      <c r="AP100" s="43" t="str">
        <f>'Evaluation Trace'!BQ100</f>
        <v/>
      </c>
      <c r="AQ100" s="43" t="str">
        <f>'Evaluation Trace'!BR100</f>
        <v/>
      </c>
      <c r="AR100" s="43" t="str">
        <f>'Evaluation Trace'!BS100</f>
        <v/>
      </c>
      <c r="AS100" s="43" t="str">
        <f>'Evaluation Trace'!BT100</f>
        <v/>
      </c>
      <c r="AT100" s="43" t="str">
        <f>'Evaluation Trace'!BU100</f>
        <v/>
      </c>
      <c r="AU100" s="43" t="str">
        <f>'Evaluation Trace'!BV100</f>
        <v/>
      </c>
      <c r="AV100" s="43" t="str">
        <f>'Evaluation Trace'!BW100</f>
        <v/>
      </c>
      <c r="AW100" s="24"/>
      <c r="AX100" s="43" t="str">
        <f>'Evaluation Trace'!BY100</f>
        <v/>
      </c>
      <c r="AY100" s="43" t="str">
        <f>'Evaluation Trace'!BZ100</f>
        <v/>
      </c>
      <c r="AZ100" s="43" t="str">
        <f>'Evaluation Trace'!CA100</f>
        <v/>
      </c>
      <c r="BA100" s="43" t="str">
        <f>'Evaluation Trace'!CB100</f>
        <v/>
      </c>
      <c r="BB100" s="43" t="str">
        <f>'Evaluation Trace'!CC100</f>
        <v/>
      </c>
      <c r="BC100" s="7"/>
      <c r="BD100" s="43" t="str">
        <f>'Evaluation Trace'!CE100</f>
        <v/>
      </c>
      <c r="BE100" s="43" t="str">
        <f>'Evaluation Trace'!CF100</f>
        <v/>
      </c>
      <c r="BF100" s="43" t="str">
        <f>'Evaluation Trace'!CG100</f>
        <v/>
      </c>
      <c r="BG100" s="43" t="str">
        <f>'Evaluation Trace'!CH100</f>
        <v/>
      </c>
      <c r="BH100" s="43" t="str">
        <f>'Evaluation Trace'!CI100</f>
        <v/>
      </c>
      <c r="BI100" s="7"/>
    </row>
    <row r="101" spans="1:61" x14ac:dyDescent="0.25">
      <c r="A101" s="44"/>
      <c r="B101" s="43" cm="1">
        <f t="array" ref="B101">MOD($D101*MOD_INV($C101,Prime),Prime)</f>
        <v>0</v>
      </c>
      <c r="C101" s="19" cm="1">
        <f t="array" ref="C101">MOD(MOD_EXP($H101,Input_Output!$O$21,Prime)-1,Prime)</f>
        <v>256</v>
      </c>
      <c r="D101" s="43">
        <f>MOD(SUMPRODUCT(_xlfn.HSTACK(J$1:P$1,R$1:AB$1,AD$1:AN$1,AP$1:AV$1,AX$1:BB$1,BD$1:BH$1),_xlfn.HSTACK($J101:$P101,$R101:$AB101,$AD101:$AN101,$AP101:$AV101,$AX101:$BB101,$BD101:$BH101)),Prime)</f>
        <v>0</v>
      </c>
      <c r="E101" s="44"/>
      <c r="F101" s="41" t="str">
        <f>'Evaluation Trace'!A101</f>
        <v/>
      </c>
      <c r="G101" s="19" t="str">
        <f>'Evaluation Trace'!B101</f>
        <v/>
      </c>
      <c r="H101" s="19">
        <f>'Evaluation Trace'!C101</f>
        <v>0</v>
      </c>
      <c r="I101" s="24"/>
      <c r="J101" s="43" t="str">
        <f>'Evaluation Trace'!AK101</f>
        <v/>
      </c>
      <c r="K101" s="43" t="str">
        <f>'Evaluation Trace'!AL101</f>
        <v/>
      </c>
      <c r="L101" s="43" t="str">
        <f>'Evaluation Trace'!AM101</f>
        <v/>
      </c>
      <c r="M101" s="43" t="str">
        <f>'Evaluation Trace'!AN101</f>
        <v/>
      </c>
      <c r="N101" s="43" t="str">
        <f>'Evaluation Trace'!AO101</f>
        <v/>
      </c>
      <c r="O101" s="43" t="str">
        <f>'Evaluation Trace'!AP101</f>
        <v/>
      </c>
      <c r="P101" s="43" t="str">
        <f>'Evaluation Trace'!AQ101</f>
        <v/>
      </c>
      <c r="Q101" s="24"/>
      <c r="R101" s="43" t="str">
        <f>'Evaluation Trace'!AS101</f>
        <v/>
      </c>
      <c r="S101" s="43" t="str">
        <f>'Evaluation Trace'!AT101</f>
        <v/>
      </c>
      <c r="T101" s="43" t="str">
        <f>'Evaluation Trace'!AU101</f>
        <v/>
      </c>
      <c r="U101" s="43" t="str">
        <f>'Evaluation Trace'!AV101</f>
        <v/>
      </c>
      <c r="V101" s="43" t="str">
        <f>'Evaluation Trace'!AW101</f>
        <v/>
      </c>
      <c r="W101" s="43" t="str">
        <f>'Evaluation Trace'!AX101</f>
        <v/>
      </c>
      <c r="X101" s="43" t="str">
        <f>'Evaluation Trace'!AY101</f>
        <v/>
      </c>
      <c r="Y101" s="43" t="str">
        <f>'Evaluation Trace'!AZ101</f>
        <v/>
      </c>
      <c r="Z101" s="43" t="str">
        <f>'Evaluation Trace'!BA101</f>
        <v/>
      </c>
      <c r="AA101" s="43" t="str">
        <f>'Evaluation Trace'!BB101</f>
        <v/>
      </c>
      <c r="AB101" s="43" t="str">
        <f>'Evaluation Trace'!BC101</f>
        <v/>
      </c>
      <c r="AC101" s="24"/>
      <c r="AD101" s="43" t="str">
        <f>'Evaluation Trace'!BE101</f>
        <v/>
      </c>
      <c r="AE101" s="43" t="str">
        <f>'Evaluation Trace'!BF101</f>
        <v/>
      </c>
      <c r="AF101" s="43" t="str">
        <f>'Evaluation Trace'!BG101</f>
        <v/>
      </c>
      <c r="AG101" s="43" t="str">
        <f>'Evaluation Trace'!BH101</f>
        <v/>
      </c>
      <c r="AH101" s="43" t="str">
        <f>'Evaluation Trace'!BI101</f>
        <v/>
      </c>
      <c r="AI101" s="43" t="str">
        <f>'Evaluation Trace'!BJ101</f>
        <v/>
      </c>
      <c r="AJ101" s="43" t="str">
        <f>'Evaluation Trace'!BK101</f>
        <v/>
      </c>
      <c r="AK101" s="43" t="str">
        <f>'Evaluation Trace'!BL101</f>
        <v/>
      </c>
      <c r="AL101" s="43" t="str">
        <f>'Evaluation Trace'!BM101</f>
        <v/>
      </c>
      <c r="AM101" s="43" t="str">
        <f>'Evaluation Trace'!BN101</f>
        <v/>
      </c>
      <c r="AN101" s="43" t="str">
        <f>'Evaluation Trace'!BO101</f>
        <v/>
      </c>
      <c r="AO101" s="24"/>
      <c r="AP101" s="43" t="str">
        <f>'Evaluation Trace'!BQ101</f>
        <v/>
      </c>
      <c r="AQ101" s="43" t="str">
        <f>'Evaluation Trace'!BR101</f>
        <v/>
      </c>
      <c r="AR101" s="43" t="str">
        <f>'Evaluation Trace'!BS101</f>
        <v/>
      </c>
      <c r="AS101" s="43" t="str">
        <f>'Evaluation Trace'!BT101</f>
        <v/>
      </c>
      <c r="AT101" s="43" t="str">
        <f>'Evaluation Trace'!BU101</f>
        <v/>
      </c>
      <c r="AU101" s="43" t="str">
        <f>'Evaluation Trace'!BV101</f>
        <v/>
      </c>
      <c r="AV101" s="43" t="str">
        <f>'Evaluation Trace'!BW101</f>
        <v/>
      </c>
      <c r="AW101" s="24"/>
      <c r="AX101" s="43" t="str">
        <f>'Evaluation Trace'!BY101</f>
        <v/>
      </c>
      <c r="AY101" s="43" t="str">
        <f>'Evaluation Trace'!BZ101</f>
        <v/>
      </c>
      <c r="AZ101" s="43" t="str">
        <f>'Evaluation Trace'!CA101</f>
        <v/>
      </c>
      <c r="BA101" s="43" t="str">
        <f>'Evaluation Trace'!CB101</f>
        <v/>
      </c>
      <c r="BB101" s="43" t="str">
        <f>'Evaluation Trace'!CC101</f>
        <v/>
      </c>
      <c r="BC101" s="7"/>
      <c r="BD101" s="43" t="str">
        <f>'Evaluation Trace'!CE101</f>
        <v/>
      </c>
      <c r="BE101" s="43" t="str">
        <f>'Evaluation Trace'!CF101</f>
        <v/>
      </c>
      <c r="BF101" s="43" t="str">
        <f>'Evaluation Trace'!CG101</f>
        <v/>
      </c>
      <c r="BG101" s="43" t="str">
        <f>'Evaluation Trace'!CH101</f>
        <v/>
      </c>
      <c r="BH101" s="43" t="str">
        <f>'Evaluation Trace'!CI101</f>
        <v/>
      </c>
      <c r="BI101" s="7"/>
    </row>
    <row r="102" spans="1:61" x14ac:dyDescent="0.25">
      <c r="A102" s="44"/>
      <c r="B102" s="43" cm="1">
        <f t="array" ref="B102">MOD($D102*MOD_INV($C102,Prime),Prime)</f>
        <v>0</v>
      </c>
      <c r="C102" s="19" cm="1">
        <f t="array" ref="C102">MOD(MOD_EXP($H102,Input_Output!$O$21,Prime)-1,Prime)</f>
        <v>256</v>
      </c>
      <c r="D102" s="43">
        <f>MOD(SUMPRODUCT(_xlfn.HSTACK(J$1:P$1,R$1:AB$1,AD$1:AN$1,AP$1:AV$1,AX$1:BB$1,BD$1:BH$1),_xlfn.HSTACK($J102:$P102,$R102:$AB102,$AD102:$AN102,$AP102:$AV102,$AX102:$BB102,$BD102:$BH102)),Prime)</f>
        <v>0</v>
      </c>
      <c r="E102" s="44"/>
      <c r="F102" s="41" t="str">
        <f>'Evaluation Trace'!A102</f>
        <v/>
      </c>
      <c r="G102" s="19" t="str">
        <f>'Evaluation Trace'!B102</f>
        <v/>
      </c>
      <c r="H102" s="19">
        <f>'Evaluation Trace'!C102</f>
        <v>0</v>
      </c>
      <c r="I102" s="24"/>
      <c r="J102" s="43" t="str">
        <f>'Evaluation Trace'!AK102</f>
        <v/>
      </c>
      <c r="K102" s="43" t="str">
        <f>'Evaluation Trace'!AL102</f>
        <v/>
      </c>
      <c r="L102" s="43" t="str">
        <f>'Evaluation Trace'!AM102</f>
        <v/>
      </c>
      <c r="M102" s="43" t="str">
        <f>'Evaluation Trace'!AN102</f>
        <v/>
      </c>
      <c r="N102" s="43" t="str">
        <f>'Evaluation Trace'!AO102</f>
        <v/>
      </c>
      <c r="O102" s="43" t="str">
        <f>'Evaluation Trace'!AP102</f>
        <v/>
      </c>
      <c r="P102" s="43" t="str">
        <f>'Evaluation Trace'!AQ102</f>
        <v/>
      </c>
      <c r="Q102" s="24"/>
      <c r="R102" s="43" t="str">
        <f>'Evaluation Trace'!AS102</f>
        <v/>
      </c>
      <c r="S102" s="43" t="str">
        <f>'Evaluation Trace'!AT102</f>
        <v/>
      </c>
      <c r="T102" s="43" t="str">
        <f>'Evaluation Trace'!AU102</f>
        <v/>
      </c>
      <c r="U102" s="43" t="str">
        <f>'Evaluation Trace'!AV102</f>
        <v/>
      </c>
      <c r="V102" s="43" t="str">
        <f>'Evaluation Trace'!AW102</f>
        <v/>
      </c>
      <c r="W102" s="43" t="str">
        <f>'Evaluation Trace'!AX102</f>
        <v/>
      </c>
      <c r="X102" s="43" t="str">
        <f>'Evaluation Trace'!AY102</f>
        <v/>
      </c>
      <c r="Y102" s="43" t="str">
        <f>'Evaluation Trace'!AZ102</f>
        <v/>
      </c>
      <c r="Z102" s="43" t="str">
        <f>'Evaluation Trace'!BA102</f>
        <v/>
      </c>
      <c r="AA102" s="43" t="str">
        <f>'Evaluation Trace'!BB102</f>
        <v/>
      </c>
      <c r="AB102" s="43" t="str">
        <f>'Evaluation Trace'!BC102</f>
        <v/>
      </c>
      <c r="AC102" s="24"/>
      <c r="AD102" s="43" t="str">
        <f>'Evaluation Trace'!BE102</f>
        <v/>
      </c>
      <c r="AE102" s="43" t="str">
        <f>'Evaluation Trace'!BF102</f>
        <v/>
      </c>
      <c r="AF102" s="43" t="str">
        <f>'Evaluation Trace'!BG102</f>
        <v/>
      </c>
      <c r="AG102" s="43" t="str">
        <f>'Evaluation Trace'!BH102</f>
        <v/>
      </c>
      <c r="AH102" s="43" t="str">
        <f>'Evaluation Trace'!BI102</f>
        <v/>
      </c>
      <c r="AI102" s="43" t="str">
        <f>'Evaluation Trace'!BJ102</f>
        <v/>
      </c>
      <c r="AJ102" s="43" t="str">
        <f>'Evaluation Trace'!BK102</f>
        <v/>
      </c>
      <c r="AK102" s="43" t="str">
        <f>'Evaluation Trace'!BL102</f>
        <v/>
      </c>
      <c r="AL102" s="43" t="str">
        <f>'Evaluation Trace'!BM102</f>
        <v/>
      </c>
      <c r="AM102" s="43" t="str">
        <f>'Evaluation Trace'!BN102</f>
        <v/>
      </c>
      <c r="AN102" s="43" t="str">
        <f>'Evaluation Trace'!BO102</f>
        <v/>
      </c>
      <c r="AO102" s="24"/>
      <c r="AP102" s="43" t="str">
        <f>'Evaluation Trace'!BQ102</f>
        <v/>
      </c>
      <c r="AQ102" s="43" t="str">
        <f>'Evaluation Trace'!BR102</f>
        <v/>
      </c>
      <c r="AR102" s="43" t="str">
        <f>'Evaluation Trace'!BS102</f>
        <v/>
      </c>
      <c r="AS102" s="43" t="str">
        <f>'Evaluation Trace'!BT102</f>
        <v/>
      </c>
      <c r="AT102" s="43" t="str">
        <f>'Evaluation Trace'!BU102</f>
        <v/>
      </c>
      <c r="AU102" s="43" t="str">
        <f>'Evaluation Trace'!BV102</f>
        <v/>
      </c>
      <c r="AV102" s="43" t="str">
        <f>'Evaluation Trace'!BW102</f>
        <v/>
      </c>
      <c r="AW102" s="24"/>
      <c r="AX102" s="43" t="str">
        <f>'Evaluation Trace'!BY102</f>
        <v/>
      </c>
      <c r="AY102" s="43" t="str">
        <f>'Evaluation Trace'!BZ102</f>
        <v/>
      </c>
      <c r="AZ102" s="43" t="str">
        <f>'Evaluation Trace'!CA102</f>
        <v/>
      </c>
      <c r="BA102" s="43" t="str">
        <f>'Evaluation Trace'!CB102</f>
        <v/>
      </c>
      <c r="BB102" s="43" t="str">
        <f>'Evaluation Trace'!CC102</f>
        <v/>
      </c>
      <c r="BC102" s="7"/>
      <c r="BD102" s="43" t="str">
        <f>'Evaluation Trace'!CE102</f>
        <v/>
      </c>
      <c r="BE102" s="43" t="str">
        <f>'Evaluation Trace'!CF102</f>
        <v/>
      </c>
      <c r="BF102" s="43" t="str">
        <f>'Evaluation Trace'!CG102</f>
        <v/>
      </c>
      <c r="BG102" s="43" t="str">
        <f>'Evaluation Trace'!CH102</f>
        <v/>
      </c>
      <c r="BH102" s="43" t="str">
        <f>'Evaluation Trace'!CI102</f>
        <v/>
      </c>
      <c r="BI102" s="7"/>
    </row>
    <row r="103" spans="1:61" x14ac:dyDescent="0.25">
      <c r="A103" s="44"/>
      <c r="B103" s="43" cm="1">
        <f t="array" ref="B103">MOD($D103*MOD_INV($C103,Prime),Prime)</f>
        <v>0</v>
      </c>
      <c r="C103" s="19" cm="1">
        <f t="array" ref="C103">MOD(MOD_EXP($H103,Input_Output!$O$21,Prime)-1,Prime)</f>
        <v>256</v>
      </c>
      <c r="D103" s="43">
        <f>MOD(SUMPRODUCT(_xlfn.HSTACK(J$1:P$1,R$1:AB$1,AD$1:AN$1,AP$1:AV$1,AX$1:BB$1,BD$1:BH$1),_xlfn.HSTACK($J103:$P103,$R103:$AB103,$AD103:$AN103,$AP103:$AV103,$AX103:$BB103,$BD103:$BH103)),Prime)</f>
        <v>0</v>
      </c>
      <c r="E103" s="44"/>
      <c r="F103" s="41" t="str">
        <f>'Evaluation Trace'!A103</f>
        <v/>
      </c>
      <c r="G103" s="19" t="str">
        <f>'Evaluation Trace'!B103</f>
        <v/>
      </c>
      <c r="H103" s="19">
        <f>'Evaluation Trace'!C103</f>
        <v>0</v>
      </c>
      <c r="I103" s="24"/>
      <c r="J103" s="43" t="str">
        <f>'Evaluation Trace'!AK103</f>
        <v/>
      </c>
      <c r="K103" s="43" t="str">
        <f>'Evaluation Trace'!AL103</f>
        <v/>
      </c>
      <c r="L103" s="43" t="str">
        <f>'Evaluation Trace'!AM103</f>
        <v/>
      </c>
      <c r="M103" s="43" t="str">
        <f>'Evaluation Trace'!AN103</f>
        <v/>
      </c>
      <c r="N103" s="43" t="str">
        <f>'Evaluation Trace'!AO103</f>
        <v/>
      </c>
      <c r="O103" s="43" t="str">
        <f>'Evaluation Trace'!AP103</f>
        <v/>
      </c>
      <c r="P103" s="43" t="str">
        <f>'Evaluation Trace'!AQ103</f>
        <v/>
      </c>
      <c r="Q103" s="24"/>
      <c r="R103" s="43" t="str">
        <f>'Evaluation Trace'!AS103</f>
        <v/>
      </c>
      <c r="S103" s="43" t="str">
        <f>'Evaluation Trace'!AT103</f>
        <v/>
      </c>
      <c r="T103" s="43" t="str">
        <f>'Evaluation Trace'!AU103</f>
        <v/>
      </c>
      <c r="U103" s="43" t="str">
        <f>'Evaluation Trace'!AV103</f>
        <v/>
      </c>
      <c r="V103" s="43" t="str">
        <f>'Evaluation Trace'!AW103</f>
        <v/>
      </c>
      <c r="W103" s="43" t="str">
        <f>'Evaluation Trace'!AX103</f>
        <v/>
      </c>
      <c r="X103" s="43" t="str">
        <f>'Evaluation Trace'!AY103</f>
        <v/>
      </c>
      <c r="Y103" s="43" t="str">
        <f>'Evaluation Trace'!AZ103</f>
        <v/>
      </c>
      <c r="Z103" s="43" t="str">
        <f>'Evaluation Trace'!BA103</f>
        <v/>
      </c>
      <c r="AA103" s="43" t="str">
        <f>'Evaluation Trace'!BB103</f>
        <v/>
      </c>
      <c r="AB103" s="43" t="str">
        <f>'Evaluation Trace'!BC103</f>
        <v/>
      </c>
      <c r="AC103" s="24"/>
      <c r="AD103" s="43" t="str">
        <f>'Evaluation Trace'!BE103</f>
        <v/>
      </c>
      <c r="AE103" s="43" t="str">
        <f>'Evaluation Trace'!BF103</f>
        <v/>
      </c>
      <c r="AF103" s="43" t="str">
        <f>'Evaluation Trace'!BG103</f>
        <v/>
      </c>
      <c r="AG103" s="43" t="str">
        <f>'Evaluation Trace'!BH103</f>
        <v/>
      </c>
      <c r="AH103" s="43" t="str">
        <f>'Evaluation Trace'!BI103</f>
        <v/>
      </c>
      <c r="AI103" s="43" t="str">
        <f>'Evaluation Trace'!BJ103</f>
        <v/>
      </c>
      <c r="AJ103" s="43" t="str">
        <f>'Evaluation Trace'!BK103</f>
        <v/>
      </c>
      <c r="AK103" s="43" t="str">
        <f>'Evaluation Trace'!BL103</f>
        <v/>
      </c>
      <c r="AL103" s="43" t="str">
        <f>'Evaluation Trace'!BM103</f>
        <v/>
      </c>
      <c r="AM103" s="43" t="str">
        <f>'Evaluation Trace'!BN103</f>
        <v/>
      </c>
      <c r="AN103" s="43" t="str">
        <f>'Evaluation Trace'!BO103</f>
        <v/>
      </c>
      <c r="AO103" s="24"/>
      <c r="AP103" s="43" t="str">
        <f>'Evaluation Trace'!BQ103</f>
        <v/>
      </c>
      <c r="AQ103" s="43" t="str">
        <f>'Evaluation Trace'!BR103</f>
        <v/>
      </c>
      <c r="AR103" s="43" t="str">
        <f>'Evaluation Trace'!BS103</f>
        <v/>
      </c>
      <c r="AS103" s="43" t="str">
        <f>'Evaluation Trace'!BT103</f>
        <v/>
      </c>
      <c r="AT103" s="43" t="str">
        <f>'Evaluation Trace'!BU103</f>
        <v/>
      </c>
      <c r="AU103" s="43" t="str">
        <f>'Evaluation Trace'!BV103</f>
        <v/>
      </c>
      <c r="AV103" s="43" t="str">
        <f>'Evaluation Trace'!BW103</f>
        <v/>
      </c>
      <c r="AW103" s="24"/>
      <c r="AX103" s="43" t="str">
        <f>'Evaluation Trace'!BY103</f>
        <v/>
      </c>
      <c r="AY103" s="43" t="str">
        <f>'Evaluation Trace'!BZ103</f>
        <v/>
      </c>
      <c r="AZ103" s="43" t="str">
        <f>'Evaluation Trace'!CA103</f>
        <v/>
      </c>
      <c r="BA103" s="43" t="str">
        <f>'Evaluation Trace'!CB103</f>
        <v/>
      </c>
      <c r="BB103" s="43" t="str">
        <f>'Evaluation Trace'!CC103</f>
        <v/>
      </c>
      <c r="BC103" s="7"/>
      <c r="BD103" s="43" t="str">
        <f>'Evaluation Trace'!CE103</f>
        <v/>
      </c>
      <c r="BE103" s="43" t="str">
        <f>'Evaluation Trace'!CF103</f>
        <v/>
      </c>
      <c r="BF103" s="43" t="str">
        <f>'Evaluation Trace'!CG103</f>
        <v/>
      </c>
      <c r="BG103" s="43" t="str">
        <f>'Evaluation Trace'!CH103</f>
        <v/>
      </c>
      <c r="BH103" s="43" t="str">
        <f>'Evaluation Trace'!CI103</f>
        <v/>
      </c>
      <c r="BI103" s="7"/>
    </row>
    <row r="104" spans="1:61" x14ac:dyDescent="0.25">
      <c r="A104" s="44"/>
      <c r="B104" s="43" cm="1">
        <f t="array" ref="B104">MOD($D104*MOD_INV($C104,Prime),Prime)</f>
        <v>0</v>
      </c>
      <c r="C104" s="19" cm="1">
        <f t="array" ref="C104">MOD(MOD_EXP($H104,Input_Output!$O$21,Prime)-1,Prime)</f>
        <v>256</v>
      </c>
      <c r="D104" s="43">
        <f>MOD(SUMPRODUCT(_xlfn.HSTACK(J$1:P$1,R$1:AB$1,AD$1:AN$1,AP$1:AV$1,AX$1:BB$1,BD$1:BH$1),_xlfn.HSTACK($J104:$P104,$R104:$AB104,$AD104:$AN104,$AP104:$AV104,$AX104:$BB104,$BD104:$BH104)),Prime)</f>
        <v>0</v>
      </c>
      <c r="E104" s="44"/>
      <c r="F104" s="41" t="str">
        <f>'Evaluation Trace'!A104</f>
        <v/>
      </c>
      <c r="G104" s="19" t="str">
        <f>'Evaluation Trace'!B104</f>
        <v/>
      </c>
      <c r="H104" s="19">
        <f>'Evaluation Trace'!C104</f>
        <v>0</v>
      </c>
      <c r="I104" s="24"/>
      <c r="J104" s="43" t="str">
        <f>'Evaluation Trace'!AK104</f>
        <v/>
      </c>
      <c r="K104" s="43" t="str">
        <f>'Evaluation Trace'!AL104</f>
        <v/>
      </c>
      <c r="L104" s="43" t="str">
        <f>'Evaluation Trace'!AM104</f>
        <v/>
      </c>
      <c r="M104" s="43" t="str">
        <f>'Evaluation Trace'!AN104</f>
        <v/>
      </c>
      <c r="N104" s="43" t="str">
        <f>'Evaluation Trace'!AO104</f>
        <v/>
      </c>
      <c r="O104" s="43" t="str">
        <f>'Evaluation Trace'!AP104</f>
        <v/>
      </c>
      <c r="P104" s="43" t="str">
        <f>'Evaluation Trace'!AQ104</f>
        <v/>
      </c>
      <c r="Q104" s="24"/>
      <c r="R104" s="43" t="str">
        <f>'Evaluation Trace'!AS104</f>
        <v/>
      </c>
      <c r="S104" s="43" t="str">
        <f>'Evaluation Trace'!AT104</f>
        <v/>
      </c>
      <c r="T104" s="43" t="str">
        <f>'Evaluation Trace'!AU104</f>
        <v/>
      </c>
      <c r="U104" s="43" t="str">
        <f>'Evaluation Trace'!AV104</f>
        <v/>
      </c>
      <c r="V104" s="43" t="str">
        <f>'Evaluation Trace'!AW104</f>
        <v/>
      </c>
      <c r="W104" s="43" t="str">
        <f>'Evaluation Trace'!AX104</f>
        <v/>
      </c>
      <c r="X104" s="43" t="str">
        <f>'Evaluation Trace'!AY104</f>
        <v/>
      </c>
      <c r="Y104" s="43" t="str">
        <f>'Evaluation Trace'!AZ104</f>
        <v/>
      </c>
      <c r="Z104" s="43" t="str">
        <f>'Evaluation Trace'!BA104</f>
        <v/>
      </c>
      <c r="AA104" s="43" t="str">
        <f>'Evaluation Trace'!BB104</f>
        <v/>
      </c>
      <c r="AB104" s="43" t="str">
        <f>'Evaluation Trace'!BC104</f>
        <v/>
      </c>
      <c r="AC104" s="24"/>
      <c r="AD104" s="43" t="str">
        <f>'Evaluation Trace'!BE104</f>
        <v/>
      </c>
      <c r="AE104" s="43" t="str">
        <f>'Evaluation Trace'!BF104</f>
        <v/>
      </c>
      <c r="AF104" s="43" t="str">
        <f>'Evaluation Trace'!BG104</f>
        <v/>
      </c>
      <c r="AG104" s="43" t="str">
        <f>'Evaluation Trace'!BH104</f>
        <v/>
      </c>
      <c r="AH104" s="43" t="str">
        <f>'Evaluation Trace'!BI104</f>
        <v/>
      </c>
      <c r="AI104" s="43" t="str">
        <f>'Evaluation Trace'!BJ104</f>
        <v/>
      </c>
      <c r="AJ104" s="43" t="str">
        <f>'Evaluation Trace'!BK104</f>
        <v/>
      </c>
      <c r="AK104" s="43" t="str">
        <f>'Evaluation Trace'!BL104</f>
        <v/>
      </c>
      <c r="AL104" s="43" t="str">
        <f>'Evaluation Trace'!BM104</f>
        <v/>
      </c>
      <c r="AM104" s="43" t="str">
        <f>'Evaluation Trace'!BN104</f>
        <v/>
      </c>
      <c r="AN104" s="43" t="str">
        <f>'Evaluation Trace'!BO104</f>
        <v/>
      </c>
      <c r="AO104" s="24"/>
      <c r="AP104" s="43" t="str">
        <f>'Evaluation Trace'!BQ104</f>
        <v/>
      </c>
      <c r="AQ104" s="43" t="str">
        <f>'Evaluation Trace'!BR104</f>
        <v/>
      </c>
      <c r="AR104" s="43" t="str">
        <f>'Evaluation Trace'!BS104</f>
        <v/>
      </c>
      <c r="AS104" s="43" t="str">
        <f>'Evaluation Trace'!BT104</f>
        <v/>
      </c>
      <c r="AT104" s="43" t="str">
        <f>'Evaluation Trace'!BU104</f>
        <v/>
      </c>
      <c r="AU104" s="43" t="str">
        <f>'Evaluation Trace'!BV104</f>
        <v/>
      </c>
      <c r="AV104" s="43" t="str">
        <f>'Evaluation Trace'!BW104</f>
        <v/>
      </c>
      <c r="AW104" s="24"/>
      <c r="AX104" s="43" t="str">
        <f>'Evaluation Trace'!BY104</f>
        <v/>
      </c>
      <c r="AY104" s="43" t="str">
        <f>'Evaluation Trace'!BZ104</f>
        <v/>
      </c>
      <c r="AZ104" s="43" t="str">
        <f>'Evaluation Trace'!CA104</f>
        <v/>
      </c>
      <c r="BA104" s="43" t="str">
        <f>'Evaluation Trace'!CB104</f>
        <v/>
      </c>
      <c r="BB104" s="43" t="str">
        <f>'Evaluation Trace'!CC104</f>
        <v/>
      </c>
      <c r="BC104" s="7"/>
      <c r="BD104" s="43" t="str">
        <f>'Evaluation Trace'!CE104</f>
        <v/>
      </c>
      <c r="BE104" s="43" t="str">
        <f>'Evaluation Trace'!CF104</f>
        <v/>
      </c>
      <c r="BF104" s="43" t="str">
        <f>'Evaluation Trace'!CG104</f>
        <v/>
      </c>
      <c r="BG104" s="43" t="str">
        <f>'Evaluation Trace'!CH104</f>
        <v/>
      </c>
      <c r="BH104" s="43" t="str">
        <f>'Evaluation Trace'!CI104</f>
        <v/>
      </c>
      <c r="BI104" s="7"/>
    </row>
    <row r="105" spans="1:61" x14ac:dyDescent="0.25">
      <c r="A105" s="44"/>
      <c r="B105" s="43" cm="1">
        <f t="array" ref="B105">MOD($D105*MOD_INV($C105,Prime),Prime)</f>
        <v>0</v>
      </c>
      <c r="C105" s="19" cm="1">
        <f t="array" ref="C105">MOD(MOD_EXP($H105,Input_Output!$O$21,Prime)-1,Prime)</f>
        <v>256</v>
      </c>
      <c r="D105" s="43">
        <f>MOD(SUMPRODUCT(_xlfn.HSTACK(J$1:P$1,R$1:AB$1,AD$1:AN$1,AP$1:AV$1,AX$1:BB$1,BD$1:BH$1),_xlfn.HSTACK($J105:$P105,$R105:$AB105,$AD105:$AN105,$AP105:$AV105,$AX105:$BB105,$BD105:$BH105)),Prime)</f>
        <v>0</v>
      </c>
      <c r="E105" s="44"/>
      <c r="F105" s="41" t="str">
        <f>'Evaluation Trace'!A105</f>
        <v/>
      </c>
      <c r="G105" s="19" t="str">
        <f>'Evaluation Trace'!B105</f>
        <v/>
      </c>
      <c r="H105" s="19">
        <f>'Evaluation Trace'!C105</f>
        <v>0</v>
      </c>
      <c r="I105" s="24"/>
      <c r="J105" s="43" t="str">
        <f>'Evaluation Trace'!AK105</f>
        <v/>
      </c>
      <c r="K105" s="43" t="str">
        <f>'Evaluation Trace'!AL105</f>
        <v/>
      </c>
      <c r="L105" s="43" t="str">
        <f>'Evaluation Trace'!AM105</f>
        <v/>
      </c>
      <c r="M105" s="43" t="str">
        <f>'Evaluation Trace'!AN105</f>
        <v/>
      </c>
      <c r="N105" s="43" t="str">
        <f>'Evaluation Trace'!AO105</f>
        <v/>
      </c>
      <c r="O105" s="43" t="str">
        <f>'Evaluation Trace'!AP105</f>
        <v/>
      </c>
      <c r="P105" s="43" t="str">
        <f>'Evaluation Trace'!AQ105</f>
        <v/>
      </c>
      <c r="Q105" s="24"/>
      <c r="R105" s="43" t="str">
        <f>'Evaluation Trace'!AS105</f>
        <v/>
      </c>
      <c r="S105" s="43" t="str">
        <f>'Evaluation Trace'!AT105</f>
        <v/>
      </c>
      <c r="T105" s="43" t="str">
        <f>'Evaluation Trace'!AU105</f>
        <v/>
      </c>
      <c r="U105" s="43" t="str">
        <f>'Evaluation Trace'!AV105</f>
        <v/>
      </c>
      <c r="V105" s="43" t="str">
        <f>'Evaluation Trace'!AW105</f>
        <v/>
      </c>
      <c r="W105" s="43" t="str">
        <f>'Evaluation Trace'!AX105</f>
        <v/>
      </c>
      <c r="X105" s="43" t="str">
        <f>'Evaluation Trace'!AY105</f>
        <v/>
      </c>
      <c r="Y105" s="43" t="str">
        <f>'Evaluation Trace'!AZ105</f>
        <v/>
      </c>
      <c r="Z105" s="43" t="str">
        <f>'Evaluation Trace'!BA105</f>
        <v/>
      </c>
      <c r="AA105" s="43" t="str">
        <f>'Evaluation Trace'!BB105</f>
        <v/>
      </c>
      <c r="AB105" s="43" t="str">
        <f>'Evaluation Trace'!BC105</f>
        <v/>
      </c>
      <c r="AC105" s="24"/>
      <c r="AD105" s="43" t="str">
        <f>'Evaluation Trace'!BE105</f>
        <v/>
      </c>
      <c r="AE105" s="43" t="str">
        <f>'Evaluation Trace'!BF105</f>
        <v/>
      </c>
      <c r="AF105" s="43" t="str">
        <f>'Evaluation Trace'!BG105</f>
        <v/>
      </c>
      <c r="AG105" s="43" t="str">
        <f>'Evaluation Trace'!BH105</f>
        <v/>
      </c>
      <c r="AH105" s="43" t="str">
        <f>'Evaluation Trace'!BI105</f>
        <v/>
      </c>
      <c r="AI105" s="43" t="str">
        <f>'Evaluation Trace'!BJ105</f>
        <v/>
      </c>
      <c r="AJ105" s="43" t="str">
        <f>'Evaluation Trace'!BK105</f>
        <v/>
      </c>
      <c r="AK105" s="43" t="str">
        <f>'Evaluation Trace'!BL105</f>
        <v/>
      </c>
      <c r="AL105" s="43" t="str">
        <f>'Evaluation Trace'!BM105</f>
        <v/>
      </c>
      <c r="AM105" s="43" t="str">
        <f>'Evaluation Trace'!BN105</f>
        <v/>
      </c>
      <c r="AN105" s="43" t="str">
        <f>'Evaluation Trace'!BO105</f>
        <v/>
      </c>
      <c r="AO105" s="24"/>
      <c r="AP105" s="43" t="str">
        <f>'Evaluation Trace'!BQ105</f>
        <v/>
      </c>
      <c r="AQ105" s="43" t="str">
        <f>'Evaluation Trace'!BR105</f>
        <v/>
      </c>
      <c r="AR105" s="43" t="str">
        <f>'Evaluation Trace'!BS105</f>
        <v/>
      </c>
      <c r="AS105" s="43" t="str">
        <f>'Evaluation Trace'!BT105</f>
        <v/>
      </c>
      <c r="AT105" s="43" t="str">
        <f>'Evaluation Trace'!BU105</f>
        <v/>
      </c>
      <c r="AU105" s="43" t="str">
        <f>'Evaluation Trace'!BV105</f>
        <v/>
      </c>
      <c r="AV105" s="43" t="str">
        <f>'Evaluation Trace'!BW105</f>
        <v/>
      </c>
      <c r="AW105" s="24"/>
      <c r="AX105" s="43" t="str">
        <f>'Evaluation Trace'!BY105</f>
        <v/>
      </c>
      <c r="AY105" s="43" t="str">
        <f>'Evaluation Trace'!BZ105</f>
        <v/>
      </c>
      <c r="AZ105" s="43" t="str">
        <f>'Evaluation Trace'!CA105</f>
        <v/>
      </c>
      <c r="BA105" s="43" t="str">
        <f>'Evaluation Trace'!CB105</f>
        <v/>
      </c>
      <c r="BB105" s="43" t="str">
        <f>'Evaluation Trace'!CC105</f>
        <v/>
      </c>
      <c r="BC105" s="7"/>
      <c r="BD105" s="43" t="str">
        <f>'Evaluation Trace'!CE105</f>
        <v/>
      </c>
      <c r="BE105" s="43" t="str">
        <f>'Evaluation Trace'!CF105</f>
        <v/>
      </c>
      <c r="BF105" s="43" t="str">
        <f>'Evaluation Trace'!CG105</f>
        <v/>
      </c>
      <c r="BG105" s="43" t="str">
        <f>'Evaluation Trace'!CH105</f>
        <v/>
      </c>
      <c r="BH105" s="43" t="str">
        <f>'Evaluation Trace'!CI105</f>
        <v/>
      </c>
      <c r="BI105" s="7"/>
    </row>
    <row r="106" spans="1:61" x14ac:dyDescent="0.25">
      <c r="A106" s="44"/>
      <c r="B106" s="43" cm="1">
        <f t="array" ref="B106">MOD($D106*MOD_INV($C106,Prime),Prime)</f>
        <v>0</v>
      </c>
      <c r="C106" s="19" cm="1">
        <f t="array" ref="C106">MOD(MOD_EXP($H106,Input_Output!$O$21,Prime)-1,Prime)</f>
        <v>256</v>
      </c>
      <c r="D106" s="43">
        <f>MOD(SUMPRODUCT(_xlfn.HSTACK(J$1:P$1,R$1:AB$1,AD$1:AN$1,AP$1:AV$1,AX$1:BB$1,BD$1:BH$1),_xlfn.HSTACK($J106:$P106,$R106:$AB106,$AD106:$AN106,$AP106:$AV106,$AX106:$BB106,$BD106:$BH106)),Prime)</f>
        <v>0</v>
      </c>
      <c r="E106" s="44"/>
      <c r="F106" s="41" t="str">
        <f>'Evaluation Trace'!A106</f>
        <v/>
      </c>
      <c r="G106" s="19" t="str">
        <f>'Evaluation Trace'!B106</f>
        <v/>
      </c>
      <c r="H106" s="19">
        <f>'Evaluation Trace'!C106</f>
        <v>0</v>
      </c>
      <c r="I106" s="24"/>
      <c r="J106" s="43" t="str">
        <f>'Evaluation Trace'!AK106</f>
        <v/>
      </c>
      <c r="K106" s="43" t="str">
        <f>'Evaluation Trace'!AL106</f>
        <v/>
      </c>
      <c r="L106" s="43" t="str">
        <f>'Evaluation Trace'!AM106</f>
        <v/>
      </c>
      <c r="M106" s="43" t="str">
        <f>'Evaluation Trace'!AN106</f>
        <v/>
      </c>
      <c r="N106" s="43" t="str">
        <f>'Evaluation Trace'!AO106</f>
        <v/>
      </c>
      <c r="O106" s="43" t="str">
        <f>'Evaluation Trace'!AP106</f>
        <v/>
      </c>
      <c r="P106" s="43" t="str">
        <f>'Evaluation Trace'!AQ106</f>
        <v/>
      </c>
      <c r="Q106" s="24"/>
      <c r="R106" s="43" t="str">
        <f>'Evaluation Trace'!AS106</f>
        <v/>
      </c>
      <c r="S106" s="43" t="str">
        <f>'Evaluation Trace'!AT106</f>
        <v/>
      </c>
      <c r="T106" s="43" t="str">
        <f>'Evaluation Trace'!AU106</f>
        <v/>
      </c>
      <c r="U106" s="43" t="str">
        <f>'Evaluation Trace'!AV106</f>
        <v/>
      </c>
      <c r="V106" s="43" t="str">
        <f>'Evaluation Trace'!AW106</f>
        <v/>
      </c>
      <c r="W106" s="43" t="str">
        <f>'Evaluation Trace'!AX106</f>
        <v/>
      </c>
      <c r="X106" s="43" t="str">
        <f>'Evaluation Trace'!AY106</f>
        <v/>
      </c>
      <c r="Y106" s="43" t="str">
        <f>'Evaluation Trace'!AZ106</f>
        <v/>
      </c>
      <c r="Z106" s="43" t="str">
        <f>'Evaluation Trace'!BA106</f>
        <v/>
      </c>
      <c r="AA106" s="43" t="str">
        <f>'Evaluation Trace'!BB106</f>
        <v/>
      </c>
      <c r="AB106" s="43" t="str">
        <f>'Evaluation Trace'!BC106</f>
        <v/>
      </c>
      <c r="AC106" s="24"/>
      <c r="AD106" s="43" t="str">
        <f>'Evaluation Trace'!BE106</f>
        <v/>
      </c>
      <c r="AE106" s="43" t="str">
        <f>'Evaluation Trace'!BF106</f>
        <v/>
      </c>
      <c r="AF106" s="43" t="str">
        <f>'Evaluation Trace'!BG106</f>
        <v/>
      </c>
      <c r="AG106" s="43" t="str">
        <f>'Evaluation Trace'!BH106</f>
        <v/>
      </c>
      <c r="AH106" s="43" t="str">
        <f>'Evaluation Trace'!BI106</f>
        <v/>
      </c>
      <c r="AI106" s="43" t="str">
        <f>'Evaluation Trace'!BJ106</f>
        <v/>
      </c>
      <c r="AJ106" s="43" t="str">
        <f>'Evaluation Trace'!BK106</f>
        <v/>
      </c>
      <c r="AK106" s="43" t="str">
        <f>'Evaluation Trace'!BL106</f>
        <v/>
      </c>
      <c r="AL106" s="43" t="str">
        <f>'Evaluation Trace'!BM106</f>
        <v/>
      </c>
      <c r="AM106" s="43" t="str">
        <f>'Evaluation Trace'!BN106</f>
        <v/>
      </c>
      <c r="AN106" s="43" t="str">
        <f>'Evaluation Trace'!BO106</f>
        <v/>
      </c>
      <c r="AO106" s="24"/>
      <c r="AP106" s="43" t="str">
        <f>'Evaluation Trace'!BQ106</f>
        <v/>
      </c>
      <c r="AQ106" s="43" t="str">
        <f>'Evaluation Trace'!BR106</f>
        <v/>
      </c>
      <c r="AR106" s="43" t="str">
        <f>'Evaluation Trace'!BS106</f>
        <v/>
      </c>
      <c r="AS106" s="43" t="str">
        <f>'Evaluation Trace'!BT106</f>
        <v/>
      </c>
      <c r="AT106" s="43" t="str">
        <f>'Evaluation Trace'!BU106</f>
        <v/>
      </c>
      <c r="AU106" s="43" t="str">
        <f>'Evaluation Trace'!BV106</f>
        <v/>
      </c>
      <c r="AV106" s="43" t="str">
        <f>'Evaluation Trace'!BW106</f>
        <v/>
      </c>
      <c r="AW106" s="24"/>
      <c r="AX106" s="43" t="str">
        <f>'Evaluation Trace'!BY106</f>
        <v/>
      </c>
      <c r="AY106" s="43" t="str">
        <f>'Evaluation Trace'!BZ106</f>
        <v/>
      </c>
      <c r="AZ106" s="43" t="str">
        <f>'Evaluation Trace'!CA106</f>
        <v/>
      </c>
      <c r="BA106" s="43" t="str">
        <f>'Evaluation Trace'!CB106</f>
        <v/>
      </c>
      <c r="BB106" s="43" t="str">
        <f>'Evaluation Trace'!CC106</f>
        <v/>
      </c>
      <c r="BC106" s="7"/>
      <c r="BD106" s="43" t="str">
        <f>'Evaluation Trace'!CE106</f>
        <v/>
      </c>
      <c r="BE106" s="43" t="str">
        <f>'Evaluation Trace'!CF106</f>
        <v/>
      </c>
      <c r="BF106" s="43" t="str">
        <f>'Evaluation Trace'!CG106</f>
        <v/>
      </c>
      <c r="BG106" s="43" t="str">
        <f>'Evaluation Trace'!CH106</f>
        <v/>
      </c>
      <c r="BH106" s="43" t="str">
        <f>'Evaluation Trace'!CI106</f>
        <v/>
      </c>
      <c r="BI106" s="7"/>
    </row>
    <row r="107" spans="1:61" x14ac:dyDescent="0.25">
      <c r="A107" s="44"/>
      <c r="B107" s="43" cm="1">
        <f t="array" ref="B107">MOD($D107*MOD_INV($C107,Prime),Prime)</f>
        <v>0</v>
      </c>
      <c r="C107" s="19" cm="1">
        <f t="array" ref="C107">MOD(MOD_EXP($H107,Input_Output!$O$21,Prime)-1,Prime)</f>
        <v>256</v>
      </c>
      <c r="D107" s="43">
        <f>MOD(SUMPRODUCT(_xlfn.HSTACK(J$1:P$1,R$1:AB$1,AD$1:AN$1,AP$1:AV$1,AX$1:BB$1,BD$1:BH$1),_xlfn.HSTACK($J107:$P107,$R107:$AB107,$AD107:$AN107,$AP107:$AV107,$AX107:$BB107,$BD107:$BH107)),Prime)</f>
        <v>0</v>
      </c>
      <c r="E107" s="44"/>
      <c r="F107" s="41" t="str">
        <f>'Evaluation Trace'!A107</f>
        <v/>
      </c>
      <c r="G107" s="19" t="str">
        <f>'Evaluation Trace'!B107</f>
        <v/>
      </c>
      <c r="H107" s="19">
        <f>'Evaluation Trace'!C107</f>
        <v>0</v>
      </c>
      <c r="I107" s="24"/>
      <c r="J107" s="43" t="str">
        <f>'Evaluation Trace'!AK107</f>
        <v/>
      </c>
      <c r="K107" s="43" t="str">
        <f>'Evaluation Trace'!AL107</f>
        <v/>
      </c>
      <c r="L107" s="43" t="str">
        <f>'Evaluation Trace'!AM107</f>
        <v/>
      </c>
      <c r="M107" s="43" t="str">
        <f>'Evaluation Trace'!AN107</f>
        <v/>
      </c>
      <c r="N107" s="43" t="str">
        <f>'Evaluation Trace'!AO107</f>
        <v/>
      </c>
      <c r="O107" s="43" t="str">
        <f>'Evaluation Trace'!AP107</f>
        <v/>
      </c>
      <c r="P107" s="43" t="str">
        <f>'Evaluation Trace'!AQ107</f>
        <v/>
      </c>
      <c r="Q107" s="24"/>
      <c r="R107" s="43" t="str">
        <f>'Evaluation Trace'!AS107</f>
        <v/>
      </c>
      <c r="S107" s="43" t="str">
        <f>'Evaluation Trace'!AT107</f>
        <v/>
      </c>
      <c r="T107" s="43" t="str">
        <f>'Evaluation Trace'!AU107</f>
        <v/>
      </c>
      <c r="U107" s="43" t="str">
        <f>'Evaluation Trace'!AV107</f>
        <v/>
      </c>
      <c r="V107" s="43" t="str">
        <f>'Evaluation Trace'!AW107</f>
        <v/>
      </c>
      <c r="W107" s="43" t="str">
        <f>'Evaluation Trace'!AX107</f>
        <v/>
      </c>
      <c r="X107" s="43" t="str">
        <f>'Evaluation Trace'!AY107</f>
        <v/>
      </c>
      <c r="Y107" s="43" t="str">
        <f>'Evaluation Trace'!AZ107</f>
        <v/>
      </c>
      <c r="Z107" s="43" t="str">
        <f>'Evaluation Trace'!BA107</f>
        <v/>
      </c>
      <c r="AA107" s="43" t="str">
        <f>'Evaluation Trace'!BB107</f>
        <v/>
      </c>
      <c r="AB107" s="43" t="str">
        <f>'Evaluation Trace'!BC107</f>
        <v/>
      </c>
      <c r="AC107" s="24"/>
      <c r="AD107" s="43" t="str">
        <f>'Evaluation Trace'!BE107</f>
        <v/>
      </c>
      <c r="AE107" s="43" t="str">
        <f>'Evaluation Trace'!BF107</f>
        <v/>
      </c>
      <c r="AF107" s="43" t="str">
        <f>'Evaluation Trace'!BG107</f>
        <v/>
      </c>
      <c r="AG107" s="43" t="str">
        <f>'Evaluation Trace'!BH107</f>
        <v/>
      </c>
      <c r="AH107" s="43" t="str">
        <f>'Evaluation Trace'!BI107</f>
        <v/>
      </c>
      <c r="AI107" s="43" t="str">
        <f>'Evaluation Trace'!BJ107</f>
        <v/>
      </c>
      <c r="AJ107" s="43" t="str">
        <f>'Evaluation Trace'!BK107</f>
        <v/>
      </c>
      <c r="AK107" s="43" t="str">
        <f>'Evaluation Trace'!BL107</f>
        <v/>
      </c>
      <c r="AL107" s="43" t="str">
        <f>'Evaluation Trace'!BM107</f>
        <v/>
      </c>
      <c r="AM107" s="43" t="str">
        <f>'Evaluation Trace'!BN107</f>
        <v/>
      </c>
      <c r="AN107" s="43" t="str">
        <f>'Evaluation Trace'!BO107</f>
        <v/>
      </c>
      <c r="AO107" s="24"/>
      <c r="AP107" s="43" t="str">
        <f>'Evaluation Trace'!BQ107</f>
        <v/>
      </c>
      <c r="AQ107" s="43" t="str">
        <f>'Evaluation Trace'!BR107</f>
        <v/>
      </c>
      <c r="AR107" s="43" t="str">
        <f>'Evaluation Trace'!BS107</f>
        <v/>
      </c>
      <c r="AS107" s="43" t="str">
        <f>'Evaluation Trace'!BT107</f>
        <v/>
      </c>
      <c r="AT107" s="43" t="str">
        <f>'Evaluation Trace'!BU107</f>
        <v/>
      </c>
      <c r="AU107" s="43" t="str">
        <f>'Evaluation Trace'!BV107</f>
        <v/>
      </c>
      <c r="AV107" s="43" t="str">
        <f>'Evaluation Trace'!BW107</f>
        <v/>
      </c>
      <c r="AW107" s="24"/>
      <c r="AX107" s="43" t="str">
        <f>'Evaluation Trace'!BY107</f>
        <v/>
      </c>
      <c r="AY107" s="43" t="str">
        <f>'Evaluation Trace'!BZ107</f>
        <v/>
      </c>
      <c r="AZ107" s="43" t="str">
        <f>'Evaluation Trace'!CA107</f>
        <v/>
      </c>
      <c r="BA107" s="43" t="str">
        <f>'Evaluation Trace'!CB107</f>
        <v/>
      </c>
      <c r="BB107" s="43" t="str">
        <f>'Evaluation Trace'!CC107</f>
        <v/>
      </c>
      <c r="BC107" s="7"/>
      <c r="BD107" s="43" t="str">
        <f>'Evaluation Trace'!CE107</f>
        <v/>
      </c>
      <c r="BE107" s="43" t="str">
        <f>'Evaluation Trace'!CF107</f>
        <v/>
      </c>
      <c r="BF107" s="43" t="str">
        <f>'Evaluation Trace'!CG107</f>
        <v/>
      </c>
      <c r="BG107" s="43" t="str">
        <f>'Evaluation Trace'!CH107</f>
        <v/>
      </c>
      <c r="BH107" s="43" t="str">
        <f>'Evaluation Trace'!CI107</f>
        <v/>
      </c>
      <c r="BI107" s="7"/>
    </row>
    <row r="108" spans="1:61" x14ac:dyDescent="0.25">
      <c r="A108" s="44"/>
      <c r="B108" s="43" cm="1">
        <f t="array" ref="B108">MOD($D108*MOD_INV($C108,Prime),Prime)</f>
        <v>0</v>
      </c>
      <c r="C108" s="19" cm="1">
        <f t="array" ref="C108">MOD(MOD_EXP($H108,Input_Output!$O$21,Prime)-1,Prime)</f>
        <v>256</v>
      </c>
      <c r="D108" s="43">
        <f>MOD(SUMPRODUCT(_xlfn.HSTACK(J$1:P$1,R$1:AB$1,AD$1:AN$1,AP$1:AV$1,AX$1:BB$1,BD$1:BH$1),_xlfn.HSTACK($J108:$P108,$R108:$AB108,$AD108:$AN108,$AP108:$AV108,$AX108:$BB108,$BD108:$BH108)),Prime)</f>
        <v>0</v>
      </c>
      <c r="E108" s="44"/>
      <c r="F108" s="41" t="str">
        <f>'Evaluation Trace'!A108</f>
        <v/>
      </c>
      <c r="G108" s="19" t="str">
        <f>'Evaluation Trace'!B108</f>
        <v/>
      </c>
      <c r="H108" s="19">
        <f>'Evaluation Trace'!C108</f>
        <v>0</v>
      </c>
      <c r="I108" s="24"/>
      <c r="J108" s="43" t="str">
        <f>'Evaluation Trace'!AK108</f>
        <v/>
      </c>
      <c r="K108" s="43" t="str">
        <f>'Evaluation Trace'!AL108</f>
        <v/>
      </c>
      <c r="L108" s="43" t="str">
        <f>'Evaluation Trace'!AM108</f>
        <v/>
      </c>
      <c r="M108" s="43" t="str">
        <f>'Evaluation Trace'!AN108</f>
        <v/>
      </c>
      <c r="N108" s="43" t="str">
        <f>'Evaluation Trace'!AO108</f>
        <v/>
      </c>
      <c r="O108" s="43" t="str">
        <f>'Evaluation Trace'!AP108</f>
        <v/>
      </c>
      <c r="P108" s="43" t="str">
        <f>'Evaluation Trace'!AQ108</f>
        <v/>
      </c>
      <c r="Q108" s="24"/>
      <c r="R108" s="43" t="str">
        <f>'Evaluation Trace'!AS108</f>
        <v/>
      </c>
      <c r="S108" s="43" t="str">
        <f>'Evaluation Trace'!AT108</f>
        <v/>
      </c>
      <c r="T108" s="43" t="str">
        <f>'Evaluation Trace'!AU108</f>
        <v/>
      </c>
      <c r="U108" s="43" t="str">
        <f>'Evaluation Trace'!AV108</f>
        <v/>
      </c>
      <c r="V108" s="43" t="str">
        <f>'Evaluation Trace'!AW108</f>
        <v/>
      </c>
      <c r="W108" s="43" t="str">
        <f>'Evaluation Trace'!AX108</f>
        <v/>
      </c>
      <c r="X108" s="43" t="str">
        <f>'Evaluation Trace'!AY108</f>
        <v/>
      </c>
      <c r="Y108" s="43" t="str">
        <f>'Evaluation Trace'!AZ108</f>
        <v/>
      </c>
      <c r="Z108" s="43" t="str">
        <f>'Evaluation Trace'!BA108</f>
        <v/>
      </c>
      <c r="AA108" s="43" t="str">
        <f>'Evaluation Trace'!BB108</f>
        <v/>
      </c>
      <c r="AB108" s="43" t="str">
        <f>'Evaluation Trace'!BC108</f>
        <v/>
      </c>
      <c r="AC108" s="24"/>
      <c r="AD108" s="43" t="str">
        <f>'Evaluation Trace'!BE108</f>
        <v/>
      </c>
      <c r="AE108" s="43" t="str">
        <f>'Evaluation Trace'!BF108</f>
        <v/>
      </c>
      <c r="AF108" s="43" t="str">
        <f>'Evaluation Trace'!BG108</f>
        <v/>
      </c>
      <c r="AG108" s="43" t="str">
        <f>'Evaluation Trace'!BH108</f>
        <v/>
      </c>
      <c r="AH108" s="43" t="str">
        <f>'Evaluation Trace'!BI108</f>
        <v/>
      </c>
      <c r="AI108" s="43" t="str">
        <f>'Evaluation Trace'!BJ108</f>
        <v/>
      </c>
      <c r="AJ108" s="43" t="str">
        <f>'Evaluation Trace'!BK108</f>
        <v/>
      </c>
      <c r="AK108" s="43" t="str">
        <f>'Evaluation Trace'!BL108</f>
        <v/>
      </c>
      <c r="AL108" s="43" t="str">
        <f>'Evaluation Trace'!BM108</f>
        <v/>
      </c>
      <c r="AM108" s="43" t="str">
        <f>'Evaluation Trace'!BN108</f>
        <v/>
      </c>
      <c r="AN108" s="43" t="str">
        <f>'Evaluation Trace'!BO108</f>
        <v/>
      </c>
      <c r="AO108" s="24"/>
      <c r="AP108" s="43" t="str">
        <f>'Evaluation Trace'!BQ108</f>
        <v/>
      </c>
      <c r="AQ108" s="43" t="str">
        <f>'Evaluation Trace'!BR108</f>
        <v/>
      </c>
      <c r="AR108" s="43" t="str">
        <f>'Evaluation Trace'!BS108</f>
        <v/>
      </c>
      <c r="AS108" s="43" t="str">
        <f>'Evaluation Trace'!BT108</f>
        <v/>
      </c>
      <c r="AT108" s="43" t="str">
        <f>'Evaluation Trace'!BU108</f>
        <v/>
      </c>
      <c r="AU108" s="43" t="str">
        <f>'Evaluation Trace'!BV108</f>
        <v/>
      </c>
      <c r="AV108" s="43" t="str">
        <f>'Evaluation Trace'!BW108</f>
        <v/>
      </c>
      <c r="AW108" s="24"/>
      <c r="AX108" s="43" t="str">
        <f>'Evaluation Trace'!BY108</f>
        <v/>
      </c>
      <c r="AY108" s="43" t="str">
        <f>'Evaluation Trace'!BZ108</f>
        <v/>
      </c>
      <c r="AZ108" s="43" t="str">
        <f>'Evaluation Trace'!CA108</f>
        <v/>
      </c>
      <c r="BA108" s="43" t="str">
        <f>'Evaluation Trace'!CB108</f>
        <v/>
      </c>
      <c r="BB108" s="43" t="str">
        <f>'Evaluation Trace'!CC108</f>
        <v/>
      </c>
      <c r="BC108" s="7"/>
      <c r="BD108" s="43" t="str">
        <f>'Evaluation Trace'!CE108</f>
        <v/>
      </c>
      <c r="BE108" s="43" t="str">
        <f>'Evaluation Trace'!CF108</f>
        <v/>
      </c>
      <c r="BF108" s="43" t="str">
        <f>'Evaluation Trace'!CG108</f>
        <v/>
      </c>
      <c r="BG108" s="43" t="str">
        <f>'Evaluation Trace'!CH108</f>
        <v/>
      </c>
      <c r="BH108" s="43" t="str">
        <f>'Evaluation Trace'!CI108</f>
        <v/>
      </c>
      <c r="BI108" s="7"/>
    </row>
    <row r="109" spans="1:61" x14ac:dyDescent="0.25">
      <c r="A109" s="44"/>
      <c r="B109" s="43" cm="1">
        <f t="array" ref="B109">MOD($D109*MOD_INV($C109,Prime),Prime)</f>
        <v>0</v>
      </c>
      <c r="C109" s="19" cm="1">
        <f t="array" ref="C109">MOD(MOD_EXP($H109,Input_Output!$O$21,Prime)-1,Prime)</f>
        <v>256</v>
      </c>
      <c r="D109" s="43">
        <f>MOD(SUMPRODUCT(_xlfn.HSTACK(J$1:P$1,R$1:AB$1,AD$1:AN$1,AP$1:AV$1,AX$1:BB$1,BD$1:BH$1),_xlfn.HSTACK($J109:$P109,$R109:$AB109,$AD109:$AN109,$AP109:$AV109,$AX109:$BB109,$BD109:$BH109)),Prime)</f>
        <v>0</v>
      </c>
      <c r="E109" s="44"/>
      <c r="F109" s="41" t="str">
        <f>'Evaluation Trace'!A109</f>
        <v/>
      </c>
      <c r="G109" s="19" t="str">
        <f>'Evaluation Trace'!B109</f>
        <v/>
      </c>
      <c r="H109" s="19">
        <f>'Evaluation Trace'!C109</f>
        <v>0</v>
      </c>
      <c r="I109" s="24"/>
      <c r="J109" s="43" t="str">
        <f>'Evaluation Trace'!AK109</f>
        <v/>
      </c>
      <c r="K109" s="43" t="str">
        <f>'Evaluation Trace'!AL109</f>
        <v/>
      </c>
      <c r="L109" s="43" t="str">
        <f>'Evaluation Trace'!AM109</f>
        <v/>
      </c>
      <c r="M109" s="43" t="str">
        <f>'Evaluation Trace'!AN109</f>
        <v/>
      </c>
      <c r="N109" s="43" t="str">
        <f>'Evaluation Trace'!AO109</f>
        <v/>
      </c>
      <c r="O109" s="43" t="str">
        <f>'Evaluation Trace'!AP109</f>
        <v/>
      </c>
      <c r="P109" s="43" t="str">
        <f>'Evaluation Trace'!AQ109</f>
        <v/>
      </c>
      <c r="Q109" s="24"/>
      <c r="R109" s="43" t="str">
        <f>'Evaluation Trace'!AS109</f>
        <v/>
      </c>
      <c r="S109" s="43" t="str">
        <f>'Evaluation Trace'!AT109</f>
        <v/>
      </c>
      <c r="T109" s="43" t="str">
        <f>'Evaluation Trace'!AU109</f>
        <v/>
      </c>
      <c r="U109" s="43" t="str">
        <f>'Evaluation Trace'!AV109</f>
        <v/>
      </c>
      <c r="V109" s="43" t="str">
        <f>'Evaluation Trace'!AW109</f>
        <v/>
      </c>
      <c r="W109" s="43" t="str">
        <f>'Evaluation Trace'!AX109</f>
        <v/>
      </c>
      <c r="X109" s="43" t="str">
        <f>'Evaluation Trace'!AY109</f>
        <v/>
      </c>
      <c r="Y109" s="43" t="str">
        <f>'Evaluation Trace'!AZ109</f>
        <v/>
      </c>
      <c r="Z109" s="43" t="str">
        <f>'Evaluation Trace'!BA109</f>
        <v/>
      </c>
      <c r="AA109" s="43" t="str">
        <f>'Evaluation Trace'!BB109</f>
        <v/>
      </c>
      <c r="AB109" s="43" t="str">
        <f>'Evaluation Trace'!BC109</f>
        <v/>
      </c>
      <c r="AC109" s="24"/>
      <c r="AD109" s="43" t="str">
        <f>'Evaluation Trace'!BE109</f>
        <v/>
      </c>
      <c r="AE109" s="43" t="str">
        <f>'Evaluation Trace'!BF109</f>
        <v/>
      </c>
      <c r="AF109" s="43" t="str">
        <f>'Evaluation Trace'!BG109</f>
        <v/>
      </c>
      <c r="AG109" s="43" t="str">
        <f>'Evaluation Trace'!BH109</f>
        <v/>
      </c>
      <c r="AH109" s="43" t="str">
        <f>'Evaluation Trace'!BI109</f>
        <v/>
      </c>
      <c r="AI109" s="43" t="str">
        <f>'Evaluation Trace'!BJ109</f>
        <v/>
      </c>
      <c r="AJ109" s="43" t="str">
        <f>'Evaluation Trace'!BK109</f>
        <v/>
      </c>
      <c r="AK109" s="43" t="str">
        <f>'Evaluation Trace'!BL109</f>
        <v/>
      </c>
      <c r="AL109" s="43" t="str">
        <f>'Evaluation Trace'!BM109</f>
        <v/>
      </c>
      <c r="AM109" s="43" t="str">
        <f>'Evaluation Trace'!BN109</f>
        <v/>
      </c>
      <c r="AN109" s="43" t="str">
        <f>'Evaluation Trace'!BO109</f>
        <v/>
      </c>
      <c r="AO109" s="24"/>
      <c r="AP109" s="43" t="str">
        <f>'Evaluation Trace'!BQ109</f>
        <v/>
      </c>
      <c r="AQ109" s="43" t="str">
        <f>'Evaluation Trace'!BR109</f>
        <v/>
      </c>
      <c r="AR109" s="43" t="str">
        <f>'Evaluation Trace'!BS109</f>
        <v/>
      </c>
      <c r="AS109" s="43" t="str">
        <f>'Evaluation Trace'!BT109</f>
        <v/>
      </c>
      <c r="AT109" s="43" t="str">
        <f>'Evaluation Trace'!BU109</f>
        <v/>
      </c>
      <c r="AU109" s="43" t="str">
        <f>'Evaluation Trace'!BV109</f>
        <v/>
      </c>
      <c r="AV109" s="43" t="str">
        <f>'Evaluation Trace'!BW109</f>
        <v/>
      </c>
      <c r="AW109" s="24"/>
      <c r="AX109" s="43" t="str">
        <f>'Evaluation Trace'!BY109</f>
        <v/>
      </c>
      <c r="AY109" s="43" t="str">
        <f>'Evaluation Trace'!BZ109</f>
        <v/>
      </c>
      <c r="AZ109" s="43" t="str">
        <f>'Evaluation Trace'!CA109</f>
        <v/>
      </c>
      <c r="BA109" s="43" t="str">
        <f>'Evaluation Trace'!CB109</f>
        <v/>
      </c>
      <c r="BB109" s="43" t="str">
        <f>'Evaluation Trace'!CC109</f>
        <v/>
      </c>
      <c r="BC109" s="7"/>
      <c r="BD109" s="43" t="str">
        <f>'Evaluation Trace'!CE109</f>
        <v/>
      </c>
      <c r="BE109" s="43" t="str">
        <f>'Evaluation Trace'!CF109</f>
        <v/>
      </c>
      <c r="BF109" s="43" t="str">
        <f>'Evaluation Trace'!CG109</f>
        <v/>
      </c>
      <c r="BG109" s="43" t="str">
        <f>'Evaluation Trace'!CH109</f>
        <v/>
      </c>
      <c r="BH109" s="43" t="str">
        <f>'Evaluation Trace'!CI109</f>
        <v/>
      </c>
      <c r="BI109" s="7"/>
    </row>
    <row r="110" spans="1:61" x14ac:dyDescent="0.25">
      <c r="A110" s="44"/>
      <c r="B110" s="43" cm="1">
        <f t="array" ref="B110">MOD($D110*MOD_INV($C110,Prime),Prime)</f>
        <v>0</v>
      </c>
      <c r="C110" s="19" cm="1">
        <f t="array" ref="C110">MOD(MOD_EXP($H110,Input_Output!$O$21,Prime)-1,Prime)</f>
        <v>256</v>
      </c>
      <c r="D110" s="43">
        <f>MOD(SUMPRODUCT(_xlfn.HSTACK(J$1:P$1,R$1:AB$1,AD$1:AN$1,AP$1:AV$1,AX$1:BB$1,BD$1:BH$1),_xlfn.HSTACK($J110:$P110,$R110:$AB110,$AD110:$AN110,$AP110:$AV110,$AX110:$BB110,$BD110:$BH110)),Prime)</f>
        <v>0</v>
      </c>
      <c r="E110" s="44"/>
      <c r="F110" s="41" t="str">
        <f>'Evaluation Trace'!A110</f>
        <v/>
      </c>
      <c r="G110" s="19" t="str">
        <f>'Evaluation Trace'!B110</f>
        <v/>
      </c>
      <c r="H110" s="19">
        <f>'Evaluation Trace'!C110</f>
        <v>0</v>
      </c>
      <c r="I110" s="24"/>
      <c r="J110" s="43" t="str">
        <f>'Evaluation Trace'!AK110</f>
        <v/>
      </c>
      <c r="K110" s="43" t="str">
        <f>'Evaluation Trace'!AL110</f>
        <v/>
      </c>
      <c r="L110" s="43" t="str">
        <f>'Evaluation Trace'!AM110</f>
        <v/>
      </c>
      <c r="M110" s="43" t="str">
        <f>'Evaluation Trace'!AN110</f>
        <v/>
      </c>
      <c r="N110" s="43" t="str">
        <f>'Evaluation Trace'!AO110</f>
        <v/>
      </c>
      <c r="O110" s="43" t="str">
        <f>'Evaluation Trace'!AP110</f>
        <v/>
      </c>
      <c r="P110" s="43" t="str">
        <f>'Evaluation Trace'!AQ110</f>
        <v/>
      </c>
      <c r="Q110" s="24"/>
      <c r="R110" s="43" t="str">
        <f>'Evaluation Trace'!AS110</f>
        <v/>
      </c>
      <c r="S110" s="43" t="str">
        <f>'Evaluation Trace'!AT110</f>
        <v/>
      </c>
      <c r="T110" s="43" t="str">
        <f>'Evaluation Trace'!AU110</f>
        <v/>
      </c>
      <c r="U110" s="43" t="str">
        <f>'Evaluation Trace'!AV110</f>
        <v/>
      </c>
      <c r="V110" s="43" t="str">
        <f>'Evaluation Trace'!AW110</f>
        <v/>
      </c>
      <c r="W110" s="43" t="str">
        <f>'Evaluation Trace'!AX110</f>
        <v/>
      </c>
      <c r="X110" s="43" t="str">
        <f>'Evaluation Trace'!AY110</f>
        <v/>
      </c>
      <c r="Y110" s="43" t="str">
        <f>'Evaluation Trace'!AZ110</f>
        <v/>
      </c>
      <c r="Z110" s="43" t="str">
        <f>'Evaluation Trace'!BA110</f>
        <v/>
      </c>
      <c r="AA110" s="43" t="str">
        <f>'Evaluation Trace'!BB110</f>
        <v/>
      </c>
      <c r="AB110" s="43" t="str">
        <f>'Evaluation Trace'!BC110</f>
        <v/>
      </c>
      <c r="AC110" s="24"/>
      <c r="AD110" s="43" t="str">
        <f>'Evaluation Trace'!BE110</f>
        <v/>
      </c>
      <c r="AE110" s="43" t="str">
        <f>'Evaluation Trace'!BF110</f>
        <v/>
      </c>
      <c r="AF110" s="43" t="str">
        <f>'Evaluation Trace'!BG110</f>
        <v/>
      </c>
      <c r="AG110" s="43" t="str">
        <f>'Evaluation Trace'!BH110</f>
        <v/>
      </c>
      <c r="AH110" s="43" t="str">
        <f>'Evaluation Trace'!BI110</f>
        <v/>
      </c>
      <c r="AI110" s="43" t="str">
        <f>'Evaluation Trace'!BJ110</f>
        <v/>
      </c>
      <c r="AJ110" s="43" t="str">
        <f>'Evaluation Trace'!BK110</f>
        <v/>
      </c>
      <c r="AK110" s="43" t="str">
        <f>'Evaluation Trace'!BL110</f>
        <v/>
      </c>
      <c r="AL110" s="43" t="str">
        <f>'Evaluation Trace'!BM110</f>
        <v/>
      </c>
      <c r="AM110" s="43" t="str">
        <f>'Evaluation Trace'!BN110</f>
        <v/>
      </c>
      <c r="AN110" s="43" t="str">
        <f>'Evaluation Trace'!BO110</f>
        <v/>
      </c>
      <c r="AO110" s="24"/>
      <c r="AP110" s="43" t="str">
        <f>'Evaluation Trace'!BQ110</f>
        <v/>
      </c>
      <c r="AQ110" s="43" t="str">
        <f>'Evaluation Trace'!BR110</f>
        <v/>
      </c>
      <c r="AR110" s="43" t="str">
        <f>'Evaluation Trace'!BS110</f>
        <v/>
      </c>
      <c r="AS110" s="43" t="str">
        <f>'Evaluation Trace'!BT110</f>
        <v/>
      </c>
      <c r="AT110" s="43" t="str">
        <f>'Evaluation Trace'!BU110</f>
        <v/>
      </c>
      <c r="AU110" s="43" t="str">
        <f>'Evaluation Trace'!BV110</f>
        <v/>
      </c>
      <c r="AV110" s="43" t="str">
        <f>'Evaluation Trace'!BW110</f>
        <v/>
      </c>
      <c r="AW110" s="24"/>
      <c r="AX110" s="43" t="str">
        <f>'Evaluation Trace'!BY110</f>
        <v/>
      </c>
      <c r="AY110" s="43" t="str">
        <f>'Evaluation Trace'!BZ110</f>
        <v/>
      </c>
      <c r="AZ110" s="43" t="str">
        <f>'Evaluation Trace'!CA110</f>
        <v/>
      </c>
      <c r="BA110" s="43" t="str">
        <f>'Evaluation Trace'!CB110</f>
        <v/>
      </c>
      <c r="BB110" s="43" t="str">
        <f>'Evaluation Trace'!CC110</f>
        <v/>
      </c>
      <c r="BC110" s="7"/>
      <c r="BD110" s="43" t="str">
        <f>'Evaluation Trace'!CE110</f>
        <v/>
      </c>
      <c r="BE110" s="43" t="str">
        <f>'Evaluation Trace'!CF110</f>
        <v/>
      </c>
      <c r="BF110" s="43" t="str">
        <f>'Evaluation Trace'!CG110</f>
        <v/>
      </c>
      <c r="BG110" s="43" t="str">
        <f>'Evaluation Trace'!CH110</f>
        <v/>
      </c>
      <c r="BH110" s="43" t="str">
        <f>'Evaluation Trace'!CI110</f>
        <v/>
      </c>
      <c r="BI110" s="7"/>
    </row>
    <row r="111" spans="1:61" x14ac:dyDescent="0.25">
      <c r="A111" s="44"/>
      <c r="B111" s="43" cm="1">
        <f t="array" ref="B111">MOD($D111*MOD_INV($C111,Prime),Prime)</f>
        <v>0</v>
      </c>
      <c r="C111" s="19" cm="1">
        <f t="array" ref="C111">MOD(MOD_EXP($H111,Input_Output!$O$21,Prime)-1,Prime)</f>
        <v>256</v>
      </c>
      <c r="D111" s="43">
        <f>MOD(SUMPRODUCT(_xlfn.HSTACK(J$1:P$1,R$1:AB$1,AD$1:AN$1,AP$1:AV$1,AX$1:BB$1,BD$1:BH$1),_xlfn.HSTACK($J111:$P111,$R111:$AB111,$AD111:$AN111,$AP111:$AV111,$AX111:$BB111,$BD111:$BH111)),Prime)</f>
        <v>0</v>
      </c>
      <c r="E111" s="44"/>
      <c r="F111" s="41" t="str">
        <f>'Evaluation Trace'!A111</f>
        <v/>
      </c>
      <c r="G111" s="19" t="str">
        <f>'Evaluation Trace'!B111</f>
        <v/>
      </c>
      <c r="H111" s="19">
        <f>'Evaluation Trace'!C111</f>
        <v>0</v>
      </c>
      <c r="I111" s="24"/>
      <c r="J111" s="43" t="str">
        <f>'Evaluation Trace'!AK111</f>
        <v/>
      </c>
      <c r="K111" s="43" t="str">
        <f>'Evaluation Trace'!AL111</f>
        <v/>
      </c>
      <c r="L111" s="43" t="str">
        <f>'Evaluation Trace'!AM111</f>
        <v/>
      </c>
      <c r="M111" s="43" t="str">
        <f>'Evaluation Trace'!AN111</f>
        <v/>
      </c>
      <c r="N111" s="43" t="str">
        <f>'Evaluation Trace'!AO111</f>
        <v/>
      </c>
      <c r="O111" s="43" t="str">
        <f>'Evaluation Trace'!AP111</f>
        <v/>
      </c>
      <c r="P111" s="43" t="str">
        <f>'Evaluation Trace'!AQ111</f>
        <v/>
      </c>
      <c r="Q111" s="24"/>
      <c r="R111" s="43" t="str">
        <f>'Evaluation Trace'!AS111</f>
        <v/>
      </c>
      <c r="S111" s="43" t="str">
        <f>'Evaluation Trace'!AT111</f>
        <v/>
      </c>
      <c r="T111" s="43" t="str">
        <f>'Evaluation Trace'!AU111</f>
        <v/>
      </c>
      <c r="U111" s="43" t="str">
        <f>'Evaluation Trace'!AV111</f>
        <v/>
      </c>
      <c r="V111" s="43" t="str">
        <f>'Evaluation Trace'!AW111</f>
        <v/>
      </c>
      <c r="W111" s="43" t="str">
        <f>'Evaluation Trace'!AX111</f>
        <v/>
      </c>
      <c r="X111" s="43" t="str">
        <f>'Evaluation Trace'!AY111</f>
        <v/>
      </c>
      <c r="Y111" s="43" t="str">
        <f>'Evaluation Trace'!AZ111</f>
        <v/>
      </c>
      <c r="Z111" s="43" t="str">
        <f>'Evaluation Trace'!BA111</f>
        <v/>
      </c>
      <c r="AA111" s="43" t="str">
        <f>'Evaluation Trace'!BB111</f>
        <v/>
      </c>
      <c r="AB111" s="43" t="str">
        <f>'Evaluation Trace'!BC111</f>
        <v/>
      </c>
      <c r="AC111" s="24"/>
      <c r="AD111" s="43" t="str">
        <f>'Evaluation Trace'!BE111</f>
        <v/>
      </c>
      <c r="AE111" s="43" t="str">
        <f>'Evaluation Trace'!BF111</f>
        <v/>
      </c>
      <c r="AF111" s="43" t="str">
        <f>'Evaluation Trace'!BG111</f>
        <v/>
      </c>
      <c r="AG111" s="43" t="str">
        <f>'Evaluation Trace'!BH111</f>
        <v/>
      </c>
      <c r="AH111" s="43" t="str">
        <f>'Evaluation Trace'!BI111</f>
        <v/>
      </c>
      <c r="AI111" s="43" t="str">
        <f>'Evaluation Trace'!BJ111</f>
        <v/>
      </c>
      <c r="AJ111" s="43" t="str">
        <f>'Evaluation Trace'!BK111</f>
        <v/>
      </c>
      <c r="AK111" s="43" t="str">
        <f>'Evaluation Trace'!BL111</f>
        <v/>
      </c>
      <c r="AL111" s="43" t="str">
        <f>'Evaluation Trace'!BM111</f>
        <v/>
      </c>
      <c r="AM111" s="43" t="str">
        <f>'Evaluation Trace'!BN111</f>
        <v/>
      </c>
      <c r="AN111" s="43" t="str">
        <f>'Evaluation Trace'!BO111</f>
        <v/>
      </c>
      <c r="AO111" s="24"/>
      <c r="AP111" s="43" t="str">
        <f>'Evaluation Trace'!BQ111</f>
        <v/>
      </c>
      <c r="AQ111" s="43" t="str">
        <f>'Evaluation Trace'!BR111</f>
        <v/>
      </c>
      <c r="AR111" s="43" t="str">
        <f>'Evaluation Trace'!BS111</f>
        <v/>
      </c>
      <c r="AS111" s="43" t="str">
        <f>'Evaluation Trace'!BT111</f>
        <v/>
      </c>
      <c r="AT111" s="43" t="str">
        <f>'Evaluation Trace'!BU111</f>
        <v/>
      </c>
      <c r="AU111" s="43" t="str">
        <f>'Evaluation Trace'!BV111</f>
        <v/>
      </c>
      <c r="AV111" s="43" t="str">
        <f>'Evaluation Trace'!BW111</f>
        <v/>
      </c>
      <c r="AW111" s="24"/>
      <c r="AX111" s="43" t="str">
        <f>'Evaluation Trace'!BY111</f>
        <v/>
      </c>
      <c r="AY111" s="43" t="str">
        <f>'Evaluation Trace'!BZ111</f>
        <v/>
      </c>
      <c r="AZ111" s="43" t="str">
        <f>'Evaluation Trace'!CA111</f>
        <v/>
      </c>
      <c r="BA111" s="43" t="str">
        <f>'Evaluation Trace'!CB111</f>
        <v/>
      </c>
      <c r="BB111" s="43" t="str">
        <f>'Evaluation Trace'!CC111</f>
        <v/>
      </c>
      <c r="BC111" s="7"/>
      <c r="BD111" s="43" t="str">
        <f>'Evaluation Trace'!CE111</f>
        <v/>
      </c>
      <c r="BE111" s="43" t="str">
        <f>'Evaluation Trace'!CF111</f>
        <v/>
      </c>
      <c r="BF111" s="43" t="str">
        <f>'Evaluation Trace'!CG111</f>
        <v/>
      </c>
      <c r="BG111" s="43" t="str">
        <f>'Evaluation Trace'!CH111</f>
        <v/>
      </c>
      <c r="BH111" s="43" t="str">
        <f>'Evaluation Trace'!CI111</f>
        <v/>
      </c>
      <c r="BI111" s="7"/>
    </row>
    <row r="112" spans="1:61" x14ac:dyDescent="0.25">
      <c r="A112" s="44"/>
      <c r="B112" s="43" cm="1">
        <f t="array" ref="B112">MOD($D112*MOD_INV($C112,Prime),Prime)</f>
        <v>0</v>
      </c>
      <c r="C112" s="19" cm="1">
        <f t="array" ref="C112">MOD(MOD_EXP($H112,Input_Output!$O$21,Prime)-1,Prime)</f>
        <v>256</v>
      </c>
      <c r="D112" s="43">
        <f>MOD(SUMPRODUCT(_xlfn.HSTACK(J$1:P$1,R$1:AB$1,AD$1:AN$1,AP$1:AV$1,AX$1:BB$1,BD$1:BH$1),_xlfn.HSTACK($J112:$P112,$R112:$AB112,$AD112:$AN112,$AP112:$AV112,$AX112:$BB112,$BD112:$BH112)),Prime)</f>
        <v>0</v>
      </c>
      <c r="E112" s="44"/>
      <c r="F112" s="41" t="str">
        <f>'Evaluation Trace'!A112</f>
        <v/>
      </c>
      <c r="G112" s="19" t="str">
        <f>'Evaluation Trace'!B112</f>
        <v/>
      </c>
      <c r="H112" s="19">
        <f>'Evaluation Trace'!C112</f>
        <v>0</v>
      </c>
      <c r="I112" s="24"/>
      <c r="J112" s="43" t="str">
        <f>'Evaluation Trace'!AK112</f>
        <v/>
      </c>
      <c r="K112" s="43" t="str">
        <f>'Evaluation Trace'!AL112</f>
        <v/>
      </c>
      <c r="L112" s="43" t="str">
        <f>'Evaluation Trace'!AM112</f>
        <v/>
      </c>
      <c r="M112" s="43" t="str">
        <f>'Evaluation Trace'!AN112</f>
        <v/>
      </c>
      <c r="N112" s="43" t="str">
        <f>'Evaluation Trace'!AO112</f>
        <v/>
      </c>
      <c r="O112" s="43" t="str">
        <f>'Evaluation Trace'!AP112</f>
        <v/>
      </c>
      <c r="P112" s="43" t="str">
        <f>'Evaluation Trace'!AQ112</f>
        <v/>
      </c>
      <c r="Q112" s="24"/>
      <c r="R112" s="43" t="str">
        <f>'Evaluation Trace'!AS112</f>
        <v/>
      </c>
      <c r="S112" s="43" t="str">
        <f>'Evaluation Trace'!AT112</f>
        <v/>
      </c>
      <c r="T112" s="43" t="str">
        <f>'Evaluation Trace'!AU112</f>
        <v/>
      </c>
      <c r="U112" s="43" t="str">
        <f>'Evaluation Trace'!AV112</f>
        <v/>
      </c>
      <c r="V112" s="43" t="str">
        <f>'Evaluation Trace'!AW112</f>
        <v/>
      </c>
      <c r="W112" s="43" t="str">
        <f>'Evaluation Trace'!AX112</f>
        <v/>
      </c>
      <c r="X112" s="43" t="str">
        <f>'Evaluation Trace'!AY112</f>
        <v/>
      </c>
      <c r="Y112" s="43" t="str">
        <f>'Evaluation Trace'!AZ112</f>
        <v/>
      </c>
      <c r="Z112" s="43" t="str">
        <f>'Evaluation Trace'!BA112</f>
        <v/>
      </c>
      <c r="AA112" s="43" t="str">
        <f>'Evaluation Trace'!BB112</f>
        <v/>
      </c>
      <c r="AB112" s="43" t="str">
        <f>'Evaluation Trace'!BC112</f>
        <v/>
      </c>
      <c r="AC112" s="24"/>
      <c r="AD112" s="43" t="str">
        <f>'Evaluation Trace'!BE112</f>
        <v/>
      </c>
      <c r="AE112" s="43" t="str">
        <f>'Evaluation Trace'!BF112</f>
        <v/>
      </c>
      <c r="AF112" s="43" t="str">
        <f>'Evaluation Trace'!BG112</f>
        <v/>
      </c>
      <c r="AG112" s="43" t="str">
        <f>'Evaluation Trace'!BH112</f>
        <v/>
      </c>
      <c r="AH112" s="43" t="str">
        <f>'Evaluation Trace'!BI112</f>
        <v/>
      </c>
      <c r="AI112" s="43" t="str">
        <f>'Evaluation Trace'!BJ112</f>
        <v/>
      </c>
      <c r="AJ112" s="43" t="str">
        <f>'Evaluation Trace'!BK112</f>
        <v/>
      </c>
      <c r="AK112" s="43" t="str">
        <f>'Evaluation Trace'!BL112</f>
        <v/>
      </c>
      <c r="AL112" s="43" t="str">
        <f>'Evaluation Trace'!BM112</f>
        <v/>
      </c>
      <c r="AM112" s="43" t="str">
        <f>'Evaluation Trace'!BN112</f>
        <v/>
      </c>
      <c r="AN112" s="43" t="str">
        <f>'Evaluation Trace'!BO112</f>
        <v/>
      </c>
      <c r="AO112" s="24"/>
      <c r="AP112" s="43" t="str">
        <f>'Evaluation Trace'!BQ112</f>
        <v/>
      </c>
      <c r="AQ112" s="43" t="str">
        <f>'Evaluation Trace'!BR112</f>
        <v/>
      </c>
      <c r="AR112" s="43" t="str">
        <f>'Evaluation Trace'!BS112</f>
        <v/>
      </c>
      <c r="AS112" s="43" t="str">
        <f>'Evaluation Trace'!BT112</f>
        <v/>
      </c>
      <c r="AT112" s="43" t="str">
        <f>'Evaluation Trace'!BU112</f>
        <v/>
      </c>
      <c r="AU112" s="43" t="str">
        <f>'Evaluation Trace'!BV112</f>
        <v/>
      </c>
      <c r="AV112" s="43" t="str">
        <f>'Evaluation Trace'!BW112</f>
        <v/>
      </c>
      <c r="AW112" s="24"/>
      <c r="AX112" s="43" t="str">
        <f>'Evaluation Trace'!BY112</f>
        <v/>
      </c>
      <c r="AY112" s="43" t="str">
        <f>'Evaluation Trace'!BZ112</f>
        <v/>
      </c>
      <c r="AZ112" s="43" t="str">
        <f>'Evaluation Trace'!CA112</f>
        <v/>
      </c>
      <c r="BA112" s="43" t="str">
        <f>'Evaluation Trace'!CB112</f>
        <v/>
      </c>
      <c r="BB112" s="43" t="str">
        <f>'Evaluation Trace'!CC112</f>
        <v/>
      </c>
      <c r="BC112" s="7"/>
      <c r="BD112" s="43" t="str">
        <f>'Evaluation Trace'!CE112</f>
        <v/>
      </c>
      <c r="BE112" s="43" t="str">
        <f>'Evaluation Trace'!CF112</f>
        <v/>
      </c>
      <c r="BF112" s="43" t="str">
        <f>'Evaluation Trace'!CG112</f>
        <v/>
      </c>
      <c r="BG112" s="43" t="str">
        <f>'Evaluation Trace'!CH112</f>
        <v/>
      </c>
      <c r="BH112" s="43" t="str">
        <f>'Evaluation Trace'!CI112</f>
        <v/>
      </c>
      <c r="BI112" s="7"/>
    </row>
    <row r="113" spans="1:61" x14ac:dyDescent="0.25">
      <c r="A113" s="44"/>
      <c r="B113" s="43" cm="1">
        <f t="array" ref="B113">MOD($D113*MOD_INV($C113,Prime),Prime)</f>
        <v>0</v>
      </c>
      <c r="C113" s="19" cm="1">
        <f t="array" ref="C113">MOD(MOD_EXP($H113,Input_Output!$O$21,Prime)-1,Prime)</f>
        <v>256</v>
      </c>
      <c r="D113" s="43">
        <f>MOD(SUMPRODUCT(_xlfn.HSTACK(J$1:P$1,R$1:AB$1,AD$1:AN$1,AP$1:AV$1,AX$1:BB$1,BD$1:BH$1),_xlfn.HSTACK($J113:$P113,$R113:$AB113,$AD113:$AN113,$AP113:$AV113,$AX113:$BB113,$BD113:$BH113)),Prime)</f>
        <v>0</v>
      </c>
      <c r="E113" s="44"/>
      <c r="F113" s="41" t="str">
        <f>'Evaluation Trace'!A113</f>
        <v/>
      </c>
      <c r="G113" s="19" t="str">
        <f>'Evaluation Trace'!B113</f>
        <v/>
      </c>
      <c r="H113" s="19">
        <f>'Evaluation Trace'!C113</f>
        <v>0</v>
      </c>
      <c r="I113" s="24"/>
      <c r="J113" s="43" t="str">
        <f>'Evaluation Trace'!AK113</f>
        <v/>
      </c>
      <c r="K113" s="43" t="str">
        <f>'Evaluation Trace'!AL113</f>
        <v/>
      </c>
      <c r="L113" s="43" t="str">
        <f>'Evaluation Trace'!AM113</f>
        <v/>
      </c>
      <c r="M113" s="43" t="str">
        <f>'Evaluation Trace'!AN113</f>
        <v/>
      </c>
      <c r="N113" s="43" t="str">
        <f>'Evaluation Trace'!AO113</f>
        <v/>
      </c>
      <c r="O113" s="43" t="str">
        <f>'Evaluation Trace'!AP113</f>
        <v/>
      </c>
      <c r="P113" s="43" t="str">
        <f>'Evaluation Trace'!AQ113</f>
        <v/>
      </c>
      <c r="Q113" s="24"/>
      <c r="R113" s="43" t="str">
        <f>'Evaluation Trace'!AS113</f>
        <v/>
      </c>
      <c r="S113" s="43" t="str">
        <f>'Evaluation Trace'!AT113</f>
        <v/>
      </c>
      <c r="T113" s="43" t="str">
        <f>'Evaluation Trace'!AU113</f>
        <v/>
      </c>
      <c r="U113" s="43" t="str">
        <f>'Evaluation Trace'!AV113</f>
        <v/>
      </c>
      <c r="V113" s="43" t="str">
        <f>'Evaluation Trace'!AW113</f>
        <v/>
      </c>
      <c r="W113" s="43" t="str">
        <f>'Evaluation Trace'!AX113</f>
        <v/>
      </c>
      <c r="X113" s="43" t="str">
        <f>'Evaluation Trace'!AY113</f>
        <v/>
      </c>
      <c r="Y113" s="43" t="str">
        <f>'Evaluation Trace'!AZ113</f>
        <v/>
      </c>
      <c r="Z113" s="43" t="str">
        <f>'Evaluation Trace'!BA113</f>
        <v/>
      </c>
      <c r="AA113" s="43" t="str">
        <f>'Evaluation Trace'!BB113</f>
        <v/>
      </c>
      <c r="AB113" s="43" t="str">
        <f>'Evaluation Trace'!BC113</f>
        <v/>
      </c>
      <c r="AC113" s="24"/>
      <c r="AD113" s="43" t="str">
        <f>'Evaluation Trace'!BE113</f>
        <v/>
      </c>
      <c r="AE113" s="43" t="str">
        <f>'Evaluation Trace'!BF113</f>
        <v/>
      </c>
      <c r="AF113" s="43" t="str">
        <f>'Evaluation Trace'!BG113</f>
        <v/>
      </c>
      <c r="AG113" s="43" t="str">
        <f>'Evaluation Trace'!BH113</f>
        <v/>
      </c>
      <c r="AH113" s="43" t="str">
        <f>'Evaluation Trace'!BI113</f>
        <v/>
      </c>
      <c r="AI113" s="43" t="str">
        <f>'Evaluation Trace'!BJ113</f>
        <v/>
      </c>
      <c r="AJ113" s="43" t="str">
        <f>'Evaluation Trace'!BK113</f>
        <v/>
      </c>
      <c r="AK113" s="43" t="str">
        <f>'Evaluation Trace'!BL113</f>
        <v/>
      </c>
      <c r="AL113" s="43" t="str">
        <f>'Evaluation Trace'!BM113</f>
        <v/>
      </c>
      <c r="AM113" s="43" t="str">
        <f>'Evaluation Trace'!BN113</f>
        <v/>
      </c>
      <c r="AN113" s="43" t="str">
        <f>'Evaluation Trace'!BO113</f>
        <v/>
      </c>
      <c r="AO113" s="24"/>
      <c r="AP113" s="43" t="str">
        <f>'Evaluation Trace'!BQ113</f>
        <v/>
      </c>
      <c r="AQ113" s="43" t="str">
        <f>'Evaluation Trace'!BR113</f>
        <v/>
      </c>
      <c r="AR113" s="43" t="str">
        <f>'Evaluation Trace'!BS113</f>
        <v/>
      </c>
      <c r="AS113" s="43" t="str">
        <f>'Evaluation Trace'!BT113</f>
        <v/>
      </c>
      <c r="AT113" s="43" t="str">
        <f>'Evaluation Trace'!BU113</f>
        <v/>
      </c>
      <c r="AU113" s="43" t="str">
        <f>'Evaluation Trace'!BV113</f>
        <v/>
      </c>
      <c r="AV113" s="43" t="str">
        <f>'Evaluation Trace'!BW113</f>
        <v/>
      </c>
      <c r="AW113" s="24"/>
      <c r="AX113" s="43" t="str">
        <f>'Evaluation Trace'!BY113</f>
        <v/>
      </c>
      <c r="AY113" s="43" t="str">
        <f>'Evaluation Trace'!BZ113</f>
        <v/>
      </c>
      <c r="AZ113" s="43" t="str">
        <f>'Evaluation Trace'!CA113</f>
        <v/>
      </c>
      <c r="BA113" s="43" t="str">
        <f>'Evaluation Trace'!CB113</f>
        <v/>
      </c>
      <c r="BB113" s="43" t="str">
        <f>'Evaluation Trace'!CC113</f>
        <v/>
      </c>
      <c r="BC113" s="7"/>
      <c r="BD113" s="43" t="str">
        <f>'Evaluation Trace'!CE113</f>
        <v/>
      </c>
      <c r="BE113" s="43" t="str">
        <f>'Evaluation Trace'!CF113</f>
        <v/>
      </c>
      <c r="BF113" s="43" t="str">
        <f>'Evaluation Trace'!CG113</f>
        <v/>
      </c>
      <c r="BG113" s="43" t="str">
        <f>'Evaluation Trace'!CH113</f>
        <v/>
      </c>
      <c r="BH113" s="43" t="str">
        <f>'Evaluation Trace'!CI113</f>
        <v/>
      </c>
      <c r="BI113" s="7"/>
    </row>
    <row r="114" spans="1:61" x14ac:dyDescent="0.25">
      <c r="A114" s="44"/>
      <c r="B114" s="43" cm="1">
        <f t="array" ref="B114">MOD($D114*MOD_INV($C114,Prime),Prime)</f>
        <v>0</v>
      </c>
      <c r="C114" s="19" cm="1">
        <f t="array" ref="C114">MOD(MOD_EXP($H114,Input_Output!$O$21,Prime)-1,Prime)</f>
        <v>256</v>
      </c>
      <c r="D114" s="43">
        <f>MOD(SUMPRODUCT(_xlfn.HSTACK(J$1:P$1,R$1:AB$1,AD$1:AN$1,AP$1:AV$1,AX$1:BB$1,BD$1:BH$1),_xlfn.HSTACK($J114:$P114,$R114:$AB114,$AD114:$AN114,$AP114:$AV114,$AX114:$BB114,$BD114:$BH114)),Prime)</f>
        <v>0</v>
      </c>
      <c r="E114" s="44"/>
      <c r="F114" s="41" t="str">
        <f>'Evaluation Trace'!A114</f>
        <v/>
      </c>
      <c r="G114" s="19" t="str">
        <f>'Evaluation Trace'!B114</f>
        <v/>
      </c>
      <c r="H114" s="19">
        <f>'Evaluation Trace'!C114</f>
        <v>0</v>
      </c>
      <c r="I114" s="24"/>
      <c r="J114" s="43" t="str">
        <f>'Evaluation Trace'!AK114</f>
        <v/>
      </c>
      <c r="K114" s="43" t="str">
        <f>'Evaluation Trace'!AL114</f>
        <v/>
      </c>
      <c r="L114" s="43" t="str">
        <f>'Evaluation Trace'!AM114</f>
        <v/>
      </c>
      <c r="M114" s="43" t="str">
        <f>'Evaluation Trace'!AN114</f>
        <v/>
      </c>
      <c r="N114" s="43" t="str">
        <f>'Evaluation Trace'!AO114</f>
        <v/>
      </c>
      <c r="O114" s="43" t="str">
        <f>'Evaluation Trace'!AP114</f>
        <v/>
      </c>
      <c r="P114" s="43" t="str">
        <f>'Evaluation Trace'!AQ114</f>
        <v/>
      </c>
      <c r="Q114" s="24"/>
      <c r="R114" s="43" t="str">
        <f>'Evaluation Trace'!AS114</f>
        <v/>
      </c>
      <c r="S114" s="43" t="str">
        <f>'Evaluation Trace'!AT114</f>
        <v/>
      </c>
      <c r="T114" s="43" t="str">
        <f>'Evaluation Trace'!AU114</f>
        <v/>
      </c>
      <c r="U114" s="43" t="str">
        <f>'Evaluation Trace'!AV114</f>
        <v/>
      </c>
      <c r="V114" s="43" t="str">
        <f>'Evaluation Trace'!AW114</f>
        <v/>
      </c>
      <c r="W114" s="43" t="str">
        <f>'Evaluation Trace'!AX114</f>
        <v/>
      </c>
      <c r="X114" s="43" t="str">
        <f>'Evaluation Trace'!AY114</f>
        <v/>
      </c>
      <c r="Y114" s="43" t="str">
        <f>'Evaluation Trace'!AZ114</f>
        <v/>
      </c>
      <c r="Z114" s="43" t="str">
        <f>'Evaluation Trace'!BA114</f>
        <v/>
      </c>
      <c r="AA114" s="43" t="str">
        <f>'Evaluation Trace'!BB114</f>
        <v/>
      </c>
      <c r="AB114" s="43" t="str">
        <f>'Evaluation Trace'!BC114</f>
        <v/>
      </c>
      <c r="AC114" s="24"/>
      <c r="AD114" s="43" t="str">
        <f>'Evaluation Trace'!BE114</f>
        <v/>
      </c>
      <c r="AE114" s="43" t="str">
        <f>'Evaluation Trace'!BF114</f>
        <v/>
      </c>
      <c r="AF114" s="43" t="str">
        <f>'Evaluation Trace'!BG114</f>
        <v/>
      </c>
      <c r="AG114" s="43" t="str">
        <f>'Evaluation Trace'!BH114</f>
        <v/>
      </c>
      <c r="AH114" s="43" t="str">
        <f>'Evaluation Trace'!BI114</f>
        <v/>
      </c>
      <c r="AI114" s="43" t="str">
        <f>'Evaluation Trace'!BJ114</f>
        <v/>
      </c>
      <c r="AJ114" s="43" t="str">
        <f>'Evaluation Trace'!BK114</f>
        <v/>
      </c>
      <c r="AK114" s="43" t="str">
        <f>'Evaluation Trace'!BL114</f>
        <v/>
      </c>
      <c r="AL114" s="43" t="str">
        <f>'Evaluation Trace'!BM114</f>
        <v/>
      </c>
      <c r="AM114" s="43" t="str">
        <f>'Evaluation Trace'!BN114</f>
        <v/>
      </c>
      <c r="AN114" s="43" t="str">
        <f>'Evaluation Trace'!BO114</f>
        <v/>
      </c>
      <c r="AO114" s="24"/>
      <c r="AP114" s="43" t="str">
        <f>'Evaluation Trace'!BQ114</f>
        <v/>
      </c>
      <c r="AQ114" s="43" t="str">
        <f>'Evaluation Trace'!BR114</f>
        <v/>
      </c>
      <c r="AR114" s="43" t="str">
        <f>'Evaluation Trace'!BS114</f>
        <v/>
      </c>
      <c r="AS114" s="43" t="str">
        <f>'Evaluation Trace'!BT114</f>
        <v/>
      </c>
      <c r="AT114" s="43" t="str">
        <f>'Evaluation Trace'!BU114</f>
        <v/>
      </c>
      <c r="AU114" s="43" t="str">
        <f>'Evaluation Trace'!BV114</f>
        <v/>
      </c>
      <c r="AV114" s="43" t="str">
        <f>'Evaluation Trace'!BW114</f>
        <v/>
      </c>
      <c r="AW114" s="24"/>
      <c r="AX114" s="43" t="str">
        <f>'Evaluation Trace'!BY114</f>
        <v/>
      </c>
      <c r="AY114" s="43" t="str">
        <f>'Evaluation Trace'!BZ114</f>
        <v/>
      </c>
      <c r="AZ114" s="43" t="str">
        <f>'Evaluation Trace'!CA114</f>
        <v/>
      </c>
      <c r="BA114" s="43" t="str">
        <f>'Evaluation Trace'!CB114</f>
        <v/>
      </c>
      <c r="BB114" s="43" t="str">
        <f>'Evaluation Trace'!CC114</f>
        <v/>
      </c>
      <c r="BC114" s="7"/>
      <c r="BD114" s="43" t="str">
        <f>'Evaluation Trace'!CE114</f>
        <v/>
      </c>
      <c r="BE114" s="43" t="str">
        <f>'Evaluation Trace'!CF114</f>
        <v/>
      </c>
      <c r="BF114" s="43" t="str">
        <f>'Evaluation Trace'!CG114</f>
        <v/>
      </c>
      <c r="BG114" s="43" t="str">
        <f>'Evaluation Trace'!CH114</f>
        <v/>
      </c>
      <c r="BH114" s="43" t="str">
        <f>'Evaluation Trace'!CI114</f>
        <v/>
      </c>
      <c r="BI114" s="7"/>
    </row>
    <row r="115" spans="1:61" x14ac:dyDescent="0.25">
      <c r="A115" s="44"/>
      <c r="B115" s="43" cm="1">
        <f t="array" ref="B115">MOD($D115*MOD_INV($C115,Prime),Prime)</f>
        <v>0</v>
      </c>
      <c r="C115" s="19" cm="1">
        <f t="array" ref="C115">MOD(MOD_EXP($H115,Input_Output!$O$21,Prime)-1,Prime)</f>
        <v>256</v>
      </c>
      <c r="D115" s="43">
        <f>MOD(SUMPRODUCT(_xlfn.HSTACK(J$1:P$1,R$1:AB$1,AD$1:AN$1,AP$1:AV$1,AX$1:BB$1,BD$1:BH$1),_xlfn.HSTACK($J115:$P115,$R115:$AB115,$AD115:$AN115,$AP115:$AV115,$AX115:$BB115,$BD115:$BH115)),Prime)</f>
        <v>0</v>
      </c>
      <c r="E115" s="44"/>
      <c r="F115" s="41" t="str">
        <f>'Evaluation Trace'!A115</f>
        <v/>
      </c>
      <c r="G115" s="19" t="str">
        <f>'Evaluation Trace'!B115</f>
        <v/>
      </c>
      <c r="H115" s="19">
        <f>'Evaluation Trace'!C115</f>
        <v>0</v>
      </c>
      <c r="I115" s="24"/>
      <c r="J115" s="43" t="str">
        <f>'Evaluation Trace'!AK115</f>
        <v/>
      </c>
      <c r="K115" s="43" t="str">
        <f>'Evaluation Trace'!AL115</f>
        <v/>
      </c>
      <c r="L115" s="43" t="str">
        <f>'Evaluation Trace'!AM115</f>
        <v/>
      </c>
      <c r="M115" s="43" t="str">
        <f>'Evaluation Trace'!AN115</f>
        <v/>
      </c>
      <c r="N115" s="43" t="str">
        <f>'Evaluation Trace'!AO115</f>
        <v/>
      </c>
      <c r="O115" s="43" t="str">
        <f>'Evaluation Trace'!AP115</f>
        <v/>
      </c>
      <c r="P115" s="43" t="str">
        <f>'Evaluation Trace'!AQ115</f>
        <v/>
      </c>
      <c r="Q115" s="24"/>
      <c r="R115" s="43" t="str">
        <f>'Evaluation Trace'!AS115</f>
        <v/>
      </c>
      <c r="S115" s="43" t="str">
        <f>'Evaluation Trace'!AT115</f>
        <v/>
      </c>
      <c r="T115" s="43" t="str">
        <f>'Evaluation Trace'!AU115</f>
        <v/>
      </c>
      <c r="U115" s="43" t="str">
        <f>'Evaluation Trace'!AV115</f>
        <v/>
      </c>
      <c r="V115" s="43" t="str">
        <f>'Evaluation Trace'!AW115</f>
        <v/>
      </c>
      <c r="W115" s="43" t="str">
        <f>'Evaluation Trace'!AX115</f>
        <v/>
      </c>
      <c r="X115" s="43" t="str">
        <f>'Evaluation Trace'!AY115</f>
        <v/>
      </c>
      <c r="Y115" s="43" t="str">
        <f>'Evaluation Trace'!AZ115</f>
        <v/>
      </c>
      <c r="Z115" s="43" t="str">
        <f>'Evaluation Trace'!BA115</f>
        <v/>
      </c>
      <c r="AA115" s="43" t="str">
        <f>'Evaluation Trace'!BB115</f>
        <v/>
      </c>
      <c r="AB115" s="43" t="str">
        <f>'Evaluation Trace'!BC115</f>
        <v/>
      </c>
      <c r="AC115" s="24"/>
      <c r="AD115" s="43" t="str">
        <f>'Evaluation Trace'!BE115</f>
        <v/>
      </c>
      <c r="AE115" s="43" t="str">
        <f>'Evaluation Trace'!BF115</f>
        <v/>
      </c>
      <c r="AF115" s="43" t="str">
        <f>'Evaluation Trace'!BG115</f>
        <v/>
      </c>
      <c r="AG115" s="43" t="str">
        <f>'Evaluation Trace'!BH115</f>
        <v/>
      </c>
      <c r="AH115" s="43" t="str">
        <f>'Evaluation Trace'!BI115</f>
        <v/>
      </c>
      <c r="AI115" s="43" t="str">
        <f>'Evaluation Trace'!BJ115</f>
        <v/>
      </c>
      <c r="AJ115" s="43" t="str">
        <f>'Evaluation Trace'!BK115</f>
        <v/>
      </c>
      <c r="AK115" s="43" t="str">
        <f>'Evaluation Trace'!BL115</f>
        <v/>
      </c>
      <c r="AL115" s="43" t="str">
        <f>'Evaluation Trace'!BM115</f>
        <v/>
      </c>
      <c r="AM115" s="43" t="str">
        <f>'Evaluation Trace'!BN115</f>
        <v/>
      </c>
      <c r="AN115" s="43" t="str">
        <f>'Evaluation Trace'!BO115</f>
        <v/>
      </c>
      <c r="AO115" s="24"/>
      <c r="AP115" s="43" t="str">
        <f>'Evaluation Trace'!BQ115</f>
        <v/>
      </c>
      <c r="AQ115" s="43" t="str">
        <f>'Evaluation Trace'!BR115</f>
        <v/>
      </c>
      <c r="AR115" s="43" t="str">
        <f>'Evaluation Trace'!BS115</f>
        <v/>
      </c>
      <c r="AS115" s="43" t="str">
        <f>'Evaluation Trace'!BT115</f>
        <v/>
      </c>
      <c r="AT115" s="43" t="str">
        <f>'Evaluation Trace'!BU115</f>
        <v/>
      </c>
      <c r="AU115" s="43" t="str">
        <f>'Evaluation Trace'!BV115</f>
        <v/>
      </c>
      <c r="AV115" s="43" t="str">
        <f>'Evaluation Trace'!BW115</f>
        <v/>
      </c>
      <c r="AW115" s="24"/>
      <c r="AX115" s="43" t="str">
        <f>'Evaluation Trace'!BY115</f>
        <v/>
      </c>
      <c r="AY115" s="43" t="str">
        <f>'Evaluation Trace'!BZ115</f>
        <v/>
      </c>
      <c r="AZ115" s="43" t="str">
        <f>'Evaluation Trace'!CA115</f>
        <v/>
      </c>
      <c r="BA115" s="43" t="str">
        <f>'Evaluation Trace'!CB115</f>
        <v/>
      </c>
      <c r="BB115" s="43" t="str">
        <f>'Evaluation Trace'!CC115</f>
        <v/>
      </c>
      <c r="BC115" s="7"/>
      <c r="BD115" s="43" t="str">
        <f>'Evaluation Trace'!CE115</f>
        <v/>
      </c>
      <c r="BE115" s="43" t="str">
        <f>'Evaluation Trace'!CF115</f>
        <v/>
      </c>
      <c r="BF115" s="43" t="str">
        <f>'Evaluation Trace'!CG115</f>
        <v/>
      </c>
      <c r="BG115" s="43" t="str">
        <f>'Evaluation Trace'!CH115</f>
        <v/>
      </c>
      <c r="BH115" s="43" t="str">
        <f>'Evaluation Trace'!CI115</f>
        <v/>
      </c>
      <c r="BI115" s="7"/>
    </row>
    <row r="116" spans="1:61" x14ac:dyDescent="0.25">
      <c r="A116" s="44"/>
      <c r="B116" s="43" cm="1">
        <f t="array" ref="B116">MOD($D116*MOD_INV($C116,Prime),Prime)</f>
        <v>0</v>
      </c>
      <c r="C116" s="19" cm="1">
        <f t="array" ref="C116">MOD(MOD_EXP($H116,Input_Output!$O$21,Prime)-1,Prime)</f>
        <v>256</v>
      </c>
      <c r="D116" s="43">
        <f>MOD(SUMPRODUCT(_xlfn.HSTACK(J$1:P$1,R$1:AB$1,AD$1:AN$1,AP$1:AV$1,AX$1:BB$1,BD$1:BH$1),_xlfn.HSTACK($J116:$P116,$R116:$AB116,$AD116:$AN116,$AP116:$AV116,$AX116:$BB116,$BD116:$BH116)),Prime)</f>
        <v>0</v>
      </c>
      <c r="E116" s="44"/>
      <c r="F116" s="41" t="str">
        <f>'Evaluation Trace'!A116</f>
        <v/>
      </c>
      <c r="G116" s="19" t="str">
        <f>'Evaluation Trace'!B116</f>
        <v/>
      </c>
      <c r="H116" s="19">
        <f>'Evaluation Trace'!C116</f>
        <v>0</v>
      </c>
      <c r="I116" s="24"/>
      <c r="J116" s="43" t="str">
        <f>'Evaluation Trace'!AK116</f>
        <v/>
      </c>
      <c r="K116" s="43" t="str">
        <f>'Evaluation Trace'!AL116</f>
        <v/>
      </c>
      <c r="L116" s="43" t="str">
        <f>'Evaluation Trace'!AM116</f>
        <v/>
      </c>
      <c r="M116" s="43" t="str">
        <f>'Evaluation Trace'!AN116</f>
        <v/>
      </c>
      <c r="N116" s="43" t="str">
        <f>'Evaluation Trace'!AO116</f>
        <v/>
      </c>
      <c r="O116" s="43" t="str">
        <f>'Evaluation Trace'!AP116</f>
        <v/>
      </c>
      <c r="P116" s="43" t="str">
        <f>'Evaluation Trace'!AQ116</f>
        <v/>
      </c>
      <c r="Q116" s="24"/>
      <c r="R116" s="43" t="str">
        <f>'Evaluation Trace'!AS116</f>
        <v/>
      </c>
      <c r="S116" s="43" t="str">
        <f>'Evaluation Trace'!AT116</f>
        <v/>
      </c>
      <c r="T116" s="43" t="str">
        <f>'Evaluation Trace'!AU116</f>
        <v/>
      </c>
      <c r="U116" s="43" t="str">
        <f>'Evaluation Trace'!AV116</f>
        <v/>
      </c>
      <c r="V116" s="43" t="str">
        <f>'Evaluation Trace'!AW116</f>
        <v/>
      </c>
      <c r="W116" s="43" t="str">
        <f>'Evaluation Trace'!AX116</f>
        <v/>
      </c>
      <c r="X116" s="43" t="str">
        <f>'Evaluation Trace'!AY116</f>
        <v/>
      </c>
      <c r="Y116" s="43" t="str">
        <f>'Evaluation Trace'!AZ116</f>
        <v/>
      </c>
      <c r="Z116" s="43" t="str">
        <f>'Evaluation Trace'!BA116</f>
        <v/>
      </c>
      <c r="AA116" s="43" t="str">
        <f>'Evaluation Trace'!BB116</f>
        <v/>
      </c>
      <c r="AB116" s="43" t="str">
        <f>'Evaluation Trace'!BC116</f>
        <v/>
      </c>
      <c r="AC116" s="24"/>
      <c r="AD116" s="43" t="str">
        <f>'Evaluation Trace'!BE116</f>
        <v/>
      </c>
      <c r="AE116" s="43" t="str">
        <f>'Evaluation Trace'!BF116</f>
        <v/>
      </c>
      <c r="AF116" s="43" t="str">
        <f>'Evaluation Trace'!BG116</f>
        <v/>
      </c>
      <c r="AG116" s="43" t="str">
        <f>'Evaluation Trace'!BH116</f>
        <v/>
      </c>
      <c r="AH116" s="43" t="str">
        <f>'Evaluation Trace'!BI116</f>
        <v/>
      </c>
      <c r="AI116" s="43" t="str">
        <f>'Evaluation Trace'!BJ116</f>
        <v/>
      </c>
      <c r="AJ116" s="43" t="str">
        <f>'Evaluation Trace'!BK116</f>
        <v/>
      </c>
      <c r="AK116" s="43" t="str">
        <f>'Evaluation Trace'!BL116</f>
        <v/>
      </c>
      <c r="AL116" s="43" t="str">
        <f>'Evaluation Trace'!BM116</f>
        <v/>
      </c>
      <c r="AM116" s="43" t="str">
        <f>'Evaluation Trace'!BN116</f>
        <v/>
      </c>
      <c r="AN116" s="43" t="str">
        <f>'Evaluation Trace'!BO116</f>
        <v/>
      </c>
      <c r="AO116" s="24"/>
      <c r="AP116" s="43" t="str">
        <f>'Evaluation Trace'!BQ116</f>
        <v/>
      </c>
      <c r="AQ116" s="43" t="str">
        <f>'Evaluation Trace'!BR116</f>
        <v/>
      </c>
      <c r="AR116" s="43" t="str">
        <f>'Evaluation Trace'!BS116</f>
        <v/>
      </c>
      <c r="AS116" s="43" t="str">
        <f>'Evaluation Trace'!BT116</f>
        <v/>
      </c>
      <c r="AT116" s="43" t="str">
        <f>'Evaluation Trace'!BU116</f>
        <v/>
      </c>
      <c r="AU116" s="43" t="str">
        <f>'Evaluation Trace'!BV116</f>
        <v/>
      </c>
      <c r="AV116" s="43" t="str">
        <f>'Evaluation Trace'!BW116</f>
        <v/>
      </c>
      <c r="AW116" s="24"/>
      <c r="AX116" s="43" t="str">
        <f>'Evaluation Trace'!BY116</f>
        <v/>
      </c>
      <c r="AY116" s="43" t="str">
        <f>'Evaluation Trace'!BZ116</f>
        <v/>
      </c>
      <c r="AZ116" s="43" t="str">
        <f>'Evaluation Trace'!CA116</f>
        <v/>
      </c>
      <c r="BA116" s="43" t="str">
        <f>'Evaluation Trace'!CB116</f>
        <v/>
      </c>
      <c r="BB116" s="43" t="str">
        <f>'Evaluation Trace'!CC116</f>
        <v/>
      </c>
      <c r="BC116" s="7"/>
      <c r="BD116" s="43" t="str">
        <f>'Evaluation Trace'!CE116</f>
        <v/>
      </c>
      <c r="BE116" s="43" t="str">
        <f>'Evaluation Trace'!CF116</f>
        <v/>
      </c>
      <c r="BF116" s="43" t="str">
        <f>'Evaluation Trace'!CG116</f>
        <v/>
      </c>
      <c r="BG116" s="43" t="str">
        <f>'Evaluation Trace'!CH116</f>
        <v/>
      </c>
      <c r="BH116" s="43" t="str">
        <f>'Evaluation Trace'!CI116</f>
        <v/>
      </c>
      <c r="BI116" s="7"/>
    </row>
    <row r="117" spans="1:61" x14ac:dyDescent="0.25">
      <c r="A117" s="44"/>
      <c r="B117" s="43" cm="1">
        <f t="array" ref="B117">MOD($D117*MOD_INV($C117,Prime),Prime)</f>
        <v>0</v>
      </c>
      <c r="C117" s="19" cm="1">
        <f t="array" ref="C117">MOD(MOD_EXP($H117,Input_Output!$O$21,Prime)-1,Prime)</f>
        <v>256</v>
      </c>
      <c r="D117" s="43">
        <f>MOD(SUMPRODUCT(_xlfn.HSTACK(J$1:P$1,R$1:AB$1,AD$1:AN$1,AP$1:AV$1,AX$1:BB$1,BD$1:BH$1),_xlfn.HSTACK($J117:$P117,$R117:$AB117,$AD117:$AN117,$AP117:$AV117,$AX117:$BB117,$BD117:$BH117)),Prime)</f>
        <v>0</v>
      </c>
      <c r="E117" s="44"/>
      <c r="F117" s="41" t="str">
        <f>'Evaluation Trace'!A117</f>
        <v/>
      </c>
      <c r="G117" s="19" t="str">
        <f>'Evaluation Trace'!B117</f>
        <v/>
      </c>
      <c r="H117" s="19">
        <f>'Evaluation Trace'!C117</f>
        <v>0</v>
      </c>
      <c r="I117" s="24"/>
      <c r="J117" s="43" t="str">
        <f>'Evaluation Trace'!AK117</f>
        <v/>
      </c>
      <c r="K117" s="43" t="str">
        <f>'Evaluation Trace'!AL117</f>
        <v/>
      </c>
      <c r="L117" s="43" t="str">
        <f>'Evaluation Trace'!AM117</f>
        <v/>
      </c>
      <c r="M117" s="43" t="str">
        <f>'Evaluation Trace'!AN117</f>
        <v/>
      </c>
      <c r="N117" s="43" t="str">
        <f>'Evaluation Trace'!AO117</f>
        <v/>
      </c>
      <c r="O117" s="43" t="str">
        <f>'Evaluation Trace'!AP117</f>
        <v/>
      </c>
      <c r="P117" s="43" t="str">
        <f>'Evaluation Trace'!AQ117</f>
        <v/>
      </c>
      <c r="Q117" s="24"/>
      <c r="R117" s="43" t="str">
        <f>'Evaluation Trace'!AS117</f>
        <v/>
      </c>
      <c r="S117" s="43" t="str">
        <f>'Evaluation Trace'!AT117</f>
        <v/>
      </c>
      <c r="T117" s="43" t="str">
        <f>'Evaluation Trace'!AU117</f>
        <v/>
      </c>
      <c r="U117" s="43" t="str">
        <f>'Evaluation Trace'!AV117</f>
        <v/>
      </c>
      <c r="V117" s="43" t="str">
        <f>'Evaluation Trace'!AW117</f>
        <v/>
      </c>
      <c r="W117" s="43" t="str">
        <f>'Evaluation Trace'!AX117</f>
        <v/>
      </c>
      <c r="X117" s="43" t="str">
        <f>'Evaluation Trace'!AY117</f>
        <v/>
      </c>
      <c r="Y117" s="43" t="str">
        <f>'Evaluation Trace'!AZ117</f>
        <v/>
      </c>
      <c r="Z117" s="43" t="str">
        <f>'Evaluation Trace'!BA117</f>
        <v/>
      </c>
      <c r="AA117" s="43" t="str">
        <f>'Evaluation Trace'!BB117</f>
        <v/>
      </c>
      <c r="AB117" s="43" t="str">
        <f>'Evaluation Trace'!BC117</f>
        <v/>
      </c>
      <c r="AC117" s="24"/>
      <c r="AD117" s="43" t="str">
        <f>'Evaluation Trace'!BE117</f>
        <v/>
      </c>
      <c r="AE117" s="43" t="str">
        <f>'Evaluation Trace'!BF117</f>
        <v/>
      </c>
      <c r="AF117" s="43" t="str">
        <f>'Evaluation Trace'!BG117</f>
        <v/>
      </c>
      <c r="AG117" s="43" t="str">
        <f>'Evaluation Trace'!BH117</f>
        <v/>
      </c>
      <c r="AH117" s="43" t="str">
        <f>'Evaluation Trace'!BI117</f>
        <v/>
      </c>
      <c r="AI117" s="43" t="str">
        <f>'Evaluation Trace'!BJ117</f>
        <v/>
      </c>
      <c r="AJ117" s="43" t="str">
        <f>'Evaluation Trace'!BK117</f>
        <v/>
      </c>
      <c r="AK117" s="43" t="str">
        <f>'Evaluation Trace'!BL117</f>
        <v/>
      </c>
      <c r="AL117" s="43" t="str">
        <f>'Evaluation Trace'!BM117</f>
        <v/>
      </c>
      <c r="AM117" s="43" t="str">
        <f>'Evaluation Trace'!BN117</f>
        <v/>
      </c>
      <c r="AN117" s="43" t="str">
        <f>'Evaluation Trace'!BO117</f>
        <v/>
      </c>
      <c r="AO117" s="24"/>
      <c r="AP117" s="43" t="str">
        <f>'Evaluation Trace'!BQ117</f>
        <v/>
      </c>
      <c r="AQ117" s="43" t="str">
        <f>'Evaluation Trace'!BR117</f>
        <v/>
      </c>
      <c r="AR117" s="43" t="str">
        <f>'Evaluation Trace'!BS117</f>
        <v/>
      </c>
      <c r="AS117" s="43" t="str">
        <f>'Evaluation Trace'!BT117</f>
        <v/>
      </c>
      <c r="AT117" s="43" t="str">
        <f>'Evaluation Trace'!BU117</f>
        <v/>
      </c>
      <c r="AU117" s="43" t="str">
        <f>'Evaluation Trace'!BV117</f>
        <v/>
      </c>
      <c r="AV117" s="43" t="str">
        <f>'Evaluation Trace'!BW117</f>
        <v/>
      </c>
      <c r="AW117" s="24"/>
      <c r="AX117" s="43" t="str">
        <f>'Evaluation Trace'!BY117</f>
        <v/>
      </c>
      <c r="AY117" s="43" t="str">
        <f>'Evaluation Trace'!BZ117</f>
        <v/>
      </c>
      <c r="AZ117" s="43" t="str">
        <f>'Evaluation Trace'!CA117</f>
        <v/>
      </c>
      <c r="BA117" s="43" t="str">
        <f>'Evaluation Trace'!CB117</f>
        <v/>
      </c>
      <c r="BB117" s="43" t="str">
        <f>'Evaluation Trace'!CC117</f>
        <v/>
      </c>
      <c r="BC117" s="7"/>
      <c r="BD117" s="43" t="str">
        <f>'Evaluation Trace'!CE117</f>
        <v/>
      </c>
      <c r="BE117" s="43" t="str">
        <f>'Evaluation Trace'!CF117</f>
        <v/>
      </c>
      <c r="BF117" s="43" t="str">
        <f>'Evaluation Trace'!CG117</f>
        <v/>
      </c>
      <c r="BG117" s="43" t="str">
        <f>'Evaluation Trace'!CH117</f>
        <v/>
      </c>
      <c r="BH117" s="43" t="str">
        <f>'Evaluation Trace'!CI117</f>
        <v/>
      </c>
      <c r="BI117" s="7"/>
    </row>
    <row r="118" spans="1:61" x14ac:dyDescent="0.25">
      <c r="A118" s="44"/>
      <c r="B118" s="43" cm="1">
        <f t="array" ref="B118">MOD($D118*MOD_INV($C118,Prime),Prime)</f>
        <v>0</v>
      </c>
      <c r="C118" s="19" cm="1">
        <f t="array" ref="C118">MOD(MOD_EXP($H118,Input_Output!$O$21,Prime)-1,Prime)</f>
        <v>256</v>
      </c>
      <c r="D118" s="43">
        <f>MOD(SUMPRODUCT(_xlfn.HSTACK(J$1:P$1,R$1:AB$1,AD$1:AN$1,AP$1:AV$1,AX$1:BB$1,BD$1:BH$1),_xlfn.HSTACK($J118:$P118,$R118:$AB118,$AD118:$AN118,$AP118:$AV118,$AX118:$BB118,$BD118:$BH118)),Prime)</f>
        <v>0</v>
      </c>
      <c r="E118" s="44"/>
      <c r="F118" s="41" t="str">
        <f>'Evaluation Trace'!A118</f>
        <v/>
      </c>
      <c r="G118" s="19" t="str">
        <f>'Evaluation Trace'!B118</f>
        <v/>
      </c>
      <c r="H118" s="19">
        <f>'Evaluation Trace'!C118</f>
        <v>0</v>
      </c>
      <c r="I118" s="24"/>
      <c r="J118" s="43" t="str">
        <f>'Evaluation Trace'!AK118</f>
        <v/>
      </c>
      <c r="K118" s="43" t="str">
        <f>'Evaluation Trace'!AL118</f>
        <v/>
      </c>
      <c r="L118" s="43" t="str">
        <f>'Evaluation Trace'!AM118</f>
        <v/>
      </c>
      <c r="M118" s="43" t="str">
        <f>'Evaluation Trace'!AN118</f>
        <v/>
      </c>
      <c r="N118" s="43" t="str">
        <f>'Evaluation Trace'!AO118</f>
        <v/>
      </c>
      <c r="O118" s="43" t="str">
        <f>'Evaluation Trace'!AP118</f>
        <v/>
      </c>
      <c r="P118" s="43" t="str">
        <f>'Evaluation Trace'!AQ118</f>
        <v/>
      </c>
      <c r="Q118" s="24"/>
      <c r="R118" s="43" t="str">
        <f>'Evaluation Trace'!AS118</f>
        <v/>
      </c>
      <c r="S118" s="43" t="str">
        <f>'Evaluation Trace'!AT118</f>
        <v/>
      </c>
      <c r="T118" s="43" t="str">
        <f>'Evaluation Trace'!AU118</f>
        <v/>
      </c>
      <c r="U118" s="43" t="str">
        <f>'Evaluation Trace'!AV118</f>
        <v/>
      </c>
      <c r="V118" s="43" t="str">
        <f>'Evaluation Trace'!AW118</f>
        <v/>
      </c>
      <c r="W118" s="43" t="str">
        <f>'Evaluation Trace'!AX118</f>
        <v/>
      </c>
      <c r="X118" s="43" t="str">
        <f>'Evaluation Trace'!AY118</f>
        <v/>
      </c>
      <c r="Y118" s="43" t="str">
        <f>'Evaluation Trace'!AZ118</f>
        <v/>
      </c>
      <c r="Z118" s="43" t="str">
        <f>'Evaluation Trace'!BA118</f>
        <v/>
      </c>
      <c r="AA118" s="43" t="str">
        <f>'Evaluation Trace'!BB118</f>
        <v/>
      </c>
      <c r="AB118" s="43" t="str">
        <f>'Evaluation Trace'!BC118</f>
        <v/>
      </c>
      <c r="AC118" s="24"/>
      <c r="AD118" s="43" t="str">
        <f>'Evaluation Trace'!BE118</f>
        <v/>
      </c>
      <c r="AE118" s="43" t="str">
        <f>'Evaluation Trace'!BF118</f>
        <v/>
      </c>
      <c r="AF118" s="43" t="str">
        <f>'Evaluation Trace'!BG118</f>
        <v/>
      </c>
      <c r="AG118" s="43" t="str">
        <f>'Evaluation Trace'!BH118</f>
        <v/>
      </c>
      <c r="AH118" s="43" t="str">
        <f>'Evaluation Trace'!BI118</f>
        <v/>
      </c>
      <c r="AI118" s="43" t="str">
        <f>'Evaluation Trace'!BJ118</f>
        <v/>
      </c>
      <c r="AJ118" s="43" t="str">
        <f>'Evaluation Trace'!BK118</f>
        <v/>
      </c>
      <c r="AK118" s="43" t="str">
        <f>'Evaluation Trace'!BL118</f>
        <v/>
      </c>
      <c r="AL118" s="43" t="str">
        <f>'Evaluation Trace'!BM118</f>
        <v/>
      </c>
      <c r="AM118" s="43" t="str">
        <f>'Evaluation Trace'!BN118</f>
        <v/>
      </c>
      <c r="AN118" s="43" t="str">
        <f>'Evaluation Trace'!BO118</f>
        <v/>
      </c>
      <c r="AO118" s="24"/>
      <c r="AP118" s="43" t="str">
        <f>'Evaluation Trace'!BQ118</f>
        <v/>
      </c>
      <c r="AQ118" s="43" t="str">
        <f>'Evaluation Trace'!BR118</f>
        <v/>
      </c>
      <c r="AR118" s="43" t="str">
        <f>'Evaluation Trace'!BS118</f>
        <v/>
      </c>
      <c r="AS118" s="43" t="str">
        <f>'Evaluation Trace'!BT118</f>
        <v/>
      </c>
      <c r="AT118" s="43" t="str">
        <f>'Evaluation Trace'!BU118</f>
        <v/>
      </c>
      <c r="AU118" s="43" t="str">
        <f>'Evaluation Trace'!BV118</f>
        <v/>
      </c>
      <c r="AV118" s="43" t="str">
        <f>'Evaluation Trace'!BW118</f>
        <v/>
      </c>
      <c r="AW118" s="24"/>
      <c r="AX118" s="43" t="str">
        <f>'Evaluation Trace'!BY118</f>
        <v/>
      </c>
      <c r="AY118" s="43" t="str">
        <f>'Evaluation Trace'!BZ118</f>
        <v/>
      </c>
      <c r="AZ118" s="43" t="str">
        <f>'Evaluation Trace'!CA118</f>
        <v/>
      </c>
      <c r="BA118" s="43" t="str">
        <f>'Evaluation Trace'!CB118</f>
        <v/>
      </c>
      <c r="BB118" s="43" t="str">
        <f>'Evaluation Trace'!CC118</f>
        <v/>
      </c>
      <c r="BC118" s="7"/>
      <c r="BD118" s="43" t="str">
        <f>'Evaluation Trace'!CE118</f>
        <v/>
      </c>
      <c r="BE118" s="43" t="str">
        <f>'Evaluation Trace'!CF118</f>
        <v/>
      </c>
      <c r="BF118" s="43" t="str">
        <f>'Evaluation Trace'!CG118</f>
        <v/>
      </c>
      <c r="BG118" s="43" t="str">
        <f>'Evaluation Trace'!CH118</f>
        <v/>
      </c>
      <c r="BH118" s="43" t="str">
        <f>'Evaluation Trace'!CI118</f>
        <v/>
      </c>
      <c r="BI118" s="7"/>
    </row>
    <row r="119" spans="1:61" x14ac:dyDescent="0.25">
      <c r="A119" s="44"/>
      <c r="B119" s="43" cm="1">
        <f t="array" ref="B119">MOD($D119*MOD_INV($C119,Prime),Prime)</f>
        <v>0</v>
      </c>
      <c r="C119" s="19" cm="1">
        <f t="array" ref="C119">MOD(MOD_EXP($H119,Input_Output!$O$21,Prime)-1,Prime)</f>
        <v>256</v>
      </c>
      <c r="D119" s="43">
        <f>MOD(SUMPRODUCT(_xlfn.HSTACK(J$1:P$1,R$1:AB$1,AD$1:AN$1,AP$1:AV$1,AX$1:BB$1,BD$1:BH$1),_xlfn.HSTACK($J119:$P119,$R119:$AB119,$AD119:$AN119,$AP119:$AV119,$AX119:$BB119,$BD119:$BH119)),Prime)</f>
        <v>0</v>
      </c>
      <c r="E119" s="44"/>
      <c r="F119" s="41" t="str">
        <f>'Evaluation Trace'!A119</f>
        <v/>
      </c>
      <c r="G119" s="19" t="str">
        <f>'Evaluation Trace'!B119</f>
        <v/>
      </c>
      <c r="H119" s="19">
        <f>'Evaluation Trace'!C119</f>
        <v>0</v>
      </c>
      <c r="I119" s="24"/>
      <c r="J119" s="43" t="str">
        <f>'Evaluation Trace'!AK119</f>
        <v/>
      </c>
      <c r="K119" s="43" t="str">
        <f>'Evaluation Trace'!AL119</f>
        <v/>
      </c>
      <c r="L119" s="43" t="str">
        <f>'Evaluation Trace'!AM119</f>
        <v/>
      </c>
      <c r="M119" s="43" t="str">
        <f>'Evaluation Trace'!AN119</f>
        <v/>
      </c>
      <c r="N119" s="43" t="str">
        <f>'Evaluation Trace'!AO119</f>
        <v/>
      </c>
      <c r="O119" s="43" t="str">
        <f>'Evaluation Trace'!AP119</f>
        <v/>
      </c>
      <c r="P119" s="43" t="str">
        <f>'Evaluation Trace'!AQ119</f>
        <v/>
      </c>
      <c r="Q119" s="24"/>
      <c r="R119" s="43" t="str">
        <f>'Evaluation Trace'!AS119</f>
        <v/>
      </c>
      <c r="S119" s="43" t="str">
        <f>'Evaluation Trace'!AT119</f>
        <v/>
      </c>
      <c r="T119" s="43" t="str">
        <f>'Evaluation Trace'!AU119</f>
        <v/>
      </c>
      <c r="U119" s="43" t="str">
        <f>'Evaluation Trace'!AV119</f>
        <v/>
      </c>
      <c r="V119" s="43" t="str">
        <f>'Evaluation Trace'!AW119</f>
        <v/>
      </c>
      <c r="W119" s="43" t="str">
        <f>'Evaluation Trace'!AX119</f>
        <v/>
      </c>
      <c r="X119" s="43" t="str">
        <f>'Evaluation Trace'!AY119</f>
        <v/>
      </c>
      <c r="Y119" s="43" t="str">
        <f>'Evaluation Trace'!AZ119</f>
        <v/>
      </c>
      <c r="Z119" s="43" t="str">
        <f>'Evaluation Trace'!BA119</f>
        <v/>
      </c>
      <c r="AA119" s="43" t="str">
        <f>'Evaluation Trace'!BB119</f>
        <v/>
      </c>
      <c r="AB119" s="43" t="str">
        <f>'Evaluation Trace'!BC119</f>
        <v/>
      </c>
      <c r="AC119" s="24"/>
      <c r="AD119" s="43" t="str">
        <f>'Evaluation Trace'!BE119</f>
        <v/>
      </c>
      <c r="AE119" s="43" t="str">
        <f>'Evaluation Trace'!BF119</f>
        <v/>
      </c>
      <c r="AF119" s="43" t="str">
        <f>'Evaluation Trace'!BG119</f>
        <v/>
      </c>
      <c r="AG119" s="43" t="str">
        <f>'Evaluation Trace'!BH119</f>
        <v/>
      </c>
      <c r="AH119" s="43" t="str">
        <f>'Evaluation Trace'!BI119</f>
        <v/>
      </c>
      <c r="AI119" s="43" t="str">
        <f>'Evaluation Trace'!BJ119</f>
        <v/>
      </c>
      <c r="AJ119" s="43" t="str">
        <f>'Evaluation Trace'!BK119</f>
        <v/>
      </c>
      <c r="AK119" s="43" t="str">
        <f>'Evaluation Trace'!BL119</f>
        <v/>
      </c>
      <c r="AL119" s="43" t="str">
        <f>'Evaluation Trace'!BM119</f>
        <v/>
      </c>
      <c r="AM119" s="43" t="str">
        <f>'Evaluation Trace'!BN119</f>
        <v/>
      </c>
      <c r="AN119" s="43" t="str">
        <f>'Evaluation Trace'!BO119</f>
        <v/>
      </c>
      <c r="AO119" s="24"/>
      <c r="AP119" s="43" t="str">
        <f>'Evaluation Trace'!BQ119</f>
        <v/>
      </c>
      <c r="AQ119" s="43" t="str">
        <f>'Evaluation Trace'!BR119</f>
        <v/>
      </c>
      <c r="AR119" s="43" t="str">
        <f>'Evaluation Trace'!BS119</f>
        <v/>
      </c>
      <c r="AS119" s="43" t="str">
        <f>'Evaluation Trace'!BT119</f>
        <v/>
      </c>
      <c r="AT119" s="43" t="str">
        <f>'Evaluation Trace'!BU119</f>
        <v/>
      </c>
      <c r="AU119" s="43" t="str">
        <f>'Evaluation Trace'!BV119</f>
        <v/>
      </c>
      <c r="AV119" s="43" t="str">
        <f>'Evaluation Trace'!BW119</f>
        <v/>
      </c>
      <c r="AW119" s="24"/>
      <c r="AX119" s="43" t="str">
        <f>'Evaluation Trace'!BY119</f>
        <v/>
      </c>
      <c r="AY119" s="43" t="str">
        <f>'Evaluation Trace'!BZ119</f>
        <v/>
      </c>
      <c r="AZ119" s="43" t="str">
        <f>'Evaluation Trace'!CA119</f>
        <v/>
      </c>
      <c r="BA119" s="43" t="str">
        <f>'Evaluation Trace'!CB119</f>
        <v/>
      </c>
      <c r="BB119" s="43" t="str">
        <f>'Evaluation Trace'!CC119</f>
        <v/>
      </c>
      <c r="BC119" s="7"/>
      <c r="BD119" s="43" t="str">
        <f>'Evaluation Trace'!CE119</f>
        <v/>
      </c>
      <c r="BE119" s="43" t="str">
        <f>'Evaluation Trace'!CF119</f>
        <v/>
      </c>
      <c r="BF119" s="43" t="str">
        <f>'Evaluation Trace'!CG119</f>
        <v/>
      </c>
      <c r="BG119" s="43" t="str">
        <f>'Evaluation Trace'!CH119</f>
        <v/>
      </c>
      <c r="BH119" s="43" t="str">
        <f>'Evaluation Trace'!CI119</f>
        <v/>
      </c>
      <c r="BI119" s="7"/>
    </row>
    <row r="120" spans="1:61" x14ac:dyDescent="0.25">
      <c r="A120" s="44"/>
      <c r="B120" s="43" cm="1">
        <f t="array" ref="B120">MOD($D120*MOD_INV($C120,Prime),Prime)</f>
        <v>0</v>
      </c>
      <c r="C120" s="19" cm="1">
        <f t="array" ref="C120">MOD(MOD_EXP($H120,Input_Output!$O$21,Prime)-1,Prime)</f>
        <v>256</v>
      </c>
      <c r="D120" s="43">
        <f>MOD(SUMPRODUCT(_xlfn.HSTACK(J$1:P$1,R$1:AB$1,AD$1:AN$1,AP$1:AV$1,AX$1:BB$1,BD$1:BH$1),_xlfn.HSTACK($J120:$P120,$R120:$AB120,$AD120:$AN120,$AP120:$AV120,$AX120:$BB120,$BD120:$BH120)),Prime)</f>
        <v>0</v>
      </c>
      <c r="E120" s="44"/>
      <c r="F120" s="41" t="str">
        <f>'Evaluation Trace'!A120</f>
        <v/>
      </c>
      <c r="G120" s="19" t="str">
        <f>'Evaluation Trace'!B120</f>
        <v/>
      </c>
      <c r="H120" s="19">
        <f>'Evaluation Trace'!C120</f>
        <v>0</v>
      </c>
      <c r="I120" s="24"/>
      <c r="J120" s="43" t="str">
        <f>'Evaluation Trace'!AK120</f>
        <v/>
      </c>
      <c r="K120" s="43" t="str">
        <f>'Evaluation Trace'!AL120</f>
        <v/>
      </c>
      <c r="L120" s="43" t="str">
        <f>'Evaluation Trace'!AM120</f>
        <v/>
      </c>
      <c r="M120" s="43" t="str">
        <f>'Evaluation Trace'!AN120</f>
        <v/>
      </c>
      <c r="N120" s="43" t="str">
        <f>'Evaluation Trace'!AO120</f>
        <v/>
      </c>
      <c r="O120" s="43" t="str">
        <f>'Evaluation Trace'!AP120</f>
        <v/>
      </c>
      <c r="P120" s="43" t="str">
        <f>'Evaluation Trace'!AQ120</f>
        <v/>
      </c>
      <c r="Q120" s="24"/>
      <c r="R120" s="43" t="str">
        <f>'Evaluation Trace'!AS120</f>
        <v/>
      </c>
      <c r="S120" s="43" t="str">
        <f>'Evaluation Trace'!AT120</f>
        <v/>
      </c>
      <c r="T120" s="43" t="str">
        <f>'Evaluation Trace'!AU120</f>
        <v/>
      </c>
      <c r="U120" s="43" t="str">
        <f>'Evaluation Trace'!AV120</f>
        <v/>
      </c>
      <c r="V120" s="43" t="str">
        <f>'Evaluation Trace'!AW120</f>
        <v/>
      </c>
      <c r="W120" s="43" t="str">
        <f>'Evaluation Trace'!AX120</f>
        <v/>
      </c>
      <c r="X120" s="43" t="str">
        <f>'Evaluation Trace'!AY120</f>
        <v/>
      </c>
      <c r="Y120" s="43" t="str">
        <f>'Evaluation Trace'!AZ120</f>
        <v/>
      </c>
      <c r="Z120" s="43" t="str">
        <f>'Evaluation Trace'!BA120</f>
        <v/>
      </c>
      <c r="AA120" s="43" t="str">
        <f>'Evaluation Trace'!BB120</f>
        <v/>
      </c>
      <c r="AB120" s="43" t="str">
        <f>'Evaluation Trace'!BC120</f>
        <v/>
      </c>
      <c r="AC120" s="24"/>
      <c r="AD120" s="43" t="str">
        <f>'Evaluation Trace'!BE120</f>
        <v/>
      </c>
      <c r="AE120" s="43" t="str">
        <f>'Evaluation Trace'!BF120</f>
        <v/>
      </c>
      <c r="AF120" s="43" t="str">
        <f>'Evaluation Trace'!BG120</f>
        <v/>
      </c>
      <c r="AG120" s="43" t="str">
        <f>'Evaluation Trace'!BH120</f>
        <v/>
      </c>
      <c r="AH120" s="43" t="str">
        <f>'Evaluation Trace'!BI120</f>
        <v/>
      </c>
      <c r="AI120" s="43" t="str">
        <f>'Evaluation Trace'!BJ120</f>
        <v/>
      </c>
      <c r="AJ120" s="43" t="str">
        <f>'Evaluation Trace'!BK120</f>
        <v/>
      </c>
      <c r="AK120" s="43" t="str">
        <f>'Evaluation Trace'!BL120</f>
        <v/>
      </c>
      <c r="AL120" s="43" t="str">
        <f>'Evaluation Trace'!BM120</f>
        <v/>
      </c>
      <c r="AM120" s="43" t="str">
        <f>'Evaluation Trace'!BN120</f>
        <v/>
      </c>
      <c r="AN120" s="43" t="str">
        <f>'Evaluation Trace'!BO120</f>
        <v/>
      </c>
      <c r="AO120" s="24"/>
      <c r="AP120" s="43" t="str">
        <f>'Evaluation Trace'!BQ120</f>
        <v/>
      </c>
      <c r="AQ120" s="43" t="str">
        <f>'Evaluation Trace'!BR120</f>
        <v/>
      </c>
      <c r="AR120" s="43" t="str">
        <f>'Evaluation Trace'!BS120</f>
        <v/>
      </c>
      <c r="AS120" s="43" t="str">
        <f>'Evaluation Trace'!BT120</f>
        <v/>
      </c>
      <c r="AT120" s="43" t="str">
        <f>'Evaluation Trace'!BU120</f>
        <v/>
      </c>
      <c r="AU120" s="43" t="str">
        <f>'Evaluation Trace'!BV120</f>
        <v/>
      </c>
      <c r="AV120" s="43" t="str">
        <f>'Evaluation Trace'!BW120</f>
        <v/>
      </c>
      <c r="AW120" s="24"/>
      <c r="AX120" s="43" t="str">
        <f>'Evaluation Trace'!BY120</f>
        <v/>
      </c>
      <c r="AY120" s="43" t="str">
        <f>'Evaluation Trace'!BZ120</f>
        <v/>
      </c>
      <c r="AZ120" s="43" t="str">
        <f>'Evaluation Trace'!CA120</f>
        <v/>
      </c>
      <c r="BA120" s="43" t="str">
        <f>'Evaluation Trace'!CB120</f>
        <v/>
      </c>
      <c r="BB120" s="43" t="str">
        <f>'Evaluation Trace'!CC120</f>
        <v/>
      </c>
      <c r="BC120" s="7"/>
      <c r="BD120" s="43" t="str">
        <f>'Evaluation Trace'!CE120</f>
        <v/>
      </c>
      <c r="BE120" s="43" t="str">
        <f>'Evaluation Trace'!CF120</f>
        <v/>
      </c>
      <c r="BF120" s="43" t="str">
        <f>'Evaluation Trace'!CG120</f>
        <v/>
      </c>
      <c r="BG120" s="43" t="str">
        <f>'Evaluation Trace'!CH120</f>
        <v/>
      </c>
      <c r="BH120" s="43" t="str">
        <f>'Evaluation Trace'!CI120</f>
        <v/>
      </c>
      <c r="BI120" s="7"/>
    </row>
    <row r="121" spans="1:61" x14ac:dyDescent="0.25">
      <c r="A121" s="44"/>
      <c r="B121" s="43" cm="1">
        <f t="array" ref="B121">MOD($D121*MOD_INV($C121,Prime),Prime)</f>
        <v>0</v>
      </c>
      <c r="C121" s="19" cm="1">
        <f t="array" ref="C121">MOD(MOD_EXP($H121,Input_Output!$O$21,Prime)-1,Prime)</f>
        <v>256</v>
      </c>
      <c r="D121" s="43">
        <f>MOD(SUMPRODUCT(_xlfn.HSTACK(J$1:P$1,R$1:AB$1,AD$1:AN$1,AP$1:AV$1,AX$1:BB$1,BD$1:BH$1),_xlfn.HSTACK($J121:$P121,$R121:$AB121,$AD121:$AN121,$AP121:$AV121,$AX121:$BB121,$BD121:$BH121)),Prime)</f>
        <v>0</v>
      </c>
      <c r="E121" s="44"/>
      <c r="F121" s="41" t="str">
        <f>'Evaluation Trace'!A121</f>
        <v/>
      </c>
      <c r="G121" s="19" t="str">
        <f>'Evaluation Trace'!B121</f>
        <v/>
      </c>
      <c r="H121" s="19">
        <f>'Evaluation Trace'!C121</f>
        <v>0</v>
      </c>
      <c r="I121" s="24"/>
      <c r="J121" s="43" t="str">
        <f>'Evaluation Trace'!AK121</f>
        <v/>
      </c>
      <c r="K121" s="43" t="str">
        <f>'Evaluation Trace'!AL121</f>
        <v/>
      </c>
      <c r="L121" s="43" t="str">
        <f>'Evaluation Trace'!AM121</f>
        <v/>
      </c>
      <c r="M121" s="43" t="str">
        <f>'Evaluation Trace'!AN121</f>
        <v/>
      </c>
      <c r="N121" s="43" t="str">
        <f>'Evaluation Trace'!AO121</f>
        <v/>
      </c>
      <c r="O121" s="43" t="str">
        <f>'Evaluation Trace'!AP121</f>
        <v/>
      </c>
      <c r="P121" s="43" t="str">
        <f>'Evaluation Trace'!AQ121</f>
        <v/>
      </c>
      <c r="Q121" s="24"/>
      <c r="R121" s="43" t="str">
        <f>'Evaluation Trace'!AS121</f>
        <v/>
      </c>
      <c r="S121" s="43" t="str">
        <f>'Evaluation Trace'!AT121</f>
        <v/>
      </c>
      <c r="T121" s="43" t="str">
        <f>'Evaluation Trace'!AU121</f>
        <v/>
      </c>
      <c r="U121" s="43" t="str">
        <f>'Evaluation Trace'!AV121</f>
        <v/>
      </c>
      <c r="V121" s="43" t="str">
        <f>'Evaluation Trace'!AW121</f>
        <v/>
      </c>
      <c r="W121" s="43" t="str">
        <f>'Evaluation Trace'!AX121</f>
        <v/>
      </c>
      <c r="X121" s="43" t="str">
        <f>'Evaluation Trace'!AY121</f>
        <v/>
      </c>
      <c r="Y121" s="43" t="str">
        <f>'Evaluation Trace'!AZ121</f>
        <v/>
      </c>
      <c r="Z121" s="43" t="str">
        <f>'Evaluation Trace'!BA121</f>
        <v/>
      </c>
      <c r="AA121" s="43" t="str">
        <f>'Evaluation Trace'!BB121</f>
        <v/>
      </c>
      <c r="AB121" s="43" t="str">
        <f>'Evaluation Trace'!BC121</f>
        <v/>
      </c>
      <c r="AC121" s="24"/>
      <c r="AD121" s="43" t="str">
        <f>'Evaluation Trace'!BE121</f>
        <v/>
      </c>
      <c r="AE121" s="43" t="str">
        <f>'Evaluation Trace'!BF121</f>
        <v/>
      </c>
      <c r="AF121" s="43" t="str">
        <f>'Evaluation Trace'!BG121</f>
        <v/>
      </c>
      <c r="AG121" s="43" t="str">
        <f>'Evaluation Trace'!BH121</f>
        <v/>
      </c>
      <c r="AH121" s="43" t="str">
        <f>'Evaluation Trace'!BI121</f>
        <v/>
      </c>
      <c r="AI121" s="43" t="str">
        <f>'Evaluation Trace'!BJ121</f>
        <v/>
      </c>
      <c r="AJ121" s="43" t="str">
        <f>'Evaluation Trace'!BK121</f>
        <v/>
      </c>
      <c r="AK121" s="43" t="str">
        <f>'Evaluation Trace'!BL121</f>
        <v/>
      </c>
      <c r="AL121" s="43" t="str">
        <f>'Evaluation Trace'!BM121</f>
        <v/>
      </c>
      <c r="AM121" s="43" t="str">
        <f>'Evaluation Trace'!BN121</f>
        <v/>
      </c>
      <c r="AN121" s="43" t="str">
        <f>'Evaluation Trace'!BO121</f>
        <v/>
      </c>
      <c r="AO121" s="24"/>
      <c r="AP121" s="43" t="str">
        <f>'Evaluation Trace'!BQ121</f>
        <v/>
      </c>
      <c r="AQ121" s="43" t="str">
        <f>'Evaluation Trace'!BR121</f>
        <v/>
      </c>
      <c r="AR121" s="43" t="str">
        <f>'Evaluation Trace'!BS121</f>
        <v/>
      </c>
      <c r="AS121" s="43" t="str">
        <f>'Evaluation Trace'!BT121</f>
        <v/>
      </c>
      <c r="AT121" s="43" t="str">
        <f>'Evaluation Trace'!BU121</f>
        <v/>
      </c>
      <c r="AU121" s="43" t="str">
        <f>'Evaluation Trace'!BV121</f>
        <v/>
      </c>
      <c r="AV121" s="43" t="str">
        <f>'Evaluation Trace'!BW121</f>
        <v/>
      </c>
      <c r="AW121" s="24"/>
      <c r="AX121" s="43" t="str">
        <f>'Evaluation Trace'!BY121</f>
        <v/>
      </c>
      <c r="AY121" s="43" t="str">
        <f>'Evaluation Trace'!BZ121</f>
        <v/>
      </c>
      <c r="AZ121" s="43" t="str">
        <f>'Evaluation Trace'!CA121</f>
        <v/>
      </c>
      <c r="BA121" s="43" t="str">
        <f>'Evaluation Trace'!CB121</f>
        <v/>
      </c>
      <c r="BB121" s="43" t="str">
        <f>'Evaluation Trace'!CC121</f>
        <v/>
      </c>
      <c r="BC121" s="7"/>
      <c r="BD121" s="43" t="str">
        <f>'Evaluation Trace'!CE121</f>
        <v/>
      </c>
      <c r="BE121" s="43" t="str">
        <f>'Evaluation Trace'!CF121</f>
        <v/>
      </c>
      <c r="BF121" s="43" t="str">
        <f>'Evaluation Trace'!CG121</f>
        <v/>
      </c>
      <c r="BG121" s="43" t="str">
        <f>'Evaluation Trace'!CH121</f>
        <v/>
      </c>
      <c r="BH121" s="43" t="str">
        <f>'Evaluation Trace'!CI121</f>
        <v/>
      </c>
      <c r="BI121" s="7"/>
    </row>
    <row r="122" spans="1:61" x14ac:dyDescent="0.25">
      <c r="A122" s="44"/>
      <c r="B122" s="43" cm="1">
        <f t="array" ref="B122">MOD($D122*MOD_INV($C122,Prime),Prime)</f>
        <v>0</v>
      </c>
      <c r="C122" s="19" cm="1">
        <f t="array" ref="C122">MOD(MOD_EXP($H122,Input_Output!$O$21,Prime)-1,Prime)</f>
        <v>256</v>
      </c>
      <c r="D122" s="43">
        <f>MOD(SUMPRODUCT(_xlfn.HSTACK(J$1:P$1,R$1:AB$1,AD$1:AN$1,AP$1:AV$1,AX$1:BB$1,BD$1:BH$1),_xlfn.HSTACK($J122:$P122,$R122:$AB122,$AD122:$AN122,$AP122:$AV122,$AX122:$BB122,$BD122:$BH122)),Prime)</f>
        <v>0</v>
      </c>
      <c r="E122" s="44"/>
      <c r="F122" s="41" t="str">
        <f>'Evaluation Trace'!A122</f>
        <v/>
      </c>
      <c r="G122" s="19" t="str">
        <f>'Evaluation Trace'!B122</f>
        <v/>
      </c>
      <c r="H122" s="19">
        <f>'Evaluation Trace'!C122</f>
        <v>0</v>
      </c>
      <c r="I122" s="24"/>
      <c r="J122" s="43" t="str">
        <f>'Evaluation Trace'!AK122</f>
        <v/>
      </c>
      <c r="K122" s="43" t="str">
        <f>'Evaluation Trace'!AL122</f>
        <v/>
      </c>
      <c r="L122" s="43" t="str">
        <f>'Evaluation Trace'!AM122</f>
        <v/>
      </c>
      <c r="M122" s="43" t="str">
        <f>'Evaluation Trace'!AN122</f>
        <v/>
      </c>
      <c r="N122" s="43" t="str">
        <f>'Evaluation Trace'!AO122</f>
        <v/>
      </c>
      <c r="O122" s="43" t="str">
        <f>'Evaluation Trace'!AP122</f>
        <v/>
      </c>
      <c r="P122" s="43" t="str">
        <f>'Evaluation Trace'!AQ122</f>
        <v/>
      </c>
      <c r="Q122" s="24"/>
      <c r="R122" s="43" t="str">
        <f>'Evaluation Trace'!AS122</f>
        <v/>
      </c>
      <c r="S122" s="43" t="str">
        <f>'Evaluation Trace'!AT122</f>
        <v/>
      </c>
      <c r="T122" s="43" t="str">
        <f>'Evaluation Trace'!AU122</f>
        <v/>
      </c>
      <c r="U122" s="43" t="str">
        <f>'Evaluation Trace'!AV122</f>
        <v/>
      </c>
      <c r="V122" s="43" t="str">
        <f>'Evaluation Trace'!AW122</f>
        <v/>
      </c>
      <c r="W122" s="43" t="str">
        <f>'Evaluation Trace'!AX122</f>
        <v/>
      </c>
      <c r="X122" s="43" t="str">
        <f>'Evaluation Trace'!AY122</f>
        <v/>
      </c>
      <c r="Y122" s="43" t="str">
        <f>'Evaluation Trace'!AZ122</f>
        <v/>
      </c>
      <c r="Z122" s="43" t="str">
        <f>'Evaluation Trace'!BA122</f>
        <v/>
      </c>
      <c r="AA122" s="43" t="str">
        <f>'Evaluation Trace'!BB122</f>
        <v/>
      </c>
      <c r="AB122" s="43" t="str">
        <f>'Evaluation Trace'!BC122</f>
        <v/>
      </c>
      <c r="AC122" s="24"/>
      <c r="AD122" s="43" t="str">
        <f>'Evaluation Trace'!BE122</f>
        <v/>
      </c>
      <c r="AE122" s="43" t="str">
        <f>'Evaluation Trace'!BF122</f>
        <v/>
      </c>
      <c r="AF122" s="43" t="str">
        <f>'Evaluation Trace'!BG122</f>
        <v/>
      </c>
      <c r="AG122" s="43" t="str">
        <f>'Evaluation Trace'!BH122</f>
        <v/>
      </c>
      <c r="AH122" s="43" t="str">
        <f>'Evaluation Trace'!BI122</f>
        <v/>
      </c>
      <c r="AI122" s="43" t="str">
        <f>'Evaluation Trace'!BJ122</f>
        <v/>
      </c>
      <c r="AJ122" s="43" t="str">
        <f>'Evaluation Trace'!BK122</f>
        <v/>
      </c>
      <c r="AK122" s="43" t="str">
        <f>'Evaluation Trace'!BL122</f>
        <v/>
      </c>
      <c r="AL122" s="43" t="str">
        <f>'Evaluation Trace'!BM122</f>
        <v/>
      </c>
      <c r="AM122" s="43" t="str">
        <f>'Evaluation Trace'!BN122</f>
        <v/>
      </c>
      <c r="AN122" s="43" t="str">
        <f>'Evaluation Trace'!BO122</f>
        <v/>
      </c>
      <c r="AO122" s="24"/>
      <c r="AP122" s="43" t="str">
        <f>'Evaluation Trace'!BQ122</f>
        <v/>
      </c>
      <c r="AQ122" s="43" t="str">
        <f>'Evaluation Trace'!BR122</f>
        <v/>
      </c>
      <c r="AR122" s="43" t="str">
        <f>'Evaluation Trace'!BS122</f>
        <v/>
      </c>
      <c r="AS122" s="43" t="str">
        <f>'Evaluation Trace'!BT122</f>
        <v/>
      </c>
      <c r="AT122" s="43" t="str">
        <f>'Evaluation Trace'!BU122</f>
        <v/>
      </c>
      <c r="AU122" s="43" t="str">
        <f>'Evaluation Trace'!BV122</f>
        <v/>
      </c>
      <c r="AV122" s="43" t="str">
        <f>'Evaluation Trace'!BW122</f>
        <v/>
      </c>
      <c r="AW122" s="24"/>
      <c r="AX122" s="43" t="str">
        <f>'Evaluation Trace'!BY122</f>
        <v/>
      </c>
      <c r="AY122" s="43" t="str">
        <f>'Evaluation Trace'!BZ122</f>
        <v/>
      </c>
      <c r="AZ122" s="43" t="str">
        <f>'Evaluation Trace'!CA122</f>
        <v/>
      </c>
      <c r="BA122" s="43" t="str">
        <f>'Evaluation Trace'!CB122</f>
        <v/>
      </c>
      <c r="BB122" s="43" t="str">
        <f>'Evaluation Trace'!CC122</f>
        <v/>
      </c>
      <c r="BC122" s="7"/>
      <c r="BD122" s="43" t="str">
        <f>'Evaluation Trace'!CE122</f>
        <v/>
      </c>
      <c r="BE122" s="43" t="str">
        <f>'Evaluation Trace'!CF122</f>
        <v/>
      </c>
      <c r="BF122" s="43" t="str">
        <f>'Evaluation Trace'!CG122</f>
        <v/>
      </c>
      <c r="BG122" s="43" t="str">
        <f>'Evaluation Trace'!CH122</f>
        <v/>
      </c>
      <c r="BH122" s="43" t="str">
        <f>'Evaluation Trace'!CI122</f>
        <v/>
      </c>
      <c r="BI122" s="7"/>
    </row>
    <row r="123" spans="1:61" x14ac:dyDescent="0.25">
      <c r="A123" s="44"/>
      <c r="B123" s="43" cm="1">
        <f t="array" ref="B123">MOD($D123*MOD_INV($C123,Prime),Prime)</f>
        <v>0</v>
      </c>
      <c r="C123" s="19" cm="1">
        <f t="array" ref="C123">MOD(MOD_EXP($H123,Input_Output!$O$21,Prime)-1,Prime)</f>
        <v>256</v>
      </c>
      <c r="D123" s="43">
        <f>MOD(SUMPRODUCT(_xlfn.HSTACK(J$1:P$1,R$1:AB$1,AD$1:AN$1,AP$1:AV$1,AX$1:BB$1,BD$1:BH$1),_xlfn.HSTACK($J123:$P123,$R123:$AB123,$AD123:$AN123,$AP123:$AV123,$AX123:$BB123,$BD123:$BH123)),Prime)</f>
        <v>0</v>
      </c>
      <c r="E123" s="44"/>
      <c r="F123" s="41" t="str">
        <f>'Evaluation Trace'!A123</f>
        <v/>
      </c>
      <c r="G123" s="19" t="str">
        <f>'Evaluation Trace'!B123</f>
        <v/>
      </c>
      <c r="H123" s="19">
        <f>'Evaluation Trace'!C123</f>
        <v>0</v>
      </c>
      <c r="I123" s="24"/>
      <c r="J123" s="43" t="str">
        <f>'Evaluation Trace'!AK123</f>
        <v/>
      </c>
      <c r="K123" s="43" t="str">
        <f>'Evaluation Trace'!AL123</f>
        <v/>
      </c>
      <c r="L123" s="43" t="str">
        <f>'Evaluation Trace'!AM123</f>
        <v/>
      </c>
      <c r="M123" s="43" t="str">
        <f>'Evaluation Trace'!AN123</f>
        <v/>
      </c>
      <c r="N123" s="43" t="str">
        <f>'Evaluation Trace'!AO123</f>
        <v/>
      </c>
      <c r="O123" s="43" t="str">
        <f>'Evaluation Trace'!AP123</f>
        <v/>
      </c>
      <c r="P123" s="43" t="str">
        <f>'Evaluation Trace'!AQ123</f>
        <v/>
      </c>
      <c r="Q123" s="24"/>
      <c r="R123" s="43" t="str">
        <f>'Evaluation Trace'!AS123</f>
        <v/>
      </c>
      <c r="S123" s="43" t="str">
        <f>'Evaluation Trace'!AT123</f>
        <v/>
      </c>
      <c r="T123" s="43" t="str">
        <f>'Evaluation Trace'!AU123</f>
        <v/>
      </c>
      <c r="U123" s="43" t="str">
        <f>'Evaluation Trace'!AV123</f>
        <v/>
      </c>
      <c r="V123" s="43" t="str">
        <f>'Evaluation Trace'!AW123</f>
        <v/>
      </c>
      <c r="W123" s="43" t="str">
        <f>'Evaluation Trace'!AX123</f>
        <v/>
      </c>
      <c r="X123" s="43" t="str">
        <f>'Evaluation Trace'!AY123</f>
        <v/>
      </c>
      <c r="Y123" s="43" t="str">
        <f>'Evaluation Trace'!AZ123</f>
        <v/>
      </c>
      <c r="Z123" s="43" t="str">
        <f>'Evaluation Trace'!BA123</f>
        <v/>
      </c>
      <c r="AA123" s="43" t="str">
        <f>'Evaluation Trace'!BB123</f>
        <v/>
      </c>
      <c r="AB123" s="43" t="str">
        <f>'Evaluation Trace'!BC123</f>
        <v/>
      </c>
      <c r="AC123" s="24"/>
      <c r="AD123" s="43" t="str">
        <f>'Evaluation Trace'!BE123</f>
        <v/>
      </c>
      <c r="AE123" s="43" t="str">
        <f>'Evaluation Trace'!BF123</f>
        <v/>
      </c>
      <c r="AF123" s="43" t="str">
        <f>'Evaluation Trace'!BG123</f>
        <v/>
      </c>
      <c r="AG123" s="43" t="str">
        <f>'Evaluation Trace'!BH123</f>
        <v/>
      </c>
      <c r="AH123" s="43" t="str">
        <f>'Evaluation Trace'!BI123</f>
        <v/>
      </c>
      <c r="AI123" s="43" t="str">
        <f>'Evaluation Trace'!BJ123</f>
        <v/>
      </c>
      <c r="AJ123" s="43" t="str">
        <f>'Evaluation Trace'!BK123</f>
        <v/>
      </c>
      <c r="AK123" s="43" t="str">
        <f>'Evaluation Trace'!BL123</f>
        <v/>
      </c>
      <c r="AL123" s="43" t="str">
        <f>'Evaluation Trace'!BM123</f>
        <v/>
      </c>
      <c r="AM123" s="43" t="str">
        <f>'Evaluation Trace'!BN123</f>
        <v/>
      </c>
      <c r="AN123" s="43" t="str">
        <f>'Evaluation Trace'!BO123</f>
        <v/>
      </c>
      <c r="AO123" s="24"/>
      <c r="AP123" s="43" t="str">
        <f>'Evaluation Trace'!BQ123</f>
        <v/>
      </c>
      <c r="AQ123" s="43" t="str">
        <f>'Evaluation Trace'!BR123</f>
        <v/>
      </c>
      <c r="AR123" s="43" t="str">
        <f>'Evaluation Trace'!BS123</f>
        <v/>
      </c>
      <c r="AS123" s="43" t="str">
        <f>'Evaluation Trace'!BT123</f>
        <v/>
      </c>
      <c r="AT123" s="43" t="str">
        <f>'Evaluation Trace'!BU123</f>
        <v/>
      </c>
      <c r="AU123" s="43" t="str">
        <f>'Evaluation Trace'!BV123</f>
        <v/>
      </c>
      <c r="AV123" s="43" t="str">
        <f>'Evaluation Trace'!BW123</f>
        <v/>
      </c>
      <c r="AW123" s="24"/>
      <c r="AX123" s="43" t="str">
        <f>'Evaluation Trace'!BY123</f>
        <v/>
      </c>
      <c r="AY123" s="43" t="str">
        <f>'Evaluation Trace'!BZ123</f>
        <v/>
      </c>
      <c r="AZ123" s="43" t="str">
        <f>'Evaluation Trace'!CA123</f>
        <v/>
      </c>
      <c r="BA123" s="43" t="str">
        <f>'Evaluation Trace'!CB123</f>
        <v/>
      </c>
      <c r="BB123" s="43" t="str">
        <f>'Evaluation Trace'!CC123</f>
        <v/>
      </c>
      <c r="BC123" s="7"/>
      <c r="BD123" s="43" t="str">
        <f>'Evaluation Trace'!CE123</f>
        <v/>
      </c>
      <c r="BE123" s="43" t="str">
        <f>'Evaluation Trace'!CF123</f>
        <v/>
      </c>
      <c r="BF123" s="43" t="str">
        <f>'Evaluation Trace'!CG123</f>
        <v/>
      </c>
      <c r="BG123" s="43" t="str">
        <f>'Evaluation Trace'!CH123</f>
        <v/>
      </c>
      <c r="BH123" s="43" t="str">
        <f>'Evaluation Trace'!CI123</f>
        <v/>
      </c>
      <c r="BI123" s="7"/>
    </row>
    <row r="124" spans="1:61" x14ac:dyDescent="0.25">
      <c r="A124" s="44"/>
      <c r="B124" s="43" cm="1">
        <f t="array" ref="B124">MOD($D124*MOD_INV($C124,Prime),Prime)</f>
        <v>0</v>
      </c>
      <c r="C124" s="19" cm="1">
        <f t="array" ref="C124">MOD(MOD_EXP($H124,Input_Output!$O$21,Prime)-1,Prime)</f>
        <v>256</v>
      </c>
      <c r="D124" s="43">
        <f>MOD(SUMPRODUCT(_xlfn.HSTACK(J$1:P$1,R$1:AB$1,AD$1:AN$1,AP$1:AV$1,AX$1:BB$1,BD$1:BH$1),_xlfn.HSTACK($J124:$P124,$R124:$AB124,$AD124:$AN124,$AP124:$AV124,$AX124:$BB124,$BD124:$BH124)),Prime)</f>
        <v>0</v>
      </c>
      <c r="E124" s="44"/>
      <c r="F124" s="41" t="str">
        <f>'Evaluation Trace'!A124</f>
        <v/>
      </c>
      <c r="G124" s="19" t="str">
        <f>'Evaluation Trace'!B124</f>
        <v/>
      </c>
      <c r="H124" s="19">
        <f>'Evaluation Trace'!C124</f>
        <v>0</v>
      </c>
      <c r="I124" s="24"/>
      <c r="J124" s="43" t="str">
        <f>'Evaluation Trace'!AK124</f>
        <v/>
      </c>
      <c r="K124" s="43" t="str">
        <f>'Evaluation Trace'!AL124</f>
        <v/>
      </c>
      <c r="L124" s="43" t="str">
        <f>'Evaluation Trace'!AM124</f>
        <v/>
      </c>
      <c r="M124" s="43" t="str">
        <f>'Evaluation Trace'!AN124</f>
        <v/>
      </c>
      <c r="N124" s="43" t="str">
        <f>'Evaluation Trace'!AO124</f>
        <v/>
      </c>
      <c r="O124" s="43" t="str">
        <f>'Evaluation Trace'!AP124</f>
        <v/>
      </c>
      <c r="P124" s="43" t="str">
        <f>'Evaluation Trace'!AQ124</f>
        <v/>
      </c>
      <c r="Q124" s="24"/>
      <c r="R124" s="43" t="str">
        <f>'Evaluation Trace'!AS124</f>
        <v/>
      </c>
      <c r="S124" s="43" t="str">
        <f>'Evaluation Trace'!AT124</f>
        <v/>
      </c>
      <c r="T124" s="43" t="str">
        <f>'Evaluation Trace'!AU124</f>
        <v/>
      </c>
      <c r="U124" s="43" t="str">
        <f>'Evaluation Trace'!AV124</f>
        <v/>
      </c>
      <c r="V124" s="43" t="str">
        <f>'Evaluation Trace'!AW124</f>
        <v/>
      </c>
      <c r="W124" s="43" t="str">
        <f>'Evaluation Trace'!AX124</f>
        <v/>
      </c>
      <c r="X124" s="43" t="str">
        <f>'Evaluation Trace'!AY124</f>
        <v/>
      </c>
      <c r="Y124" s="43" t="str">
        <f>'Evaluation Trace'!AZ124</f>
        <v/>
      </c>
      <c r="Z124" s="43" t="str">
        <f>'Evaluation Trace'!BA124</f>
        <v/>
      </c>
      <c r="AA124" s="43" t="str">
        <f>'Evaluation Trace'!BB124</f>
        <v/>
      </c>
      <c r="AB124" s="43" t="str">
        <f>'Evaluation Trace'!BC124</f>
        <v/>
      </c>
      <c r="AC124" s="24"/>
      <c r="AD124" s="43" t="str">
        <f>'Evaluation Trace'!BE124</f>
        <v/>
      </c>
      <c r="AE124" s="43" t="str">
        <f>'Evaluation Trace'!BF124</f>
        <v/>
      </c>
      <c r="AF124" s="43" t="str">
        <f>'Evaluation Trace'!BG124</f>
        <v/>
      </c>
      <c r="AG124" s="43" t="str">
        <f>'Evaluation Trace'!BH124</f>
        <v/>
      </c>
      <c r="AH124" s="43" t="str">
        <f>'Evaluation Trace'!BI124</f>
        <v/>
      </c>
      <c r="AI124" s="43" t="str">
        <f>'Evaluation Trace'!BJ124</f>
        <v/>
      </c>
      <c r="AJ124" s="43" t="str">
        <f>'Evaluation Trace'!BK124</f>
        <v/>
      </c>
      <c r="AK124" s="43" t="str">
        <f>'Evaluation Trace'!BL124</f>
        <v/>
      </c>
      <c r="AL124" s="43" t="str">
        <f>'Evaluation Trace'!BM124</f>
        <v/>
      </c>
      <c r="AM124" s="43" t="str">
        <f>'Evaluation Trace'!BN124</f>
        <v/>
      </c>
      <c r="AN124" s="43" t="str">
        <f>'Evaluation Trace'!BO124</f>
        <v/>
      </c>
      <c r="AO124" s="24"/>
      <c r="AP124" s="43" t="str">
        <f>'Evaluation Trace'!BQ124</f>
        <v/>
      </c>
      <c r="AQ124" s="43" t="str">
        <f>'Evaluation Trace'!BR124</f>
        <v/>
      </c>
      <c r="AR124" s="43" t="str">
        <f>'Evaluation Trace'!BS124</f>
        <v/>
      </c>
      <c r="AS124" s="43" t="str">
        <f>'Evaluation Trace'!BT124</f>
        <v/>
      </c>
      <c r="AT124" s="43" t="str">
        <f>'Evaluation Trace'!BU124</f>
        <v/>
      </c>
      <c r="AU124" s="43" t="str">
        <f>'Evaluation Trace'!BV124</f>
        <v/>
      </c>
      <c r="AV124" s="43" t="str">
        <f>'Evaluation Trace'!BW124</f>
        <v/>
      </c>
      <c r="AW124" s="24"/>
      <c r="AX124" s="43" t="str">
        <f>'Evaluation Trace'!BY124</f>
        <v/>
      </c>
      <c r="AY124" s="43" t="str">
        <f>'Evaluation Trace'!BZ124</f>
        <v/>
      </c>
      <c r="AZ124" s="43" t="str">
        <f>'Evaluation Trace'!CA124</f>
        <v/>
      </c>
      <c r="BA124" s="43" t="str">
        <f>'Evaluation Trace'!CB124</f>
        <v/>
      </c>
      <c r="BB124" s="43" t="str">
        <f>'Evaluation Trace'!CC124</f>
        <v/>
      </c>
      <c r="BC124" s="7"/>
      <c r="BD124" s="43" t="str">
        <f>'Evaluation Trace'!CE124</f>
        <v/>
      </c>
      <c r="BE124" s="43" t="str">
        <f>'Evaluation Trace'!CF124</f>
        <v/>
      </c>
      <c r="BF124" s="43" t="str">
        <f>'Evaluation Trace'!CG124</f>
        <v/>
      </c>
      <c r="BG124" s="43" t="str">
        <f>'Evaluation Trace'!CH124</f>
        <v/>
      </c>
      <c r="BH124" s="43" t="str">
        <f>'Evaluation Trace'!CI124</f>
        <v/>
      </c>
      <c r="BI124" s="7"/>
    </row>
    <row r="125" spans="1:61" x14ac:dyDescent="0.25">
      <c r="A125" s="44"/>
      <c r="B125" s="43" cm="1">
        <f t="array" ref="B125">MOD($D125*MOD_INV($C125,Prime),Prime)</f>
        <v>0</v>
      </c>
      <c r="C125" s="19" cm="1">
        <f t="array" ref="C125">MOD(MOD_EXP($H125,Input_Output!$O$21,Prime)-1,Prime)</f>
        <v>256</v>
      </c>
      <c r="D125" s="43">
        <f>MOD(SUMPRODUCT(_xlfn.HSTACK(J$1:P$1,R$1:AB$1,AD$1:AN$1,AP$1:AV$1,AX$1:BB$1,BD$1:BH$1),_xlfn.HSTACK($J125:$P125,$R125:$AB125,$AD125:$AN125,$AP125:$AV125,$AX125:$BB125,$BD125:$BH125)),Prime)</f>
        <v>0</v>
      </c>
      <c r="E125" s="44"/>
      <c r="F125" s="41" t="str">
        <f>'Evaluation Trace'!A125</f>
        <v/>
      </c>
      <c r="G125" s="19" t="str">
        <f>'Evaluation Trace'!B125</f>
        <v/>
      </c>
      <c r="H125" s="19">
        <f>'Evaluation Trace'!C125</f>
        <v>0</v>
      </c>
      <c r="I125" s="24"/>
      <c r="J125" s="43" t="str">
        <f>'Evaluation Trace'!AK125</f>
        <v/>
      </c>
      <c r="K125" s="43" t="str">
        <f>'Evaluation Trace'!AL125</f>
        <v/>
      </c>
      <c r="L125" s="43" t="str">
        <f>'Evaluation Trace'!AM125</f>
        <v/>
      </c>
      <c r="M125" s="43" t="str">
        <f>'Evaluation Trace'!AN125</f>
        <v/>
      </c>
      <c r="N125" s="43" t="str">
        <f>'Evaluation Trace'!AO125</f>
        <v/>
      </c>
      <c r="O125" s="43" t="str">
        <f>'Evaluation Trace'!AP125</f>
        <v/>
      </c>
      <c r="P125" s="43" t="str">
        <f>'Evaluation Trace'!AQ125</f>
        <v/>
      </c>
      <c r="Q125" s="24"/>
      <c r="R125" s="43" t="str">
        <f>'Evaluation Trace'!AS125</f>
        <v/>
      </c>
      <c r="S125" s="43" t="str">
        <f>'Evaluation Trace'!AT125</f>
        <v/>
      </c>
      <c r="T125" s="43" t="str">
        <f>'Evaluation Trace'!AU125</f>
        <v/>
      </c>
      <c r="U125" s="43" t="str">
        <f>'Evaluation Trace'!AV125</f>
        <v/>
      </c>
      <c r="V125" s="43" t="str">
        <f>'Evaluation Trace'!AW125</f>
        <v/>
      </c>
      <c r="W125" s="43" t="str">
        <f>'Evaluation Trace'!AX125</f>
        <v/>
      </c>
      <c r="X125" s="43" t="str">
        <f>'Evaluation Trace'!AY125</f>
        <v/>
      </c>
      <c r="Y125" s="43" t="str">
        <f>'Evaluation Trace'!AZ125</f>
        <v/>
      </c>
      <c r="Z125" s="43" t="str">
        <f>'Evaluation Trace'!BA125</f>
        <v/>
      </c>
      <c r="AA125" s="43" t="str">
        <f>'Evaluation Trace'!BB125</f>
        <v/>
      </c>
      <c r="AB125" s="43" t="str">
        <f>'Evaluation Trace'!BC125</f>
        <v/>
      </c>
      <c r="AC125" s="24"/>
      <c r="AD125" s="43" t="str">
        <f>'Evaluation Trace'!BE125</f>
        <v/>
      </c>
      <c r="AE125" s="43" t="str">
        <f>'Evaluation Trace'!BF125</f>
        <v/>
      </c>
      <c r="AF125" s="43" t="str">
        <f>'Evaluation Trace'!BG125</f>
        <v/>
      </c>
      <c r="AG125" s="43" t="str">
        <f>'Evaluation Trace'!BH125</f>
        <v/>
      </c>
      <c r="AH125" s="43" t="str">
        <f>'Evaluation Trace'!BI125</f>
        <v/>
      </c>
      <c r="AI125" s="43" t="str">
        <f>'Evaluation Trace'!BJ125</f>
        <v/>
      </c>
      <c r="AJ125" s="43" t="str">
        <f>'Evaluation Trace'!BK125</f>
        <v/>
      </c>
      <c r="AK125" s="43" t="str">
        <f>'Evaluation Trace'!BL125</f>
        <v/>
      </c>
      <c r="AL125" s="43" t="str">
        <f>'Evaluation Trace'!BM125</f>
        <v/>
      </c>
      <c r="AM125" s="43" t="str">
        <f>'Evaluation Trace'!BN125</f>
        <v/>
      </c>
      <c r="AN125" s="43" t="str">
        <f>'Evaluation Trace'!BO125</f>
        <v/>
      </c>
      <c r="AO125" s="24"/>
      <c r="AP125" s="43" t="str">
        <f>'Evaluation Trace'!BQ125</f>
        <v/>
      </c>
      <c r="AQ125" s="43" t="str">
        <f>'Evaluation Trace'!BR125</f>
        <v/>
      </c>
      <c r="AR125" s="43" t="str">
        <f>'Evaluation Trace'!BS125</f>
        <v/>
      </c>
      <c r="AS125" s="43" t="str">
        <f>'Evaluation Trace'!BT125</f>
        <v/>
      </c>
      <c r="AT125" s="43" t="str">
        <f>'Evaluation Trace'!BU125</f>
        <v/>
      </c>
      <c r="AU125" s="43" t="str">
        <f>'Evaluation Trace'!BV125</f>
        <v/>
      </c>
      <c r="AV125" s="43" t="str">
        <f>'Evaluation Trace'!BW125</f>
        <v/>
      </c>
      <c r="AW125" s="24"/>
      <c r="AX125" s="43" t="str">
        <f>'Evaluation Trace'!BY125</f>
        <v/>
      </c>
      <c r="AY125" s="43" t="str">
        <f>'Evaluation Trace'!BZ125</f>
        <v/>
      </c>
      <c r="AZ125" s="43" t="str">
        <f>'Evaluation Trace'!CA125</f>
        <v/>
      </c>
      <c r="BA125" s="43" t="str">
        <f>'Evaluation Trace'!CB125</f>
        <v/>
      </c>
      <c r="BB125" s="43" t="str">
        <f>'Evaluation Trace'!CC125</f>
        <v/>
      </c>
      <c r="BC125" s="7"/>
      <c r="BD125" s="43" t="str">
        <f>'Evaluation Trace'!CE125</f>
        <v/>
      </c>
      <c r="BE125" s="43" t="str">
        <f>'Evaluation Trace'!CF125</f>
        <v/>
      </c>
      <c r="BF125" s="43" t="str">
        <f>'Evaluation Trace'!CG125</f>
        <v/>
      </c>
      <c r="BG125" s="43" t="str">
        <f>'Evaluation Trace'!CH125</f>
        <v/>
      </c>
      <c r="BH125" s="43" t="str">
        <f>'Evaluation Trace'!CI125</f>
        <v/>
      </c>
      <c r="BI125" s="7"/>
    </row>
    <row r="126" spans="1:61" x14ac:dyDescent="0.25">
      <c r="A126" s="44"/>
      <c r="B126" s="43" cm="1">
        <f t="array" ref="B126">MOD($D126*MOD_INV($C126,Prime),Prime)</f>
        <v>0</v>
      </c>
      <c r="C126" s="19" cm="1">
        <f t="array" ref="C126">MOD(MOD_EXP($H126,Input_Output!$O$21,Prime)-1,Prime)</f>
        <v>256</v>
      </c>
      <c r="D126" s="43">
        <f>MOD(SUMPRODUCT(_xlfn.HSTACK(J$1:P$1,R$1:AB$1,AD$1:AN$1,AP$1:AV$1,AX$1:BB$1,BD$1:BH$1),_xlfn.HSTACK($J126:$P126,$R126:$AB126,$AD126:$AN126,$AP126:$AV126,$AX126:$BB126,$BD126:$BH126)),Prime)</f>
        <v>0</v>
      </c>
      <c r="E126" s="44"/>
      <c r="F126" s="41" t="str">
        <f>'Evaluation Trace'!A126</f>
        <v/>
      </c>
      <c r="G126" s="19" t="str">
        <f>'Evaluation Trace'!B126</f>
        <v/>
      </c>
      <c r="H126" s="19">
        <f>'Evaluation Trace'!C126</f>
        <v>0</v>
      </c>
      <c r="I126" s="24"/>
      <c r="J126" s="43" t="str">
        <f>'Evaluation Trace'!AK126</f>
        <v/>
      </c>
      <c r="K126" s="43" t="str">
        <f>'Evaluation Trace'!AL126</f>
        <v/>
      </c>
      <c r="L126" s="43" t="str">
        <f>'Evaluation Trace'!AM126</f>
        <v/>
      </c>
      <c r="M126" s="43" t="str">
        <f>'Evaluation Trace'!AN126</f>
        <v/>
      </c>
      <c r="N126" s="43" t="str">
        <f>'Evaluation Trace'!AO126</f>
        <v/>
      </c>
      <c r="O126" s="43" t="str">
        <f>'Evaluation Trace'!AP126</f>
        <v/>
      </c>
      <c r="P126" s="43" t="str">
        <f>'Evaluation Trace'!AQ126</f>
        <v/>
      </c>
      <c r="Q126" s="24"/>
      <c r="R126" s="43" t="str">
        <f>'Evaluation Trace'!AS126</f>
        <v/>
      </c>
      <c r="S126" s="43" t="str">
        <f>'Evaluation Trace'!AT126</f>
        <v/>
      </c>
      <c r="T126" s="43" t="str">
        <f>'Evaluation Trace'!AU126</f>
        <v/>
      </c>
      <c r="U126" s="43" t="str">
        <f>'Evaluation Trace'!AV126</f>
        <v/>
      </c>
      <c r="V126" s="43" t="str">
        <f>'Evaluation Trace'!AW126</f>
        <v/>
      </c>
      <c r="W126" s="43" t="str">
        <f>'Evaluation Trace'!AX126</f>
        <v/>
      </c>
      <c r="X126" s="43" t="str">
        <f>'Evaluation Trace'!AY126</f>
        <v/>
      </c>
      <c r="Y126" s="43" t="str">
        <f>'Evaluation Trace'!AZ126</f>
        <v/>
      </c>
      <c r="Z126" s="43" t="str">
        <f>'Evaluation Trace'!BA126</f>
        <v/>
      </c>
      <c r="AA126" s="43" t="str">
        <f>'Evaluation Trace'!BB126</f>
        <v/>
      </c>
      <c r="AB126" s="43" t="str">
        <f>'Evaluation Trace'!BC126</f>
        <v/>
      </c>
      <c r="AC126" s="24"/>
      <c r="AD126" s="43" t="str">
        <f>'Evaluation Trace'!BE126</f>
        <v/>
      </c>
      <c r="AE126" s="43" t="str">
        <f>'Evaluation Trace'!BF126</f>
        <v/>
      </c>
      <c r="AF126" s="43" t="str">
        <f>'Evaluation Trace'!BG126</f>
        <v/>
      </c>
      <c r="AG126" s="43" t="str">
        <f>'Evaluation Trace'!BH126</f>
        <v/>
      </c>
      <c r="AH126" s="43" t="str">
        <f>'Evaluation Trace'!BI126</f>
        <v/>
      </c>
      <c r="AI126" s="43" t="str">
        <f>'Evaluation Trace'!BJ126</f>
        <v/>
      </c>
      <c r="AJ126" s="43" t="str">
        <f>'Evaluation Trace'!BK126</f>
        <v/>
      </c>
      <c r="AK126" s="43" t="str">
        <f>'Evaluation Trace'!BL126</f>
        <v/>
      </c>
      <c r="AL126" s="43" t="str">
        <f>'Evaluation Trace'!BM126</f>
        <v/>
      </c>
      <c r="AM126" s="43" t="str">
        <f>'Evaluation Trace'!BN126</f>
        <v/>
      </c>
      <c r="AN126" s="43" t="str">
        <f>'Evaluation Trace'!BO126</f>
        <v/>
      </c>
      <c r="AO126" s="24"/>
      <c r="AP126" s="43" t="str">
        <f>'Evaluation Trace'!BQ126</f>
        <v/>
      </c>
      <c r="AQ126" s="43" t="str">
        <f>'Evaluation Trace'!BR126</f>
        <v/>
      </c>
      <c r="AR126" s="43" t="str">
        <f>'Evaluation Trace'!BS126</f>
        <v/>
      </c>
      <c r="AS126" s="43" t="str">
        <f>'Evaluation Trace'!BT126</f>
        <v/>
      </c>
      <c r="AT126" s="43" t="str">
        <f>'Evaluation Trace'!BU126</f>
        <v/>
      </c>
      <c r="AU126" s="43" t="str">
        <f>'Evaluation Trace'!BV126</f>
        <v/>
      </c>
      <c r="AV126" s="43" t="str">
        <f>'Evaluation Trace'!BW126</f>
        <v/>
      </c>
      <c r="AW126" s="24"/>
      <c r="AX126" s="43" t="str">
        <f>'Evaluation Trace'!BY126</f>
        <v/>
      </c>
      <c r="AY126" s="43" t="str">
        <f>'Evaluation Trace'!BZ126</f>
        <v/>
      </c>
      <c r="AZ126" s="43" t="str">
        <f>'Evaluation Trace'!CA126</f>
        <v/>
      </c>
      <c r="BA126" s="43" t="str">
        <f>'Evaluation Trace'!CB126</f>
        <v/>
      </c>
      <c r="BB126" s="43" t="str">
        <f>'Evaluation Trace'!CC126</f>
        <v/>
      </c>
      <c r="BC126" s="7"/>
      <c r="BD126" s="43" t="str">
        <f>'Evaluation Trace'!CE126</f>
        <v/>
      </c>
      <c r="BE126" s="43" t="str">
        <f>'Evaluation Trace'!CF126</f>
        <v/>
      </c>
      <c r="BF126" s="43" t="str">
        <f>'Evaluation Trace'!CG126</f>
        <v/>
      </c>
      <c r="BG126" s="43" t="str">
        <f>'Evaluation Trace'!CH126</f>
        <v/>
      </c>
      <c r="BH126" s="43" t="str">
        <f>'Evaluation Trace'!CI126</f>
        <v/>
      </c>
      <c r="BI126" s="7"/>
    </row>
    <row r="127" spans="1:61" x14ac:dyDescent="0.25">
      <c r="A127" s="44"/>
      <c r="B127" s="43" cm="1">
        <f t="array" ref="B127">MOD($D127*MOD_INV($C127,Prime),Prime)</f>
        <v>0</v>
      </c>
      <c r="C127" s="19" cm="1">
        <f t="array" ref="C127">MOD(MOD_EXP($H127,Input_Output!$O$21,Prime)-1,Prime)</f>
        <v>256</v>
      </c>
      <c r="D127" s="43">
        <f>MOD(SUMPRODUCT(_xlfn.HSTACK(J$1:P$1,R$1:AB$1,AD$1:AN$1,AP$1:AV$1,AX$1:BB$1,BD$1:BH$1),_xlfn.HSTACK($J127:$P127,$R127:$AB127,$AD127:$AN127,$AP127:$AV127,$AX127:$BB127,$BD127:$BH127)),Prime)</f>
        <v>0</v>
      </c>
      <c r="E127" s="44"/>
      <c r="F127" s="41" t="str">
        <f>'Evaluation Trace'!A127</f>
        <v/>
      </c>
      <c r="G127" s="19" t="str">
        <f>'Evaluation Trace'!B127</f>
        <v/>
      </c>
      <c r="H127" s="19">
        <f>'Evaluation Trace'!C127</f>
        <v>0</v>
      </c>
      <c r="I127" s="24"/>
      <c r="J127" s="43" t="str">
        <f>'Evaluation Trace'!AK127</f>
        <v/>
      </c>
      <c r="K127" s="43" t="str">
        <f>'Evaluation Trace'!AL127</f>
        <v/>
      </c>
      <c r="L127" s="43" t="str">
        <f>'Evaluation Trace'!AM127</f>
        <v/>
      </c>
      <c r="M127" s="43" t="str">
        <f>'Evaluation Trace'!AN127</f>
        <v/>
      </c>
      <c r="N127" s="43" t="str">
        <f>'Evaluation Trace'!AO127</f>
        <v/>
      </c>
      <c r="O127" s="43" t="str">
        <f>'Evaluation Trace'!AP127</f>
        <v/>
      </c>
      <c r="P127" s="43" t="str">
        <f>'Evaluation Trace'!AQ127</f>
        <v/>
      </c>
      <c r="Q127" s="24"/>
      <c r="R127" s="43" t="str">
        <f>'Evaluation Trace'!AS127</f>
        <v/>
      </c>
      <c r="S127" s="43" t="str">
        <f>'Evaluation Trace'!AT127</f>
        <v/>
      </c>
      <c r="T127" s="43" t="str">
        <f>'Evaluation Trace'!AU127</f>
        <v/>
      </c>
      <c r="U127" s="43" t="str">
        <f>'Evaluation Trace'!AV127</f>
        <v/>
      </c>
      <c r="V127" s="43" t="str">
        <f>'Evaluation Trace'!AW127</f>
        <v/>
      </c>
      <c r="W127" s="43" t="str">
        <f>'Evaluation Trace'!AX127</f>
        <v/>
      </c>
      <c r="X127" s="43" t="str">
        <f>'Evaluation Trace'!AY127</f>
        <v/>
      </c>
      <c r="Y127" s="43" t="str">
        <f>'Evaluation Trace'!AZ127</f>
        <v/>
      </c>
      <c r="Z127" s="43" t="str">
        <f>'Evaluation Trace'!BA127</f>
        <v/>
      </c>
      <c r="AA127" s="43" t="str">
        <f>'Evaluation Trace'!BB127</f>
        <v/>
      </c>
      <c r="AB127" s="43" t="str">
        <f>'Evaluation Trace'!BC127</f>
        <v/>
      </c>
      <c r="AC127" s="24"/>
      <c r="AD127" s="43" t="str">
        <f>'Evaluation Trace'!BE127</f>
        <v/>
      </c>
      <c r="AE127" s="43" t="str">
        <f>'Evaluation Trace'!BF127</f>
        <v/>
      </c>
      <c r="AF127" s="43" t="str">
        <f>'Evaluation Trace'!BG127</f>
        <v/>
      </c>
      <c r="AG127" s="43" t="str">
        <f>'Evaluation Trace'!BH127</f>
        <v/>
      </c>
      <c r="AH127" s="43" t="str">
        <f>'Evaluation Trace'!BI127</f>
        <v/>
      </c>
      <c r="AI127" s="43" t="str">
        <f>'Evaluation Trace'!BJ127</f>
        <v/>
      </c>
      <c r="AJ127" s="43" t="str">
        <f>'Evaluation Trace'!BK127</f>
        <v/>
      </c>
      <c r="AK127" s="43" t="str">
        <f>'Evaluation Trace'!BL127</f>
        <v/>
      </c>
      <c r="AL127" s="43" t="str">
        <f>'Evaluation Trace'!BM127</f>
        <v/>
      </c>
      <c r="AM127" s="43" t="str">
        <f>'Evaluation Trace'!BN127</f>
        <v/>
      </c>
      <c r="AN127" s="43" t="str">
        <f>'Evaluation Trace'!BO127</f>
        <v/>
      </c>
      <c r="AO127" s="24"/>
      <c r="AP127" s="43" t="str">
        <f>'Evaluation Trace'!BQ127</f>
        <v/>
      </c>
      <c r="AQ127" s="43" t="str">
        <f>'Evaluation Trace'!BR127</f>
        <v/>
      </c>
      <c r="AR127" s="43" t="str">
        <f>'Evaluation Trace'!BS127</f>
        <v/>
      </c>
      <c r="AS127" s="43" t="str">
        <f>'Evaluation Trace'!BT127</f>
        <v/>
      </c>
      <c r="AT127" s="43" t="str">
        <f>'Evaluation Trace'!BU127</f>
        <v/>
      </c>
      <c r="AU127" s="43" t="str">
        <f>'Evaluation Trace'!BV127</f>
        <v/>
      </c>
      <c r="AV127" s="43" t="str">
        <f>'Evaluation Trace'!BW127</f>
        <v/>
      </c>
      <c r="AW127" s="24"/>
      <c r="AX127" s="43" t="str">
        <f>'Evaluation Trace'!BY127</f>
        <v/>
      </c>
      <c r="AY127" s="43" t="str">
        <f>'Evaluation Trace'!BZ127</f>
        <v/>
      </c>
      <c r="AZ127" s="43" t="str">
        <f>'Evaluation Trace'!CA127</f>
        <v/>
      </c>
      <c r="BA127" s="43" t="str">
        <f>'Evaluation Trace'!CB127</f>
        <v/>
      </c>
      <c r="BB127" s="43" t="str">
        <f>'Evaluation Trace'!CC127</f>
        <v/>
      </c>
      <c r="BC127" s="7"/>
      <c r="BD127" s="43" t="str">
        <f>'Evaluation Trace'!CE127</f>
        <v/>
      </c>
      <c r="BE127" s="43" t="str">
        <f>'Evaluation Trace'!CF127</f>
        <v/>
      </c>
      <c r="BF127" s="43" t="str">
        <f>'Evaluation Trace'!CG127</f>
        <v/>
      </c>
      <c r="BG127" s="43" t="str">
        <f>'Evaluation Trace'!CH127</f>
        <v/>
      </c>
      <c r="BH127" s="43" t="str">
        <f>'Evaluation Trace'!CI127</f>
        <v/>
      </c>
      <c r="BI127" s="7"/>
    </row>
    <row r="128" spans="1:61" x14ac:dyDescent="0.25">
      <c r="A128" s="44"/>
      <c r="B128" s="43" cm="1">
        <f t="array" ref="B128">MOD($D128*MOD_INV($C128,Prime),Prime)</f>
        <v>0</v>
      </c>
      <c r="C128" s="19" cm="1">
        <f t="array" ref="C128">MOD(MOD_EXP($H128,Input_Output!$O$21,Prime)-1,Prime)</f>
        <v>256</v>
      </c>
      <c r="D128" s="43">
        <f>MOD(SUMPRODUCT(_xlfn.HSTACK(J$1:P$1,R$1:AB$1,AD$1:AN$1,AP$1:AV$1,AX$1:BB$1,BD$1:BH$1),_xlfn.HSTACK($J128:$P128,$R128:$AB128,$AD128:$AN128,$AP128:$AV128,$AX128:$BB128,$BD128:$BH128)),Prime)</f>
        <v>0</v>
      </c>
      <c r="E128" s="44"/>
      <c r="F128" s="41" t="str">
        <f>'Evaluation Trace'!A128</f>
        <v/>
      </c>
      <c r="G128" s="19" t="str">
        <f>'Evaluation Trace'!B128</f>
        <v/>
      </c>
      <c r="H128" s="19">
        <f>'Evaluation Trace'!C128</f>
        <v>0</v>
      </c>
      <c r="I128" s="24"/>
      <c r="J128" s="43" t="str">
        <f>'Evaluation Trace'!AK128</f>
        <v/>
      </c>
      <c r="K128" s="43" t="str">
        <f>'Evaluation Trace'!AL128</f>
        <v/>
      </c>
      <c r="L128" s="43" t="str">
        <f>'Evaluation Trace'!AM128</f>
        <v/>
      </c>
      <c r="M128" s="43" t="str">
        <f>'Evaluation Trace'!AN128</f>
        <v/>
      </c>
      <c r="N128" s="43" t="str">
        <f>'Evaluation Trace'!AO128</f>
        <v/>
      </c>
      <c r="O128" s="43" t="str">
        <f>'Evaluation Trace'!AP128</f>
        <v/>
      </c>
      <c r="P128" s="43" t="str">
        <f>'Evaluation Trace'!AQ128</f>
        <v/>
      </c>
      <c r="Q128" s="24"/>
      <c r="R128" s="43" t="str">
        <f>'Evaluation Trace'!AS128</f>
        <v/>
      </c>
      <c r="S128" s="43" t="str">
        <f>'Evaluation Trace'!AT128</f>
        <v/>
      </c>
      <c r="T128" s="43" t="str">
        <f>'Evaluation Trace'!AU128</f>
        <v/>
      </c>
      <c r="U128" s="43" t="str">
        <f>'Evaluation Trace'!AV128</f>
        <v/>
      </c>
      <c r="V128" s="43" t="str">
        <f>'Evaluation Trace'!AW128</f>
        <v/>
      </c>
      <c r="W128" s="43" t="str">
        <f>'Evaluation Trace'!AX128</f>
        <v/>
      </c>
      <c r="X128" s="43" t="str">
        <f>'Evaluation Trace'!AY128</f>
        <v/>
      </c>
      <c r="Y128" s="43" t="str">
        <f>'Evaluation Trace'!AZ128</f>
        <v/>
      </c>
      <c r="Z128" s="43" t="str">
        <f>'Evaluation Trace'!BA128</f>
        <v/>
      </c>
      <c r="AA128" s="43" t="str">
        <f>'Evaluation Trace'!BB128</f>
        <v/>
      </c>
      <c r="AB128" s="43" t="str">
        <f>'Evaluation Trace'!BC128</f>
        <v/>
      </c>
      <c r="AC128" s="24"/>
      <c r="AD128" s="43" t="str">
        <f>'Evaluation Trace'!BE128</f>
        <v/>
      </c>
      <c r="AE128" s="43" t="str">
        <f>'Evaluation Trace'!BF128</f>
        <v/>
      </c>
      <c r="AF128" s="43" t="str">
        <f>'Evaluation Trace'!BG128</f>
        <v/>
      </c>
      <c r="AG128" s="43" t="str">
        <f>'Evaluation Trace'!BH128</f>
        <v/>
      </c>
      <c r="AH128" s="43" t="str">
        <f>'Evaluation Trace'!BI128</f>
        <v/>
      </c>
      <c r="AI128" s="43" t="str">
        <f>'Evaluation Trace'!BJ128</f>
        <v/>
      </c>
      <c r="AJ128" s="43" t="str">
        <f>'Evaluation Trace'!BK128</f>
        <v/>
      </c>
      <c r="AK128" s="43" t="str">
        <f>'Evaluation Trace'!BL128</f>
        <v/>
      </c>
      <c r="AL128" s="43" t="str">
        <f>'Evaluation Trace'!BM128</f>
        <v/>
      </c>
      <c r="AM128" s="43" t="str">
        <f>'Evaluation Trace'!BN128</f>
        <v/>
      </c>
      <c r="AN128" s="43" t="str">
        <f>'Evaluation Trace'!BO128</f>
        <v/>
      </c>
      <c r="AO128" s="24"/>
      <c r="AP128" s="43" t="str">
        <f>'Evaluation Trace'!BQ128</f>
        <v/>
      </c>
      <c r="AQ128" s="43" t="str">
        <f>'Evaluation Trace'!BR128</f>
        <v/>
      </c>
      <c r="AR128" s="43" t="str">
        <f>'Evaluation Trace'!BS128</f>
        <v/>
      </c>
      <c r="AS128" s="43" t="str">
        <f>'Evaluation Trace'!BT128</f>
        <v/>
      </c>
      <c r="AT128" s="43" t="str">
        <f>'Evaluation Trace'!BU128</f>
        <v/>
      </c>
      <c r="AU128" s="43" t="str">
        <f>'Evaluation Trace'!BV128</f>
        <v/>
      </c>
      <c r="AV128" s="43" t="str">
        <f>'Evaluation Trace'!BW128</f>
        <v/>
      </c>
      <c r="AW128" s="24"/>
      <c r="AX128" s="43" t="str">
        <f>'Evaluation Trace'!BY128</f>
        <v/>
      </c>
      <c r="AY128" s="43" t="str">
        <f>'Evaluation Trace'!BZ128</f>
        <v/>
      </c>
      <c r="AZ128" s="43" t="str">
        <f>'Evaluation Trace'!CA128</f>
        <v/>
      </c>
      <c r="BA128" s="43" t="str">
        <f>'Evaluation Trace'!CB128</f>
        <v/>
      </c>
      <c r="BB128" s="43" t="str">
        <f>'Evaluation Trace'!CC128</f>
        <v/>
      </c>
      <c r="BC128" s="7"/>
      <c r="BD128" s="43" t="str">
        <f>'Evaluation Trace'!CE128</f>
        <v/>
      </c>
      <c r="BE128" s="43" t="str">
        <f>'Evaluation Trace'!CF128</f>
        <v/>
      </c>
      <c r="BF128" s="43" t="str">
        <f>'Evaluation Trace'!CG128</f>
        <v/>
      </c>
      <c r="BG128" s="43" t="str">
        <f>'Evaluation Trace'!CH128</f>
        <v/>
      </c>
      <c r="BH128" s="43" t="str">
        <f>'Evaluation Trace'!CI128</f>
        <v/>
      </c>
      <c r="BI128" s="7"/>
    </row>
    <row r="129" spans="1:61" x14ac:dyDescent="0.25">
      <c r="A129" s="44"/>
      <c r="B129" s="43" cm="1">
        <f t="array" ref="B129">MOD($D129*MOD_INV($C129,Prime),Prime)</f>
        <v>0</v>
      </c>
      <c r="C129" s="19" cm="1">
        <f t="array" ref="C129">MOD(MOD_EXP($H129,Input_Output!$O$21,Prime)-1,Prime)</f>
        <v>256</v>
      </c>
      <c r="D129" s="43">
        <f>MOD(SUMPRODUCT(_xlfn.HSTACK(J$1:P$1,R$1:AB$1,AD$1:AN$1,AP$1:AV$1,AX$1:BB$1,BD$1:BH$1),_xlfn.HSTACK($J129:$P129,$R129:$AB129,$AD129:$AN129,$AP129:$AV129,$AX129:$BB129,$BD129:$BH129)),Prime)</f>
        <v>0</v>
      </c>
      <c r="E129" s="44"/>
      <c r="F129" s="41" t="str">
        <f>'Evaluation Trace'!A129</f>
        <v/>
      </c>
      <c r="G129" s="19" t="str">
        <f>'Evaluation Trace'!B129</f>
        <v/>
      </c>
      <c r="H129" s="19">
        <f>'Evaluation Trace'!C129</f>
        <v>0</v>
      </c>
      <c r="I129" s="24"/>
      <c r="J129" s="43" t="str">
        <f>'Evaluation Trace'!AK129</f>
        <v/>
      </c>
      <c r="K129" s="43" t="str">
        <f>'Evaluation Trace'!AL129</f>
        <v/>
      </c>
      <c r="L129" s="43" t="str">
        <f>'Evaluation Trace'!AM129</f>
        <v/>
      </c>
      <c r="M129" s="43" t="str">
        <f>'Evaluation Trace'!AN129</f>
        <v/>
      </c>
      <c r="N129" s="43" t="str">
        <f>'Evaluation Trace'!AO129</f>
        <v/>
      </c>
      <c r="O129" s="43" t="str">
        <f>'Evaluation Trace'!AP129</f>
        <v/>
      </c>
      <c r="P129" s="43" t="str">
        <f>'Evaluation Trace'!AQ129</f>
        <v/>
      </c>
      <c r="Q129" s="24"/>
      <c r="R129" s="43" t="str">
        <f>'Evaluation Trace'!AS129</f>
        <v/>
      </c>
      <c r="S129" s="43" t="str">
        <f>'Evaluation Trace'!AT129</f>
        <v/>
      </c>
      <c r="T129" s="43" t="str">
        <f>'Evaluation Trace'!AU129</f>
        <v/>
      </c>
      <c r="U129" s="43" t="str">
        <f>'Evaluation Trace'!AV129</f>
        <v/>
      </c>
      <c r="V129" s="43" t="str">
        <f>'Evaluation Trace'!AW129</f>
        <v/>
      </c>
      <c r="W129" s="43" t="str">
        <f>'Evaluation Trace'!AX129</f>
        <v/>
      </c>
      <c r="X129" s="43" t="str">
        <f>'Evaluation Trace'!AY129</f>
        <v/>
      </c>
      <c r="Y129" s="43" t="str">
        <f>'Evaluation Trace'!AZ129</f>
        <v/>
      </c>
      <c r="Z129" s="43" t="str">
        <f>'Evaluation Trace'!BA129</f>
        <v/>
      </c>
      <c r="AA129" s="43" t="str">
        <f>'Evaluation Trace'!BB129</f>
        <v/>
      </c>
      <c r="AB129" s="43" t="str">
        <f>'Evaluation Trace'!BC129</f>
        <v/>
      </c>
      <c r="AC129" s="24"/>
      <c r="AD129" s="43" t="str">
        <f>'Evaluation Trace'!BE129</f>
        <v/>
      </c>
      <c r="AE129" s="43" t="str">
        <f>'Evaluation Trace'!BF129</f>
        <v/>
      </c>
      <c r="AF129" s="43" t="str">
        <f>'Evaluation Trace'!BG129</f>
        <v/>
      </c>
      <c r="AG129" s="43" t="str">
        <f>'Evaluation Trace'!BH129</f>
        <v/>
      </c>
      <c r="AH129" s="43" t="str">
        <f>'Evaluation Trace'!BI129</f>
        <v/>
      </c>
      <c r="AI129" s="43" t="str">
        <f>'Evaluation Trace'!BJ129</f>
        <v/>
      </c>
      <c r="AJ129" s="43" t="str">
        <f>'Evaluation Trace'!BK129</f>
        <v/>
      </c>
      <c r="AK129" s="43" t="str">
        <f>'Evaluation Trace'!BL129</f>
        <v/>
      </c>
      <c r="AL129" s="43" t="str">
        <f>'Evaluation Trace'!BM129</f>
        <v/>
      </c>
      <c r="AM129" s="43" t="str">
        <f>'Evaluation Trace'!BN129</f>
        <v/>
      </c>
      <c r="AN129" s="43" t="str">
        <f>'Evaluation Trace'!BO129</f>
        <v/>
      </c>
      <c r="AO129" s="24"/>
      <c r="AP129" s="43" t="str">
        <f>'Evaluation Trace'!BQ129</f>
        <v/>
      </c>
      <c r="AQ129" s="43" t="str">
        <f>'Evaluation Trace'!BR129</f>
        <v/>
      </c>
      <c r="AR129" s="43" t="str">
        <f>'Evaluation Trace'!BS129</f>
        <v/>
      </c>
      <c r="AS129" s="43" t="str">
        <f>'Evaluation Trace'!BT129</f>
        <v/>
      </c>
      <c r="AT129" s="43" t="str">
        <f>'Evaluation Trace'!BU129</f>
        <v/>
      </c>
      <c r="AU129" s="43" t="str">
        <f>'Evaluation Trace'!BV129</f>
        <v/>
      </c>
      <c r="AV129" s="43" t="str">
        <f>'Evaluation Trace'!BW129</f>
        <v/>
      </c>
      <c r="AW129" s="24"/>
      <c r="AX129" s="43" t="str">
        <f>'Evaluation Trace'!BY129</f>
        <v/>
      </c>
      <c r="AY129" s="43" t="str">
        <f>'Evaluation Trace'!BZ129</f>
        <v/>
      </c>
      <c r="AZ129" s="43" t="str">
        <f>'Evaluation Trace'!CA129</f>
        <v/>
      </c>
      <c r="BA129" s="43" t="str">
        <f>'Evaluation Trace'!CB129</f>
        <v/>
      </c>
      <c r="BB129" s="43" t="str">
        <f>'Evaluation Trace'!CC129</f>
        <v/>
      </c>
      <c r="BC129" s="7"/>
      <c r="BD129" s="43" t="str">
        <f>'Evaluation Trace'!CE129</f>
        <v/>
      </c>
      <c r="BE129" s="43" t="str">
        <f>'Evaluation Trace'!CF129</f>
        <v/>
      </c>
      <c r="BF129" s="43" t="str">
        <f>'Evaluation Trace'!CG129</f>
        <v/>
      </c>
      <c r="BG129" s="43" t="str">
        <f>'Evaluation Trace'!CH129</f>
        <v/>
      </c>
      <c r="BH129" s="43" t="str">
        <f>'Evaluation Trace'!CI129</f>
        <v/>
      </c>
      <c r="BI129" s="7"/>
    </row>
    <row r="130" spans="1:61" x14ac:dyDescent="0.25">
      <c r="A130" s="44"/>
      <c r="B130" s="43" cm="1">
        <f t="array" ref="B130">MOD($D130*MOD_INV($C130,Prime),Prime)</f>
        <v>0</v>
      </c>
      <c r="C130" s="19" cm="1">
        <f t="array" ref="C130">MOD(MOD_EXP($H130,Input_Output!$O$21,Prime)-1,Prime)</f>
        <v>256</v>
      </c>
      <c r="D130" s="43">
        <f>MOD(SUMPRODUCT(_xlfn.HSTACK(J$1:P$1,R$1:AB$1,AD$1:AN$1,AP$1:AV$1,AX$1:BB$1,BD$1:BH$1),_xlfn.HSTACK($J130:$P130,$R130:$AB130,$AD130:$AN130,$AP130:$AV130,$AX130:$BB130,$BD130:$BH130)),Prime)</f>
        <v>0</v>
      </c>
      <c r="E130" s="44"/>
      <c r="F130" s="41" t="str">
        <f>'Evaluation Trace'!A130</f>
        <v/>
      </c>
      <c r="G130" s="19" t="str">
        <f>'Evaluation Trace'!B130</f>
        <v/>
      </c>
      <c r="H130" s="19">
        <f>'Evaluation Trace'!C130</f>
        <v>0</v>
      </c>
      <c r="I130" s="24"/>
      <c r="J130" s="43" t="str">
        <f>'Evaluation Trace'!AK130</f>
        <v/>
      </c>
      <c r="K130" s="43" t="str">
        <f>'Evaluation Trace'!AL130</f>
        <v/>
      </c>
      <c r="L130" s="43" t="str">
        <f>'Evaluation Trace'!AM130</f>
        <v/>
      </c>
      <c r="M130" s="43" t="str">
        <f>'Evaluation Trace'!AN130</f>
        <v/>
      </c>
      <c r="N130" s="43" t="str">
        <f>'Evaluation Trace'!AO130</f>
        <v/>
      </c>
      <c r="O130" s="43" t="str">
        <f>'Evaluation Trace'!AP130</f>
        <v/>
      </c>
      <c r="P130" s="43" t="str">
        <f>'Evaluation Trace'!AQ130</f>
        <v/>
      </c>
      <c r="Q130" s="24"/>
      <c r="R130" s="43" t="str">
        <f>'Evaluation Trace'!AS130</f>
        <v/>
      </c>
      <c r="S130" s="43" t="str">
        <f>'Evaluation Trace'!AT130</f>
        <v/>
      </c>
      <c r="T130" s="43" t="str">
        <f>'Evaluation Trace'!AU130</f>
        <v/>
      </c>
      <c r="U130" s="43" t="str">
        <f>'Evaluation Trace'!AV130</f>
        <v/>
      </c>
      <c r="V130" s="43" t="str">
        <f>'Evaluation Trace'!AW130</f>
        <v/>
      </c>
      <c r="W130" s="43" t="str">
        <f>'Evaluation Trace'!AX130</f>
        <v/>
      </c>
      <c r="X130" s="43" t="str">
        <f>'Evaluation Trace'!AY130</f>
        <v/>
      </c>
      <c r="Y130" s="43" t="str">
        <f>'Evaluation Trace'!AZ130</f>
        <v/>
      </c>
      <c r="Z130" s="43" t="str">
        <f>'Evaluation Trace'!BA130</f>
        <v/>
      </c>
      <c r="AA130" s="43" t="str">
        <f>'Evaluation Trace'!BB130</f>
        <v/>
      </c>
      <c r="AB130" s="43" t="str">
        <f>'Evaluation Trace'!BC130</f>
        <v/>
      </c>
      <c r="AC130" s="24"/>
      <c r="AD130" s="43" t="str">
        <f>'Evaluation Trace'!BE130</f>
        <v/>
      </c>
      <c r="AE130" s="43" t="str">
        <f>'Evaluation Trace'!BF130</f>
        <v/>
      </c>
      <c r="AF130" s="43" t="str">
        <f>'Evaluation Trace'!BG130</f>
        <v/>
      </c>
      <c r="AG130" s="43" t="str">
        <f>'Evaluation Trace'!BH130</f>
        <v/>
      </c>
      <c r="AH130" s="43" t="str">
        <f>'Evaluation Trace'!BI130</f>
        <v/>
      </c>
      <c r="AI130" s="43" t="str">
        <f>'Evaluation Trace'!BJ130</f>
        <v/>
      </c>
      <c r="AJ130" s="43" t="str">
        <f>'Evaluation Trace'!BK130</f>
        <v/>
      </c>
      <c r="AK130" s="43" t="str">
        <f>'Evaluation Trace'!BL130</f>
        <v/>
      </c>
      <c r="AL130" s="43" t="str">
        <f>'Evaluation Trace'!BM130</f>
        <v/>
      </c>
      <c r="AM130" s="43" t="str">
        <f>'Evaluation Trace'!BN130</f>
        <v/>
      </c>
      <c r="AN130" s="43" t="str">
        <f>'Evaluation Trace'!BO130</f>
        <v/>
      </c>
      <c r="AO130" s="24"/>
      <c r="AP130" s="43" t="str">
        <f>'Evaluation Trace'!BQ130</f>
        <v/>
      </c>
      <c r="AQ130" s="43" t="str">
        <f>'Evaluation Trace'!BR130</f>
        <v/>
      </c>
      <c r="AR130" s="43" t="str">
        <f>'Evaluation Trace'!BS130</f>
        <v/>
      </c>
      <c r="AS130" s="43" t="str">
        <f>'Evaluation Trace'!BT130</f>
        <v/>
      </c>
      <c r="AT130" s="43" t="str">
        <f>'Evaluation Trace'!BU130</f>
        <v/>
      </c>
      <c r="AU130" s="43" t="str">
        <f>'Evaluation Trace'!BV130</f>
        <v/>
      </c>
      <c r="AV130" s="43" t="str">
        <f>'Evaluation Trace'!BW130</f>
        <v/>
      </c>
      <c r="AW130" s="24"/>
      <c r="AX130" s="43" t="str">
        <f>'Evaluation Trace'!BY130</f>
        <v/>
      </c>
      <c r="AY130" s="43" t="str">
        <f>'Evaluation Trace'!BZ130</f>
        <v/>
      </c>
      <c r="AZ130" s="43" t="str">
        <f>'Evaluation Trace'!CA130</f>
        <v/>
      </c>
      <c r="BA130" s="43" t="str">
        <f>'Evaluation Trace'!CB130</f>
        <v/>
      </c>
      <c r="BB130" s="43" t="str">
        <f>'Evaluation Trace'!CC130</f>
        <v/>
      </c>
      <c r="BC130" s="7"/>
      <c r="BD130" s="43" t="str">
        <f>'Evaluation Trace'!CE130</f>
        <v/>
      </c>
      <c r="BE130" s="43" t="str">
        <f>'Evaluation Trace'!CF130</f>
        <v/>
      </c>
      <c r="BF130" s="43" t="str">
        <f>'Evaluation Trace'!CG130</f>
        <v/>
      </c>
      <c r="BG130" s="43" t="str">
        <f>'Evaluation Trace'!CH130</f>
        <v/>
      </c>
      <c r="BH130" s="43" t="str">
        <f>'Evaluation Trace'!CI130</f>
        <v/>
      </c>
      <c r="BI130" s="7"/>
    </row>
    <row r="131" spans="1:61" x14ac:dyDescent="0.25">
      <c r="A131" s="44"/>
      <c r="B131" s="43" cm="1">
        <f t="array" ref="B131">MOD($D131*MOD_INV($C131,Prime),Prime)</f>
        <v>0</v>
      </c>
      <c r="C131" s="19" cm="1">
        <f t="array" ref="C131">MOD(MOD_EXP($H131,Input_Output!$O$21,Prime)-1,Prime)</f>
        <v>256</v>
      </c>
      <c r="D131" s="43">
        <f>MOD(SUMPRODUCT(_xlfn.HSTACK(J$1:P$1,R$1:AB$1,AD$1:AN$1,AP$1:AV$1,AX$1:BB$1,BD$1:BH$1),_xlfn.HSTACK($J131:$P131,$R131:$AB131,$AD131:$AN131,$AP131:$AV131,$AX131:$BB131,$BD131:$BH131)),Prime)</f>
        <v>0</v>
      </c>
      <c r="E131" s="44"/>
      <c r="F131" s="41" t="str">
        <f>'Evaluation Trace'!A131</f>
        <v/>
      </c>
      <c r="G131" s="19" t="str">
        <f>'Evaluation Trace'!B131</f>
        <v/>
      </c>
      <c r="H131" s="19">
        <f>'Evaluation Trace'!C131</f>
        <v>0</v>
      </c>
      <c r="I131" s="24"/>
      <c r="J131" s="43" t="str">
        <f>'Evaluation Trace'!AK131</f>
        <v/>
      </c>
      <c r="K131" s="43" t="str">
        <f>'Evaluation Trace'!AL131</f>
        <v/>
      </c>
      <c r="L131" s="43" t="str">
        <f>'Evaluation Trace'!AM131</f>
        <v/>
      </c>
      <c r="M131" s="43" t="str">
        <f>'Evaluation Trace'!AN131</f>
        <v/>
      </c>
      <c r="N131" s="43" t="str">
        <f>'Evaluation Trace'!AO131</f>
        <v/>
      </c>
      <c r="O131" s="43" t="str">
        <f>'Evaluation Trace'!AP131</f>
        <v/>
      </c>
      <c r="P131" s="43" t="str">
        <f>'Evaluation Trace'!AQ131</f>
        <v/>
      </c>
      <c r="Q131" s="24"/>
      <c r="R131" s="43" t="str">
        <f>'Evaluation Trace'!AS131</f>
        <v/>
      </c>
      <c r="S131" s="43" t="str">
        <f>'Evaluation Trace'!AT131</f>
        <v/>
      </c>
      <c r="T131" s="43" t="str">
        <f>'Evaluation Trace'!AU131</f>
        <v/>
      </c>
      <c r="U131" s="43" t="str">
        <f>'Evaluation Trace'!AV131</f>
        <v/>
      </c>
      <c r="V131" s="43" t="str">
        <f>'Evaluation Trace'!AW131</f>
        <v/>
      </c>
      <c r="W131" s="43" t="str">
        <f>'Evaluation Trace'!AX131</f>
        <v/>
      </c>
      <c r="X131" s="43" t="str">
        <f>'Evaluation Trace'!AY131</f>
        <v/>
      </c>
      <c r="Y131" s="43" t="str">
        <f>'Evaluation Trace'!AZ131</f>
        <v/>
      </c>
      <c r="Z131" s="43" t="str">
        <f>'Evaluation Trace'!BA131</f>
        <v/>
      </c>
      <c r="AA131" s="43" t="str">
        <f>'Evaluation Trace'!BB131</f>
        <v/>
      </c>
      <c r="AB131" s="43" t="str">
        <f>'Evaluation Trace'!BC131</f>
        <v/>
      </c>
      <c r="AC131" s="24"/>
      <c r="AD131" s="43" t="str">
        <f>'Evaluation Trace'!BE131</f>
        <v/>
      </c>
      <c r="AE131" s="43" t="str">
        <f>'Evaluation Trace'!BF131</f>
        <v/>
      </c>
      <c r="AF131" s="43" t="str">
        <f>'Evaluation Trace'!BG131</f>
        <v/>
      </c>
      <c r="AG131" s="43" t="str">
        <f>'Evaluation Trace'!BH131</f>
        <v/>
      </c>
      <c r="AH131" s="43" t="str">
        <f>'Evaluation Trace'!BI131</f>
        <v/>
      </c>
      <c r="AI131" s="43" t="str">
        <f>'Evaluation Trace'!BJ131</f>
        <v/>
      </c>
      <c r="AJ131" s="43" t="str">
        <f>'Evaluation Trace'!BK131</f>
        <v/>
      </c>
      <c r="AK131" s="43" t="str">
        <f>'Evaluation Trace'!BL131</f>
        <v/>
      </c>
      <c r="AL131" s="43" t="str">
        <f>'Evaluation Trace'!BM131</f>
        <v/>
      </c>
      <c r="AM131" s="43" t="str">
        <f>'Evaluation Trace'!BN131</f>
        <v/>
      </c>
      <c r="AN131" s="43" t="str">
        <f>'Evaluation Trace'!BO131</f>
        <v/>
      </c>
      <c r="AO131" s="24"/>
      <c r="AP131" s="43" t="str">
        <f>'Evaluation Trace'!BQ131</f>
        <v/>
      </c>
      <c r="AQ131" s="43" t="str">
        <f>'Evaluation Trace'!BR131</f>
        <v/>
      </c>
      <c r="AR131" s="43" t="str">
        <f>'Evaluation Trace'!BS131</f>
        <v/>
      </c>
      <c r="AS131" s="43" t="str">
        <f>'Evaluation Trace'!BT131</f>
        <v/>
      </c>
      <c r="AT131" s="43" t="str">
        <f>'Evaluation Trace'!BU131</f>
        <v/>
      </c>
      <c r="AU131" s="43" t="str">
        <f>'Evaluation Trace'!BV131</f>
        <v/>
      </c>
      <c r="AV131" s="43" t="str">
        <f>'Evaluation Trace'!BW131</f>
        <v/>
      </c>
      <c r="AW131" s="24"/>
      <c r="AX131" s="43" t="str">
        <f>'Evaluation Trace'!BY131</f>
        <v/>
      </c>
      <c r="AY131" s="43" t="str">
        <f>'Evaluation Trace'!BZ131</f>
        <v/>
      </c>
      <c r="AZ131" s="43" t="str">
        <f>'Evaluation Trace'!CA131</f>
        <v/>
      </c>
      <c r="BA131" s="43" t="str">
        <f>'Evaluation Trace'!CB131</f>
        <v/>
      </c>
      <c r="BB131" s="43" t="str">
        <f>'Evaluation Trace'!CC131</f>
        <v/>
      </c>
      <c r="BC131" s="7"/>
      <c r="BD131" s="43" t="str">
        <f>'Evaluation Trace'!CE131</f>
        <v/>
      </c>
      <c r="BE131" s="43" t="str">
        <f>'Evaluation Trace'!CF131</f>
        <v/>
      </c>
      <c r="BF131" s="43" t="str">
        <f>'Evaluation Trace'!CG131</f>
        <v/>
      </c>
      <c r="BG131" s="43" t="str">
        <f>'Evaluation Trace'!CH131</f>
        <v/>
      </c>
      <c r="BH131" s="43" t="str">
        <f>'Evaluation Trace'!CI131</f>
        <v/>
      </c>
      <c r="BI131" s="7"/>
    </row>
    <row r="132" spans="1:61" x14ac:dyDescent="0.25">
      <c r="A132" s="44"/>
      <c r="B132" s="43" cm="1">
        <f t="array" ref="B132">MOD($D132*MOD_INV($C132,Prime),Prime)</f>
        <v>0</v>
      </c>
      <c r="C132" s="19" cm="1">
        <f t="array" ref="C132">MOD(MOD_EXP($H132,Input_Output!$O$21,Prime)-1,Prime)</f>
        <v>256</v>
      </c>
      <c r="D132" s="43">
        <f>MOD(SUMPRODUCT(_xlfn.HSTACK(J$1:P$1,R$1:AB$1,AD$1:AN$1,AP$1:AV$1,AX$1:BB$1,BD$1:BH$1),_xlfn.HSTACK($J132:$P132,$R132:$AB132,$AD132:$AN132,$AP132:$AV132,$AX132:$BB132,$BD132:$BH132)),Prime)</f>
        <v>0</v>
      </c>
      <c r="E132" s="44"/>
      <c r="F132" s="41" t="str">
        <f>'Evaluation Trace'!A132</f>
        <v/>
      </c>
      <c r="G132" s="19" t="str">
        <f>'Evaluation Trace'!B132</f>
        <v/>
      </c>
      <c r="H132" s="19">
        <f>'Evaluation Trace'!C132</f>
        <v>0</v>
      </c>
      <c r="I132" s="24"/>
      <c r="J132" s="43" t="str">
        <f>'Evaluation Trace'!AK132</f>
        <v/>
      </c>
      <c r="K132" s="43" t="str">
        <f>'Evaluation Trace'!AL132</f>
        <v/>
      </c>
      <c r="L132" s="43" t="str">
        <f>'Evaluation Trace'!AM132</f>
        <v/>
      </c>
      <c r="M132" s="43" t="str">
        <f>'Evaluation Trace'!AN132</f>
        <v/>
      </c>
      <c r="N132" s="43" t="str">
        <f>'Evaluation Trace'!AO132</f>
        <v/>
      </c>
      <c r="O132" s="43" t="str">
        <f>'Evaluation Trace'!AP132</f>
        <v/>
      </c>
      <c r="P132" s="43" t="str">
        <f>'Evaluation Trace'!AQ132</f>
        <v/>
      </c>
      <c r="Q132" s="24"/>
      <c r="R132" s="43" t="str">
        <f>'Evaluation Trace'!AS132</f>
        <v/>
      </c>
      <c r="S132" s="43" t="str">
        <f>'Evaluation Trace'!AT132</f>
        <v/>
      </c>
      <c r="T132" s="43" t="str">
        <f>'Evaluation Trace'!AU132</f>
        <v/>
      </c>
      <c r="U132" s="43" t="str">
        <f>'Evaluation Trace'!AV132</f>
        <v/>
      </c>
      <c r="V132" s="43" t="str">
        <f>'Evaluation Trace'!AW132</f>
        <v/>
      </c>
      <c r="W132" s="43" t="str">
        <f>'Evaluation Trace'!AX132</f>
        <v/>
      </c>
      <c r="X132" s="43" t="str">
        <f>'Evaluation Trace'!AY132</f>
        <v/>
      </c>
      <c r="Y132" s="43" t="str">
        <f>'Evaluation Trace'!AZ132</f>
        <v/>
      </c>
      <c r="Z132" s="43" t="str">
        <f>'Evaluation Trace'!BA132</f>
        <v/>
      </c>
      <c r="AA132" s="43" t="str">
        <f>'Evaluation Trace'!BB132</f>
        <v/>
      </c>
      <c r="AB132" s="43" t="str">
        <f>'Evaluation Trace'!BC132</f>
        <v/>
      </c>
      <c r="AC132" s="24"/>
      <c r="AD132" s="43" t="str">
        <f>'Evaluation Trace'!BE132</f>
        <v/>
      </c>
      <c r="AE132" s="43" t="str">
        <f>'Evaluation Trace'!BF132</f>
        <v/>
      </c>
      <c r="AF132" s="43" t="str">
        <f>'Evaluation Trace'!BG132</f>
        <v/>
      </c>
      <c r="AG132" s="43" t="str">
        <f>'Evaluation Trace'!BH132</f>
        <v/>
      </c>
      <c r="AH132" s="43" t="str">
        <f>'Evaluation Trace'!BI132</f>
        <v/>
      </c>
      <c r="AI132" s="43" t="str">
        <f>'Evaluation Trace'!BJ132</f>
        <v/>
      </c>
      <c r="AJ132" s="43" t="str">
        <f>'Evaluation Trace'!BK132</f>
        <v/>
      </c>
      <c r="AK132" s="43" t="str">
        <f>'Evaluation Trace'!BL132</f>
        <v/>
      </c>
      <c r="AL132" s="43" t="str">
        <f>'Evaluation Trace'!BM132</f>
        <v/>
      </c>
      <c r="AM132" s="43" t="str">
        <f>'Evaluation Trace'!BN132</f>
        <v/>
      </c>
      <c r="AN132" s="43" t="str">
        <f>'Evaluation Trace'!BO132</f>
        <v/>
      </c>
      <c r="AO132" s="24"/>
      <c r="AP132" s="43" t="str">
        <f>'Evaluation Trace'!BQ132</f>
        <v/>
      </c>
      <c r="AQ132" s="43" t="str">
        <f>'Evaluation Trace'!BR132</f>
        <v/>
      </c>
      <c r="AR132" s="43" t="str">
        <f>'Evaluation Trace'!BS132</f>
        <v/>
      </c>
      <c r="AS132" s="43" t="str">
        <f>'Evaluation Trace'!BT132</f>
        <v/>
      </c>
      <c r="AT132" s="43" t="str">
        <f>'Evaluation Trace'!BU132</f>
        <v/>
      </c>
      <c r="AU132" s="43" t="str">
        <f>'Evaluation Trace'!BV132</f>
        <v/>
      </c>
      <c r="AV132" s="43" t="str">
        <f>'Evaluation Trace'!BW132</f>
        <v/>
      </c>
      <c r="AW132" s="24"/>
      <c r="AX132" s="43" t="str">
        <f>'Evaluation Trace'!BY132</f>
        <v/>
      </c>
      <c r="AY132" s="43" t="str">
        <f>'Evaluation Trace'!BZ132</f>
        <v/>
      </c>
      <c r="AZ132" s="43" t="str">
        <f>'Evaluation Trace'!CA132</f>
        <v/>
      </c>
      <c r="BA132" s="43" t="str">
        <f>'Evaluation Trace'!CB132</f>
        <v/>
      </c>
      <c r="BB132" s="43" t="str">
        <f>'Evaluation Trace'!CC132</f>
        <v/>
      </c>
      <c r="BC132" s="7"/>
      <c r="BD132" s="43" t="str">
        <f>'Evaluation Trace'!CE132</f>
        <v/>
      </c>
      <c r="BE132" s="43" t="str">
        <f>'Evaluation Trace'!CF132</f>
        <v/>
      </c>
      <c r="BF132" s="43" t="str">
        <f>'Evaluation Trace'!CG132</f>
        <v/>
      </c>
      <c r="BG132" s="43" t="str">
        <f>'Evaluation Trace'!CH132</f>
        <v/>
      </c>
      <c r="BH132" s="43" t="str">
        <f>'Evaluation Trace'!CI132</f>
        <v/>
      </c>
      <c r="BI132" s="7"/>
    </row>
    <row r="133" spans="1:61" x14ac:dyDescent="0.25">
      <c r="A133" s="44"/>
      <c r="B133" s="43" cm="1">
        <f t="array" ref="B133">MOD($D133*MOD_INV($C133,Prime),Prime)</f>
        <v>0</v>
      </c>
      <c r="C133" s="19" cm="1">
        <f t="array" ref="C133">MOD(MOD_EXP($H133,Input_Output!$O$21,Prime)-1,Prime)</f>
        <v>256</v>
      </c>
      <c r="D133" s="43">
        <f>MOD(SUMPRODUCT(_xlfn.HSTACK(J$1:P$1,R$1:AB$1,AD$1:AN$1,AP$1:AV$1,AX$1:BB$1,BD$1:BH$1),_xlfn.HSTACK($J133:$P133,$R133:$AB133,$AD133:$AN133,$AP133:$AV133,$AX133:$BB133,$BD133:$BH133)),Prime)</f>
        <v>0</v>
      </c>
      <c r="E133" s="44"/>
      <c r="F133" s="41" t="str">
        <f>'Evaluation Trace'!A133</f>
        <v/>
      </c>
      <c r="G133" s="19" t="str">
        <f>'Evaluation Trace'!B133</f>
        <v/>
      </c>
      <c r="H133" s="19">
        <f>'Evaluation Trace'!C133</f>
        <v>0</v>
      </c>
      <c r="I133" s="24"/>
      <c r="J133" s="43" t="str">
        <f>'Evaluation Trace'!AK133</f>
        <v/>
      </c>
      <c r="K133" s="43" t="str">
        <f>'Evaluation Trace'!AL133</f>
        <v/>
      </c>
      <c r="L133" s="43" t="str">
        <f>'Evaluation Trace'!AM133</f>
        <v/>
      </c>
      <c r="M133" s="43" t="str">
        <f>'Evaluation Trace'!AN133</f>
        <v/>
      </c>
      <c r="N133" s="43" t="str">
        <f>'Evaluation Trace'!AO133</f>
        <v/>
      </c>
      <c r="O133" s="43" t="str">
        <f>'Evaluation Trace'!AP133</f>
        <v/>
      </c>
      <c r="P133" s="43" t="str">
        <f>'Evaluation Trace'!AQ133</f>
        <v/>
      </c>
      <c r="Q133" s="24"/>
      <c r="R133" s="43" t="str">
        <f>'Evaluation Trace'!AS133</f>
        <v/>
      </c>
      <c r="S133" s="43" t="str">
        <f>'Evaluation Trace'!AT133</f>
        <v/>
      </c>
      <c r="T133" s="43" t="str">
        <f>'Evaluation Trace'!AU133</f>
        <v/>
      </c>
      <c r="U133" s="43" t="str">
        <f>'Evaluation Trace'!AV133</f>
        <v/>
      </c>
      <c r="V133" s="43" t="str">
        <f>'Evaluation Trace'!AW133</f>
        <v/>
      </c>
      <c r="W133" s="43" t="str">
        <f>'Evaluation Trace'!AX133</f>
        <v/>
      </c>
      <c r="X133" s="43" t="str">
        <f>'Evaluation Trace'!AY133</f>
        <v/>
      </c>
      <c r="Y133" s="43" t="str">
        <f>'Evaluation Trace'!AZ133</f>
        <v/>
      </c>
      <c r="Z133" s="43" t="str">
        <f>'Evaluation Trace'!BA133</f>
        <v/>
      </c>
      <c r="AA133" s="43" t="str">
        <f>'Evaluation Trace'!BB133</f>
        <v/>
      </c>
      <c r="AB133" s="43" t="str">
        <f>'Evaluation Trace'!BC133</f>
        <v/>
      </c>
      <c r="AC133" s="24"/>
      <c r="AD133" s="43" t="str">
        <f>'Evaluation Trace'!BE133</f>
        <v/>
      </c>
      <c r="AE133" s="43" t="str">
        <f>'Evaluation Trace'!BF133</f>
        <v/>
      </c>
      <c r="AF133" s="43" t="str">
        <f>'Evaluation Trace'!BG133</f>
        <v/>
      </c>
      <c r="AG133" s="43" t="str">
        <f>'Evaluation Trace'!BH133</f>
        <v/>
      </c>
      <c r="AH133" s="43" t="str">
        <f>'Evaluation Trace'!BI133</f>
        <v/>
      </c>
      <c r="AI133" s="43" t="str">
        <f>'Evaluation Trace'!BJ133</f>
        <v/>
      </c>
      <c r="AJ133" s="43" t="str">
        <f>'Evaluation Trace'!BK133</f>
        <v/>
      </c>
      <c r="AK133" s="43" t="str">
        <f>'Evaluation Trace'!BL133</f>
        <v/>
      </c>
      <c r="AL133" s="43" t="str">
        <f>'Evaluation Trace'!BM133</f>
        <v/>
      </c>
      <c r="AM133" s="43" t="str">
        <f>'Evaluation Trace'!BN133</f>
        <v/>
      </c>
      <c r="AN133" s="43" t="str">
        <f>'Evaluation Trace'!BO133</f>
        <v/>
      </c>
      <c r="AO133" s="24"/>
      <c r="AP133" s="43" t="str">
        <f>'Evaluation Trace'!BQ133</f>
        <v/>
      </c>
      <c r="AQ133" s="43" t="str">
        <f>'Evaluation Trace'!BR133</f>
        <v/>
      </c>
      <c r="AR133" s="43" t="str">
        <f>'Evaluation Trace'!BS133</f>
        <v/>
      </c>
      <c r="AS133" s="43" t="str">
        <f>'Evaluation Trace'!BT133</f>
        <v/>
      </c>
      <c r="AT133" s="43" t="str">
        <f>'Evaluation Trace'!BU133</f>
        <v/>
      </c>
      <c r="AU133" s="43" t="str">
        <f>'Evaluation Trace'!BV133</f>
        <v/>
      </c>
      <c r="AV133" s="43" t="str">
        <f>'Evaluation Trace'!BW133</f>
        <v/>
      </c>
      <c r="AW133" s="24"/>
      <c r="AX133" s="43" t="str">
        <f>'Evaluation Trace'!BY133</f>
        <v/>
      </c>
      <c r="AY133" s="43" t="str">
        <f>'Evaluation Trace'!BZ133</f>
        <v/>
      </c>
      <c r="AZ133" s="43" t="str">
        <f>'Evaluation Trace'!CA133</f>
        <v/>
      </c>
      <c r="BA133" s="43" t="str">
        <f>'Evaluation Trace'!CB133</f>
        <v/>
      </c>
      <c r="BB133" s="43" t="str">
        <f>'Evaluation Trace'!CC133</f>
        <v/>
      </c>
      <c r="BC133" s="7"/>
      <c r="BD133" s="43" t="str">
        <f>'Evaluation Trace'!CE133</f>
        <v/>
      </c>
      <c r="BE133" s="43" t="str">
        <f>'Evaluation Trace'!CF133</f>
        <v/>
      </c>
      <c r="BF133" s="43" t="str">
        <f>'Evaluation Trace'!CG133</f>
        <v/>
      </c>
      <c r="BG133" s="43" t="str">
        <f>'Evaluation Trace'!CH133</f>
        <v/>
      </c>
      <c r="BH133" s="43" t="str">
        <f>'Evaluation Trace'!CI133</f>
        <v/>
      </c>
      <c r="BI133" s="7"/>
    </row>
    <row r="134" spans="1:61" x14ac:dyDescent="0.25">
      <c r="A134" s="44"/>
      <c r="B134" s="43" cm="1">
        <f t="array" ref="B134">MOD($D134*MOD_INV($C134,Prime),Prime)</f>
        <v>0</v>
      </c>
      <c r="C134" s="19" cm="1">
        <f t="array" ref="C134">MOD(MOD_EXP($H134,Input_Output!$O$21,Prime)-1,Prime)</f>
        <v>256</v>
      </c>
      <c r="D134" s="43">
        <f>MOD(SUMPRODUCT(_xlfn.HSTACK(J$1:P$1,R$1:AB$1,AD$1:AN$1,AP$1:AV$1,AX$1:BB$1,BD$1:BH$1),_xlfn.HSTACK($J134:$P134,$R134:$AB134,$AD134:$AN134,$AP134:$AV134,$AX134:$BB134,$BD134:$BH134)),Prime)</f>
        <v>0</v>
      </c>
      <c r="E134" s="44"/>
      <c r="F134" s="41" t="str">
        <f>'Evaluation Trace'!A134</f>
        <v/>
      </c>
      <c r="G134" s="19" t="str">
        <f>'Evaluation Trace'!B134</f>
        <v/>
      </c>
      <c r="H134" s="19">
        <f>'Evaluation Trace'!C134</f>
        <v>0</v>
      </c>
      <c r="I134" s="24"/>
      <c r="J134" s="43" t="str">
        <f>'Evaluation Trace'!AK134</f>
        <v/>
      </c>
      <c r="K134" s="43" t="str">
        <f>'Evaluation Trace'!AL134</f>
        <v/>
      </c>
      <c r="L134" s="43" t="str">
        <f>'Evaluation Trace'!AM134</f>
        <v/>
      </c>
      <c r="M134" s="43" t="str">
        <f>'Evaluation Trace'!AN134</f>
        <v/>
      </c>
      <c r="N134" s="43" t="str">
        <f>'Evaluation Trace'!AO134</f>
        <v/>
      </c>
      <c r="O134" s="43" t="str">
        <f>'Evaluation Trace'!AP134</f>
        <v/>
      </c>
      <c r="P134" s="43" t="str">
        <f>'Evaluation Trace'!AQ134</f>
        <v/>
      </c>
      <c r="Q134" s="24"/>
      <c r="R134" s="43" t="str">
        <f>'Evaluation Trace'!AS134</f>
        <v/>
      </c>
      <c r="S134" s="43" t="str">
        <f>'Evaluation Trace'!AT134</f>
        <v/>
      </c>
      <c r="T134" s="43" t="str">
        <f>'Evaluation Trace'!AU134</f>
        <v/>
      </c>
      <c r="U134" s="43" t="str">
        <f>'Evaluation Trace'!AV134</f>
        <v/>
      </c>
      <c r="V134" s="43" t="str">
        <f>'Evaluation Trace'!AW134</f>
        <v/>
      </c>
      <c r="W134" s="43" t="str">
        <f>'Evaluation Trace'!AX134</f>
        <v/>
      </c>
      <c r="X134" s="43" t="str">
        <f>'Evaluation Trace'!AY134</f>
        <v/>
      </c>
      <c r="Y134" s="43" t="str">
        <f>'Evaluation Trace'!AZ134</f>
        <v/>
      </c>
      <c r="Z134" s="43" t="str">
        <f>'Evaluation Trace'!BA134</f>
        <v/>
      </c>
      <c r="AA134" s="43" t="str">
        <f>'Evaluation Trace'!BB134</f>
        <v/>
      </c>
      <c r="AB134" s="43" t="str">
        <f>'Evaluation Trace'!BC134</f>
        <v/>
      </c>
      <c r="AC134" s="24"/>
      <c r="AD134" s="43" t="str">
        <f>'Evaluation Trace'!BE134</f>
        <v/>
      </c>
      <c r="AE134" s="43" t="str">
        <f>'Evaluation Trace'!BF134</f>
        <v/>
      </c>
      <c r="AF134" s="43" t="str">
        <f>'Evaluation Trace'!BG134</f>
        <v/>
      </c>
      <c r="AG134" s="43" t="str">
        <f>'Evaluation Trace'!BH134</f>
        <v/>
      </c>
      <c r="AH134" s="43" t="str">
        <f>'Evaluation Trace'!BI134</f>
        <v/>
      </c>
      <c r="AI134" s="43" t="str">
        <f>'Evaluation Trace'!BJ134</f>
        <v/>
      </c>
      <c r="AJ134" s="43" t="str">
        <f>'Evaluation Trace'!BK134</f>
        <v/>
      </c>
      <c r="AK134" s="43" t="str">
        <f>'Evaluation Trace'!BL134</f>
        <v/>
      </c>
      <c r="AL134" s="43" t="str">
        <f>'Evaluation Trace'!BM134</f>
        <v/>
      </c>
      <c r="AM134" s="43" t="str">
        <f>'Evaluation Trace'!BN134</f>
        <v/>
      </c>
      <c r="AN134" s="43" t="str">
        <f>'Evaluation Trace'!BO134</f>
        <v/>
      </c>
      <c r="AO134" s="24"/>
      <c r="AP134" s="43" t="str">
        <f>'Evaluation Trace'!BQ134</f>
        <v/>
      </c>
      <c r="AQ134" s="43" t="str">
        <f>'Evaluation Trace'!BR134</f>
        <v/>
      </c>
      <c r="AR134" s="43" t="str">
        <f>'Evaluation Trace'!BS134</f>
        <v/>
      </c>
      <c r="AS134" s="43" t="str">
        <f>'Evaluation Trace'!BT134</f>
        <v/>
      </c>
      <c r="AT134" s="43" t="str">
        <f>'Evaluation Trace'!BU134</f>
        <v/>
      </c>
      <c r="AU134" s="43" t="str">
        <f>'Evaluation Trace'!BV134</f>
        <v/>
      </c>
      <c r="AV134" s="43" t="str">
        <f>'Evaluation Trace'!BW134</f>
        <v/>
      </c>
      <c r="AW134" s="24"/>
      <c r="AX134" s="43" t="str">
        <f>'Evaluation Trace'!BY134</f>
        <v/>
      </c>
      <c r="AY134" s="43" t="str">
        <f>'Evaluation Trace'!BZ134</f>
        <v/>
      </c>
      <c r="AZ134" s="43" t="str">
        <f>'Evaluation Trace'!CA134</f>
        <v/>
      </c>
      <c r="BA134" s="43" t="str">
        <f>'Evaluation Trace'!CB134</f>
        <v/>
      </c>
      <c r="BB134" s="43" t="str">
        <f>'Evaluation Trace'!CC134</f>
        <v/>
      </c>
      <c r="BC134" s="7"/>
      <c r="BD134" s="43" t="str">
        <f>'Evaluation Trace'!CE134</f>
        <v/>
      </c>
      <c r="BE134" s="43" t="str">
        <f>'Evaluation Trace'!CF134</f>
        <v/>
      </c>
      <c r="BF134" s="43" t="str">
        <f>'Evaluation Trace'!CG134</f>
        <v/>
      </c>
      <c r="BG134" s="43" t="str">
        <f>'Evaluation Trace'!CH134</f>
        <v/>
      </c>
      <c r="BH134" s="43" t="str">
        <f>'Evaluation Trace'!CI134</f>
        <v/>
      </c>
      <c r="BI134" s="7"/>
    </row>
    <row r="135" spans="1:61" x14ac:dyDescent="0.25">
      <c r="A135" s="44"/>
      <c r="B135" s="43" cm="1">
        <f t="array" ref="B135">MOD($D135*MOD_INV($C135,Prime),Prime)</f>
        <v>0</v>
      </c>
      <c r="C135" s="19" cm="1">
        <f t="array" ref="C135">MOD(MOD_EXP($H135,Input_Output!$O$21,Prime)-1,Prime)</f>
        <v>256</v>
      </c>
      <c r="D135" s="43">
        <f>MOD(SUMPRODUCT(_xlfn.HSTACK(J$1:P$1,R$1:AB$1,AD$1:AN$1,AP$1:AV$1,AX$1:BB$1,BD$1:BH$1),_xlfn.HSTACK($J135:$P135,$R135:$AB135,$AD135:$AN135,$AP135:$AV135,$AX135:$BB135,$BD135:$BH135)),Prime)</f>
        <v>0</v>
      </c>
      <c r="E135" s="44"/>
      <c r="F135" s="41" t="str">
        <f>'Evaluation Trace'!A135</f>
        <v/>
      </c>
      <c r="G135" s="19" t="str">
        <f>'Evaluation Trace'!B135</f>
        <v/>
      </c>
      <c r="H135" s="19">
        <f>'Evaluation Trace'!C135</f>
        <v>0</v>
      </c>
      <c r="I135" s="24"/>
      <c r="J135" s="43" t="str">
        <f>'Evaluation Trace'!AK135</f>
        <v/>
      </c>
      <c r="K135" s="43" t="str">
        <f>'Evaluation Trace'!AL135</f>
        <v/>
      </c>
      <c r="L135" s="43" t="str">
        <f>'Evaluation Trace'!AM135</f>
        <v/>
      </c>
      <c r="M135" s="43" t="str">
        <f>'Evaluation Trace'!AN135</f>
        <v/>
      </c>
      <c r="N135" s="43" t="str">
        <f>'Evaluation Trace'!AO135</f>
        <v/>
      </c>
      <c r="O135" s="43" t="str">
        <f>'Evaluation Trace'!AP135</f>
        <v/>
      </c>
      <c r="P135" s="43" t="str">
        <f>'Evaluation Trace'!AQ135</f>
        <v/>
      </c>
      <c r="Q135" s="24"/>
      <c r="R135" s="43" t="str">
        <f>'Evaluation Trace'!AS135</f>
        <v/>
      </c>
      <c r="S135" s="43" t="str">
        <f>'Evaluation Trace'!AT135</f>
        <v/>
      </c>
      <c r="T135" s="43" t="str">
        <f>'Evaluation Trace'!AU135</f>
        <v/>
      </c>
      <c r="U135" s="43" t="str">
        <f>'Evaluation Trace'!AV135</f>
        <v/>
      </c>
      <c r="V135" s="43" t="str">
        <f>'Evaluation Trace'!AW135</f>
        <v/>
      </c>
      <c r="W135" s="43" t="str">
        <f>'Evaluation Trace'!AX135</f>
        <v/>
      </c>
      <c r="X135" s="43" t="str">
        <f>'Evaluation Trace'!AY135</f>
        <v/>
      </c>
      <c r="Y135" s="43" t="str">
        <f>'Evaluation Trace'!AZ135</f>
        <v/>
      </c>
      <c r="Z135" s="43" t="str">
        <f>'Evaluation Trace'!BA135</f>
        <v/>
      </c>
      <c r="AA135" s="43" t="str">
        <f>'Evaluation Trace'!BB135</f>
        <v/>
      </c>
      <c r="AB135" s="43" t="str">
        <f>'Evaluation Trace'!BC135</f>
        <v/>
      </c>
      <c r="AC135" s="24"/>
      <c r="AD135" s="43" t="str">
        <f>'Evaluation Trace'!BE135</f>
        <v/>
      </c>
      <c r="AE135" s="43" t="str">
        <f>'Evaluation Trace'!BF135</f>
        <v/>
      </c>
      <c r="AF135" s="43" t="str">
        <f>'Evaluation Trace'!BG135</f>
        <v/>
      </c>
      <c r="AG135" s="43" t="str">
        <f>'Evaluation Trace'!BH135</f>
        <v/>
      </c>
      <c r="AH135" s="43" t="str">
        <f>'Evaluation Trace'!BI135</f>
        <v/>
      </c>
      <c r="AI135" s="43" t="str">
        <f>'Evaluation Trace'!BJ135</f>
        <v/>
      </c>
      <c r="AJ135" s="43" t="str">
        <f>'Evaluation Trace'!BK135</f>
        <v/>
      </c>
      <c r="AK135" s="43" t="str">
        <f>'Evaluation Trace'!BL135</f>
        <v/>
      </c>
      <c r="AL135" s="43" t="str">
        <f>'Evaluation Trace'!BM135</f>
        <v/>
      </c>
      <c r="AM135" s="43" t="str">
        <f>'Evaluation Trace'!BN135</f>
        <v/>
      </c>
      <c r="AN135" s="43" t="str">
        <f>'Evaluation Trace'!BO135</f>
        <v/>
      </c>
      <c r="AO135" s="24"/>
      <c r="AP135" s="43" t="str">
        <f>'Evaluation Trace'!BQ135</f>
        <v/>
      </c>
      <c r="AQ135" s="43" t="str">
        <f>'Evaluation Trace'!BR135</f>
        <v/>
      </c>
      <c r="AR135" s="43" t="str">
        <f>'Evaluation Trace'!BS135</f>
        <v/>
      </c>
      <c r="AS135" s="43" t="str">
        <f>'Evaluation Trace'!BT135</f>
        <v/>
      </c>
      <c r="AT135" s="43" t="str">
        <f>'Evaluation Trace'!BU135</f>
        <v/>
      </c>
      <c r="AU135" s="43" t="str">
        <f>'Evaluation Trace'!BV135</f>
        <v/>
      </c>
      <c r="AV135" s="43" t="str">
        <f>'Evaluation Trace'!BW135</f>
        <v/>
      </c>
      <c r="AW135" s="24"/>
      <c r="AX135" s="43" t="str">
        <f>'Evaluation Trace'!BY135</f>
        <v/>
      </c>
      <c r="AY135" s="43" t="str">
        <f>'Evaluation Trace'!BZ135</f>
        <v/>
      </c>
      <c r="AZ135" s="43" t="str">
        <f>'Evaluation Trace'!CA135</f>
        <v/>
      </c>
      <c r="BA135" s="43" t="str">
        <f>'Evaluation Trace'!CB135</f>
        <v/>
      </c>
      <c r="BB135" s="43" t="str">
        <f>'Evaluation Trace'!CC135</f>
        <v/>
      </c>
      <c r="BC135" s="7"/>
      <c r="BD135" s="43" t="str">
        <f>'Evaluation Trace'!CE135</f>
        <v/>
      </c>
      <c r="BE135" s="43" t="str">
        <f>'Evaluation Trace'!CF135</f>
        <v/>
      </c>
      <c r="BF135" s="43" t="str">
        <f>'Evaluation Trace'!CG135</f>
        <v/>
      </c>
      <c r="BG135" s="43" t="str">
        <f>'Evaluation Trace'!CH135</f>
        <v/>
      </c>
      <c r="BH135" s="43" t="str">
        <f>'Evaluation Trace'!CI135</f>
        <v/>
      </c>
      <c r="BI135" s="7"/>
    </row>
    <row r="136" spans="1:61" x14ac:dyDescent="0.25">
      <c r="A136" s="44"/>
      <c r="B136" s="43" cm="1">
        <f t="array" ref="B136">MOD($D136*MOD_INV($C136,Prime),Prime)</f>
        <v>0</v>
      </c>
      <c r="C136" s="19" cm="1">
        <f t="array" ref="C136">MOD(MOD_EXP($H136,Input_Output!$O$21,Prime)-1,Prime)</f>
        <v>256</v>
      </c>
      <c r="D136" s="43">
        <f>MOD(SUMPRODUCT(_xlfn.HSTACK(J$1:P$1,R$1:AB$1,AD$1:AN$1,AP$1:AV$1,AX$1:BB$1,BD$1:BH$1),_xlfn.HSTACK($J136:$P136,$R136:$AB136,$AD136:$AN136,$AP136:$AV136,$AX136:$BB136,$BD136:$BH136)),Prime)</f>
        <v>0</v>
      </c>
      <c r="E136" s="44"/>
      <c r="F136" s="41" t="str">
        <f>'Evaluation Trace'!A136</f>
        <v/>
      </c>
      <c r="G136" s="19" t="str">
        <f>'Evaluation Trace'!B136</f>
        <v/>
      </c>
      <c r="H136" s="19">
        <f>'Evaluation Trace'!C136</f>
        <v>0</v>
      </c>
      <c r="I136" s="24"/>
      <c r="J136" s="43" t="str">
        <f>'Evaluation Trace'!AK136</f>
        <v/>
      </c>
      <c r="K136" s="43" t="str">
        <f>'Evaluation Trace'!AL136</f>
        <v/>
      </c>
      <c r="L136" s="43" t="str">
        <f>'Evaluation Trace'!AM136</f>
        <v/>
      </c>
      <c r="M136" s="43" t="str">
        <f>'Evaluation Trace'!AN136</f>
        <v/>
      </c>
      <c r="N136" s="43" t="str">
        <f>'Evaluation Trace'!AO136</f>
        <v/>
      </c>
      <c r="O136" s="43" t="str">
        <f>'Evaluation Trace'!AP136</f>
        <v/>
      </c>
      <c r="P136" s="43" t="str">
        <f>'Evaluation Trace'!AQ136</f>
        <v/>
      </c>
      <c r="Q136" s="24"/>
      <c r="R136" s="43" t="str">
        <f>'Evaluation Trace'!AS136</f>
        <v/>
      </c>
      <c r="S136" s="43" t="str">
        <f>'Evaluation Trace'!AT136</f>
        <v/>
      </c>
      <c r="T136" s="43" t="str">
        <f>'Evaluation Trace'!AU136</f>
        <v/>
      </c>
      <c r="U136" s="43" t="str">
        <f>'Evaluation Trace'!AV136</f>
        <v/>
      </c>
      <c r="V136" s="43" t="str">
        <f>'Evaluation Trace'!AW136</f>
        <v/>
      </c>
      <c r="W136" s="43" t="str">
        <f>'Evaluation Trace'!AX136</f>
        <v/>
      </c>
      <c r="X136" s="43" t="str">
        <f>'Evaluation Trace'!AY136</f>
        <v/>
      </c>
      <c r="Y136" s="43" t="str">
        <f>'Evaluation Trace'!AZ136</f>
        <v/>
      </c>
      <c r="Z136" s="43" t="str">
        <f>'Evaluation Trace'!BA136</f>
        <v/>
      </c>
      <c r="AA136" s="43" t="str">
        <f>'Evaluation Trace'!BB136</f>
        <v/>
      </c>
      <c r="AB136" s="43" t="str">
        <f>'Evaluation Trace'!BC136</f>
        <v/>
      </c>
      <c r="AC136" s="24"/>
      <c r="AD136" s="43" t="str">
        <f>'Evaluation Trace'!BE136</f>
        <v/>
      </c>
      <c r="AE136" s="43" t="str">
        <f>'Evaluation Trace'!BF136</f>
        <v/>
      </c>
      <c r="AF136" s="43" t="str">
        <f>'Evaluation Trace'!BG136</f>
        <v/>
      </c>
      <c r="AG136" s="43" t="str">
        <f>'Evaluation Trace'!BH136</f>
        <v/>
      </c>
      <c r="AH136" s="43" t="str">
        <f>'Evaluation Trace'!BI136</f>
        <v/>
      </c>
      <c r="AI136" s="43" t="str">
        <f>'Evaluation Trace'!BJ136</f>
        <v/>
      </c>
      <c r="AJ136" s="43" t="str">
        <f>'Evaluation Trace'!BK136</f>
        <v/>
      </c>
      <c r="AK136" s="43" t="str">
        <f>'Evaluation Trace'!BL136</f>
        <v/>
      </c>
      <c r="AL136" s="43" t="str">
        <f>'Evaluation Trace'!BM136</f>
        <v/>
      </c>
      <c r="AM136" s="43" t="str">
        <f>'Evaluation Trace'!BN136</f>
        <v/>
      </c>
      <c r="AN136" s="43" t="str">
        <f>'Evaluation Trace'!BO136</f>
        <v/>
      </c>
      <c r="AO136" s="24"/>
      <c r="AP136" s="43" t="str">
        <f>'Evaluation Trace'!BQ136</f>
        <v/>
      </c>
      <c r="AQ136" s="43" t="str">
        <f>'Evaluation Trace'!BR136</f>
        <v/>
      </c>
      <c r="AR136" s="43" t="str">
        <f>'Evaluation Trace'!BS136</f>
        <v/>
      </c>
      <c r="AS136" s="43" t="str">
        <f>'Evaluation Trace'!BT136</f>
        <v/>
      </c>
      <c r="AT136" s="43" t="str">
        <f>'Evaluation Trace'!BU136</f>
        <v/>
      </c>
      <c r="AU136" s="43" t="str">
        <f>'Evaluation Trace'!BV136</f>
        <v/>
      </c>
      <c r="AV136" s="43" t="str">
        <f>'Evaluation Trace'!BW136</f>
        <v/>
      </c>
      <c r="AW136" s="24"/>
      <c r="AX136" s="43" t="str">
        <f>'Evaluation Trace'!BY136</f>
        <v/>
      </c>
      <c r="AY136" s="43" t="str">
        <f>'Evaluation Trace'!BZ136</f>
        <v/>
      </c>
      <c r="AZ136" s="43" t="str">
        <f>'Evaluation Trace'!CA136</f>
        <v/>
      </c>
      <c r="BA136" s="43" t="str">
        <f>'Evaluation Trace'!CB136</f>
        <v/>
      </c>
      <c r="BB136" s="43" t="str">
        <f>'Evaluation Trace'!CC136</f>
        <v/>
      </c>
      <c r="BC136" s="7"/>
      <c r="BD136" s="43" t="str">
        <f>'Evaluation Trace'!CE136</f>
        <v/>
      </c>
      <c r="BE136" s="43" t="str">
        <f>'Evaluation Trace'!CF136</f>
        <v/>
      </c>
      <c r="BF136" s="43" t="str">
        <f>'Evaluation Trace'!CG136</f>
        <v/>
      </c>
      <c r="BG136" s="43" t="str">
        <f>'Evaluation Trace'!CH136</f>
        <v/>
      </c>
      <c r="BH136" s="43" t="str">
        <f>'Evaluation Trace'!CI136</f>
        <v/>
      </c>
      <c r="BI136" s="7"/>
    </row>
    <row r="137" spans="1:61" x14ac:dyDescent="0.25">
      <c r="A137" s="44"/>
      <c r="B137" s="43" cm="1">
        <f t="array" ref="B137">MOD($D137*MOD_INV($C137,Prime),Prime)</f>
        <v>0</v>
      </c>
      <c r="C137" s="19" cm="1">
        <f t="array" ref="C137">MOD(MOD_EXP($H137,Input_Output!$O$21,Prime)-1,Prime)</f>
        <v>256</v>
      </c>
      <c r="D137" s="43">
        <f>MOD(SUMPRODUCT(_xlfn.HSTACK(J$1:P$1,R$1:AB$1,AD$1:AN$1,AP$1:AV$1,AX$1:BB$1,BD$1:BH$1),_xlfn.HSTACK($J137:$P137,$R137:$AB137,$AD137:$AN137,$AP137:$AV137,$AX137:$BB137,$BD137:$BH137)),Prime)</f>
        <v>0</v>
      </c>
      <c r="E137" s="44"/>
      <c r="F137" s="41" t="str">
        <f>'Evaluation Trace'!A137</f>
        <v/>
      </c>
      <c r="G137" s="19" t="str">
        <f>'Evaluation Trace'!B137</f>
        <v/>
      </c>
      <c r="H137" s="19">
        <f>'Evaluation Trace'!C137</f>
        <v>0</v>
      </c>
      <c r="I137" s="24"/>
      <c r="J137" s="43" t="str">
        <f>'Evaluation Trace'!AK137</f>
        <v/>
      </c>
      <c r="K137" s="43" t="str">
        <f>'Evaluation Trace'!AL137</f>
        <v/>
      </c>
      <c r="L137" s="43" t="str">
        <f>'Evaluation Trace'!AM137</f>
        <v/>
      </c>
      <c r="M137" s="43" t="str">
        <f>'Evaluation Trace'!AN137</f>
        <v/>
      </c>
      <c r="N137" s="43" t="str">
        <f>'Evaluation Trace'!AO137</f>
        <v/>
      </c>
      <c r="O137" s="43" t="str">
        <f>'Evaluation Trace'!AP137</f>
        <v/>
      </c>
      <c r="P137" s="43" t="str">
        <f>'Evaluation Trace'!AQ137</f>
        <v/>
      </c>
      <c r="Q137" s="24"/>
      <c r="R137" s="43" t="str">
        <f>'Evaluation Trace'!AS137</f>
        <v/>
      </c>
      <c r="S137" s="43" t="str">
        <f>'Evaluation Trace'!AT137</f>
        <v/>
      </c>
      <c r="T137" s="43" t="str">
        <f>'Evaluation Trace'!AU137</f>
        <v/>
      </c>
      <c r="U137" s="43" t="str">
        <f>'Evaluation Trace'!AV137</f>
        <v/>
      </c>
      <c r="V137" s="43" t="str">
        <f>'Evaluation Trace'!AW137</f>
        <v/>
      </c>
      <c r="W137" s="43" t="str">
        <f>'Evaluation Trace'!AX137</f>
        <v/>
      </c>
      <c r="X137" s="43" t="str">
        <f>'Evaluation Trace'!AY137</f>
        <v/>
      </c>
      <c r="Y137" s="43" t="str">
        <f>'Evaluation Trace'!AZ137</f>
        <v/>
      </c>
      <c r="Z137" s="43" t="str">
        <f>'Evaluation Trace'!BA137</f>
        <v/>
      </c>
      <c r="AA137" s="43" t="str">
        <f>'Evaluation Trace'!BB137</f>
        <v/>
      </c>
      <c r="AB137" s="43" t="str">
        <f>'Evaluation Trace'!BC137</f>
        <v/>
      </c>
      <c r="AC137" s="24"/>
      <c r="AD137" s="43" t="str">
        <f>'Evaluation Trace'!BE137</f>
        <v/>
      </c>
      <c r="AE137" s="43" t="str">
        <f>'Evaluation Trace'!BF137</f>
        <v/>
      </c>
      <c r="AF137" s="43" t="str">
        <f>'Evaluation Trace'!BG137</f>
        <v/>
      </c>
      <c r="AG137" s="43" t="str">
        <f>'Evaluation Trace'!BH137</f>
        <v/>
      </c>
      <c r="AH137" s="43" t="str">
        <f>'Evaluation Trace'!BI137</f>
        <v/>
      </c>
      <c r="AI137" s="43" t="str">
        <f>'Evaluation Trace'!BJ137</f>
        <v/>
      </c>
      <c r="AJ137" s="43" t="str">
        <f>'Evaluation Trace'!BK137</f>
        <v/>
      </c>
      <c r="AK137" s="43" t="str">
        <f>'Evaluation Trace'!BL137</f>
        <v/>
      </c>
      <c r="AL137" s="43" t="str">
        <f>'Evaluation Trace'!BM137</f>
        <v/>
      </c>
      <c r="AM137" s="43" t="str">
        <f>'Evaluation Trace'!BN137</f>
        <v/>
      </c>
      <c r="AN137" s="43" t="str">
        <f>'Evaluation Trace'!BO137</f>
        <v/>
      </c>
      <c r="AO137" s="24"/>
      <c r="AP137" s="43" t="str">
        <f>'Evaluation Trace'!BQ137</f>
        <v/>
      </c>
      <c r="AQ137" s="43" t="str">
        <f>'Evaluation Trace'!BR137</f>
        <v/>
      </c>
      <c r="AR137" s="43" t="str">
        <f>'Evaluation Trace'!BS137</f>
        <v/>
      </c>
      <c r="AS137" s="43" t="str">
        <f>'Evaluation Trace'!BT137</f>
        <v/>
      </c>
      <c r="AT137" s="43" t="str">
        <f>'Evaluation Trace'!BU137</f>
        <v/>
      </c>
      <c r="AU137" s="43" t="str">
        <f>'Evaluation Trace'!BV137</f>
        <v/>
      </c>
      <c r="AV137" s="43" t="str">
        <f>'Evaluation Trace'!BW137</f>
        <v/>
      </c>
      <c r="AW137" s="24"/>
      <c r="AX137" s="43" t="str">
        <f>'Evaluation Trace'!BY137</f>
        <v/>
      </c>
      <c r="AY137" s="43" t="str">
        <f>'Evaluation Trace'!BZ137</f>
        <v/>
      </c>
      <c r="AZ137" s="43" t="str">
        <f>'Evaluation Trace'!CA137</f>
        <v/>
      </c>
      <c r="BA137" s="43" t="str">
        <f>'Evaluation Trace'!CB137</f>
        <v/>
      </c>
      <c r="BB137" s="43" t="str">
        <f>'Evaluation Trace'!CC137</f>
        <v/>
      </c>
      <c r="BC137" s="7"/>
      <c r="BD137" s="43" t="str">
        <f>'Evaluation Trace'!CE137</f>
        <v/>
      </c>
      <c r="BE137" s="43" t="str">
        <f>'Evaluation Trace'!CF137</f>
        <v/>
      </c>
      <c r="BF137" s="43" t="str">
        <f>'Evaluation Trace'!CG137</f>
        <v/>
      </c>
      <c r="BG137" s="43" t="str">
        <f>'Evaluation Trace'!CH137</f>
        <v/>
      </c>
      <c r="BH137" s="43" t="str">
        <f>'Evaluation Trace'!CI137</f>
        <v/>
      </c>
      <c r="BI137" s="7"/>
    </row>
    <row r="138" spans="1:61" x14ac:dyDescent="0.25">
      <c r="A138" s="44"/>
      <c r="B138" s="43" cm="1">
        <f t="array" ref="B138">MOD($D138*MOD_INV($C138,Prime),Prime)</f>
        <v>0</v>
      </c>
      <c r="C138" s="19" cm="1">
        <f t="array" ref="C138">MOD(MOD_EXP($H138,Input_Output!$O$21,Prime)-1,Prime)</f>
        <v>256</v>
      </c>
      <c r="D138" s="43">
        <f>MOD(SUMPRODUCT(_xlfn.HSTACK(J$1:P$1,R$1:AB$1,AD$1:AN$1,AP$1:AV$1,AX$1:BB$1,BD$1:BH$1),_xlfn.HSTACK($J138:$P138,$R138:$AB138,$AD138:$AN138,$AP138:$AV138,$AX138:$BB138,$BD138:$BH138)),Prime)</f>
        <v>0</v>
      </c>
      <c r="E138" s="44"/>
      <c r="F138" s="41" t="str">
        <f>'Evaluation Trace'!A138</f>
        <v/>
      </c>
      <c r="G138" s="19" t="str">
        <f>'Evaluation Trace'!B138</f>
        <v/>
      </c>
      <c r="H138" s="19">
        <f>'Evaluation Trace'!C138</f>
        <v>0</v>
      </c>
      <c r="I138" s="24"/>
      <c r="J138" s="43" t="str">
        <f>'Evaluation Trace'!AK138</f>
        <v/>
      </c>
      <c r="K138" s="43" t="str">
        <f>'Evaluation Trace'!AL138</f>
        <v/>
      </c>
      <c r="L138" s="43" t="str">
        <f>'Evaluation Trace'!AM138</f>
        <v/>
      </c>
      <c r="M138" s="43" t="str">
        <f>'Evaluation Trace'!AN138</f>
        <v/>
      </c>
      <c r="N138" s="43" t="str">
        <f>'Evaluation Trace'!AO138</f>
        <v/>
      </c>
      <c r="O138" s="43" t="str">
        <f>'Evaluation Trace'!AP138</f>
        <v/>
      </c>
      <c r="P138" s="43" t="str">
        <f>'Evaluation Trace'!AQ138</f>
        <v/>
      </c>
      <c r="Q138" s="24"/>
      <c r="R138" s="43" t="str">
        <f>'Evaluation Trace'!AS138</f>
        <v/>
      </c>
      <c r="S138" s="43" t="str">
        <f>'Evaluation Trace'!AT138</f>
        <v/>
      </c>
      <c r="T138" s="43" t="str">
        <f>'Evaluation Trace'!AU138</f>
        <v/>
      </c>
      <c r="U138" s="43" t="str">
        <f>'Evaluation Trace'!AV138</f>
        <v/>
      </c>
      <c r="V138" s="43" t="str">
        <f>'Evaluation Trace'!AW138</f>
        <v/>
      </c>
      <c r="W138" s="43" t="str">
        <f>'Evaluation Trace'!AX138</f>
        <v/>
      </c>
      <c r="X138" s="43" t="str">
        <f>'Evaluation Trace'!AY138</f>
        <v/>
      </c>
      <c r="Y138" s="43" t="str">
        <f>'Evaluation Trace'!AZ138</f>
        <v/>
      </c>
      <c r="Z138" s="43" t="str">
        <f>'Evaluation Trace'!BA138</f>
        <v/>
      </c>
      <c r="AA138" s="43" t="str">
        <f>'Evaluation Trace'!BB138</f>
        <v/>
      </c>
      <c r="AB138" s="43" t="str">
        <f>'Evaluation Trace'!BC138</f>
        <v/>
      </c>
      <c r="AC138" s="24"/>
      <c r="AD138" s="43" t="str">
        <f>'Evaluation Trace'!BE138</f>
        <v/>
      </c>
      <c r="AE138" s="43" t="str">
        <f>'Evaluation Trace'!BF138</f>
        <v/>
      </c>
      <c r="AF138" s="43" t="str">
        <f>'Evaluation Trace'!BG138</f>
        <v/>
      </c>
      <c r="AG138" s="43" t="str">
        <f>'Evaluation Trace'!BH138</f>
        <v/>
      </c>
      <c r="AH138" s="43" t="str">
        <f>'Evaluation Trace'!BI138</f>
        <v/>
      </c>
      <c r="AI138" s="43" t="str">
        <f>'Evaluation Trace'!BJ138</f>
        <v/>
      </c>
      <c r="AJ138" s="43" t="str">
        <f>'Evaluation Trace'!BK138</f>
        <v/>
      </c>
      <c r="AK138" s="43" t="str">
        <f>'Evaluation Trace'!BL138</f>
        <v/>
      </c>
      <c r="AL138" s="43" t="str">
        <f>'Evaluation Trace'!BM138</f>
        <v/>
      </c>
      <c r="AM138" s="43" t="str">
        <f>'Evaluation Trace'!BN138</f>
        <v/>
      </c>
      <c r="AN138" s="43" t="str">
        <f>'Evaluation Trace'!BO138</f>
        <v/>
      </c>
      <c r="AO138" s="24"/>
      <c r="AP138" s="43" t="str">
        <f>'Evaluation Trace'!BQ138</f>
        <v/>
      </c>
      <c r="AQ138" s="43" t="str">
        <f>'Evaluation Trace'!BR138</f>
        <v/>
      </c>
      <c r="AR138" s="43" t="str">
        <f>'Evaluation Trace'!BS138</f>
        <v/>
      </c>
      <c r="AS138" s="43" t="str">
        <f>'Evaluation Trace'!BT138</f>
        <v/>
      </c>
      <c r="AT138" s="43" t="str">
        <f>'Evaluation Trace'!BU138</f>
        <v/>
      </c>
      <c r="AU138" s="43" t="str">
        <f>'Evaluation Trace'!BV138</f>
        <v/>
      </c>
      <c r="AV138" s="43" t="str">
        <f>'Evaluation Trace'!BW138</f>
        <v/>
      </c>
      <c r="AW138" s="24"/>
      <c r="AX138" s="43" t="str">
        <f>'Evaluation Trace'!BY138</f>
        <v/>
      </c>
      <c r="AY138" s="43" t="str">
        <f>'Evaluation Trace'!BZ138</f>
        <v/>
      </c>
      <c r="AZ138" s="43" t="str">
        <f>'Evaluation Trace'!CA138</f>
        <v/>
      </c>
      <c r="BA138" s="43" t="str">
        <f>'Evaluation Trace'!CB138</f>
        <v/>
      </c>
      <c r="BB138" s="43" t="str">
        <f>'Evaluation Trace'!CC138</f>
        <v/>
      </c>
      <c r="BC138" s="7"/>
      <c r="BD138" s="43" t="str">
        <f>'Evaluation Trace'!CE138</f>
        <v/>
      </c>
      <c r="BE138" s="43" t="str">
        <f>'Evaluation Trace'!CF138</f>
        <v/>
      </c>
      <c r="BF138" s="43" t="str">
        <f>'Evaluation Trace'!CG138</f>
        <v/>
      </c>
      <c r="BG138" s="43" t="str">
        <f>'Evaluation Trace'!CH138</f>
        <v/>
      </c>
      <c r="BH138" s="43" t="str">
        <f>'Evaluation Trace'!CI138</f>
        <v/>
      </c>
      <c r="BI138" s="7"/>
    </row>
    <row r="139" spans="1:61" x14ac:dyDescent="0.25">
      <c r="A139" s="44"/>
      <c r="B139" s="43" cm="1">
        <f t="array" ref="B139">MOD($D139*MOD_INV($C139,Prime),Prime)</f>
        <v>0</v>
      </c>
      <c r="C139" s="19" cm="1">
        <f t="array" ref="C139">MOD(MOD_EXP($H139,Input_Output!$O$21,Prime)-1,Prime)</f>
        <v>256</v>
      </c>
      <c r="D139" s="43">
        <f>MOD(SUMPRODUCT(_xlfn.HSTACK(J$1:P$1,R$1:AB$1,AD$1:AN$1,AP$1:AV$1,AX$1:BB$1,BD$1:BH$1),_xlfn.HSTACK($J139:$P139,$R139:$AB139,$AD139:$AN139,$AP139:$AV139,$AX139:$BB139,$BD139:$BH139)),Prime)</f>
        <v>0</v>
      </c>
      <c r="E139" s="44"/>
      <c r="F139" s="41" t="str">
        <f>'Evaluation Trace'!A139</f>
        <v/>
      </c>
      <c r="G139" s="19" t="str">
        <f>'Evaluation Trace'!B139</f>
        <v/>
      </c>
      <c r="H139" s="19">
        <f>'Evaluation Trace'!C139</f>
        <v>0</v>
      </c>
      <c r="I139" s="24"/>
      <c r="J139" s="43" t="str">
        <f>'Evaluation Trace'!AK139</f>
        <v/>
      </c>
      <c r="K139" s="43" t="str">
        <f>'Evaluation Trace'!AL139</f>
        <v/>
      </c>
      <c r="L139" s="43" t="str">
        <f>'Evaluation Trace'!AM139</f>
        <v/>
      </c>
      <c r="M139" s="43" t="str">
        <f>'Evaluation Trace'!AN139</f>
        <v/>
      </c>
      <c r="N139" s="43" t="str">
        <f>'Evaluation Trace'!AO139</f>
        <v/>
      </c>
      <c r="O139" s="43" t="str">
        <f>'Evaluation Trace'!AP139</f>
        <v/>
      </c>
      <c r="P139" s="43" t="str">
        <f>'Evaluation Trace'!AQ139</f>
        <v/>
      </c>
      <c r="Q139" s="24"/>
      <c r="R139" s="43" t="str">
        <f>'Evaluation Trace'!AS139</f>
        <v/>
      </c>
      <c r="S139" s="43" t="str">
        <f>'Evaluation Trace'!AT139</f>
        <v/>
      </c>
      <c r="T139" s="43" t="str">
        <f>'Evaluation Trace'!AU139</f>
        <v/>
      </c>
      <c r="U139" s="43" t="str">
        <f>'Evaluation Trace'!AV139</f>
        <v/>
      </c>
      <c r="V139" s="43" t="str">
        <f>'Evaluation Trace'!AW139</f>
        <v/>
      </c>
      <c r="W139" s="43" t="str">
        <f>'Evaluation Trace'!AX139</f>
        <v/>
      </c>
      <c r="X139" s="43" t="str">
        <f>'Evaluation Trace'!AY139</f>
        <v/>
      </c>
      <c r="Y139" s="43" t="str">
        <f>'Evaluation Trace'!AZ139</f>
        <v/>
      </c>
      <c r="Z139" s="43" t="str">
        <f>'Evaluation Trace'!BA139</f>
        <v/>
      </c>
      <c r="AA139" s="43" t="str">
        <f>'Evaluation Trace'!BB139</f>
        <v/>
      </c>
      <c r="AB139" s="43" t="str">
        <f>'Evaluation Trace'!BC139</f>
        <v/>
      </c>
      <c r="AC139" s="24"/>
      <c r="AD139" s="43" t="str">
        <f>'Evaluation Trace'!BE139</f>
        <v/>
      </c>
      <c r="AE139" s="43" t="str">
        <f>'Evaluation Trace'!BF139</f>
        <v/>
      </c>
      <c r="AF139" s="43" t="str">
        <f>'Evaluation Trace'!BG139</f>
        <v/>
      </c>
      <c r="AG139" s="43" t="str">
        <f>'Evaluation Trace'!BH139</f>
        <v/>
      </c>
      <c r="AH139" s="43" t="str">
        <f>'Evaluation Trace'!BI139</f>
        <v/>
      </c>
      <c r="AI139" s="43" t="str">
        <f>'Evaluation Trace'!BJ139</f>
        <v/>
      </c>
      <c r="AJ139" s="43" t="str">
        <f>'Evaluation Trace'!BK139</f>
        <v/>
      </c>
      <c r="AK139" s="43" t="str">
        <f>'Evaluation Trace'!BL139</f>
        <v/>
      </c>
      <c r="AL139" s="43" t="str">
        <f>'Evaluation Trace'!BM139</f>
        <v/>
      </c>
      <c r="AM139" s="43" t="str">
        <f>'Evaluation Trace'!BN139</f>
        <v/>
      </c>
      <c r="AN139" s="43" t="str">
        <f>'Evaluation Trace'!BO139</f>
        <v/>
      </c>
      <c r="AO139" s="24"/>
      <c r="AP139" s="43" t="str">
        <f>'Evaluation Trace'!BQ139</f>
        <v/>
      </c>
      <c r="AQ139" s="43" t="str">
        <f>'Evaluation Trace'!BR139</f>
        <v/>
      </c>
      <c r="AR139" s="43" t="str">
        <f>'Evaluation Trace'!BS139</f>
        <v/>
      </c>
      <c r="AS139" s="43" t="str">
        <f>'Evaluation Trace'!BT139</f>
        <v/>
      </c>
      <c r="AT139" s="43" t="str">
        <f>'Evaluation Trace'!BU139</f>
        <v/>
      </c>
      <c r="AU139" s="43" t="str">
        <f>'Evaluation Trace'!BV139</f>
        <v/>
      </c>
      <c r="AV139" s="43" t="str">
        <f>'Evaluation Trace'!BW139</f>
        <v/>
      </c>
      <c r="AW139" s="24"/>
      <c r="AX139" s="43" t="str">
        <f>'Evaluation Trace'!BY139</f>
        <v/>
      </c>
      <c r="AY139" s="43" t="str">
        <f>'Evaluation Trace'!BZ139</f>
        <v/>
      </c>
      <c r="AZ139" s="43" t="str">
        <f>'Evaluation Trace'!CA139</f>
        <v/>
      </c>
      <c r="BA139" s="43" t="str">
        <f>'Evaluation Trace'!CB139</f>
        <v/>
      </c>
      <c r="BB139" s="43" t="str">
        <f>'Evaluation Trace'!CC139</f>
        <v/>
      </c>
      <c r="BC139" s="7"/>
      <c r="BD139" s="43" t="str">
        <f>'Evaluation Trace'!CE139</f>
        <v/>
      </c>
      <c r="BE139" s="43" t="str">
        <f>'Evaluation Trace'!CF139</f>
        <v/>
      </c>
      <c r="BF139" s="43" t="str">
        <f>'Evaluation Trace'!CG139</f>
        <v/>
      </c>
      <c r="BG139" s="43" t="str">
        <f>'Evaluation Trace'!CH139</f>
        <v/>
      </c>
      <c r="BH139" s="43" t="str">
        <f>'Evaluation Trace'!CI139</f>
        <v/>
      </c>
      <c r="BI139" s="7"/>
    </row>
    <row r="140" spans="1:61" x14ac:dyDescent="0.25">
      <c r="A140" s="44"/>
      <c r="B140" s="43" cm="1">
        <f t="array" ref="B140">MOD($D140*MOD_INV($C140,Prime),Prime)</f>
        <v>0</v>
      </c>
      <c r="C140" s="19" cm="1">
        <f t="array" ref="C140">MOD(MOD_EXP($H140,Input_Output!$O$21,Prime)-1,Prime)</f>
        <v>256</v>
      </c>
      <c r="D140" s="43">
        <f>MOD(SUMPRODUCT(_xlfn.HSTACK(J$1:P$1,R$1:AB$1,AD$1:AN$1,AP$1:AV$1,AX$1:BB$1,BD$1:BH$1),_xlfn.HSTACK($J140:$P140,$R140:$AB140,$AD140:$AN140,$AP140:$AV140,$AX140:$BB140,$BD140:$BH140)),Prime)</f>
        <v>0</v>
      </c>
      <c r="E140" s="44"/>
      <c r="F140" s="41" t="str">
        <f>'Evaluation Trace'!A140</f>
        <v/>
      </c>
      <c r="G140" s="19" t="str">
        <f>'Evaluation Trace'!B140</f>
        <v/>
      </c>
      <c r="H140" s="19">
        <f>'Evaluation Trace'!C140</f>
        <v>0</v>
      </c>
      <c r="I140" s="24"/>
      <c r="J140" s="43" t="str">
        <f>'Evaluation Trace'!AK140</f>
        <v/>
      </c>
      <c r="K140" s="43" t="str">
        <f>'Evaluation Trace'!AL140</f>
        <v/>
      </c>
      <c r="L140" s="43" t="str">
        <f>'Evaluation Trace'!AM140</f>
        <v/>
      </c>
      <c r="M140" s="43" t="str">
        <f>'Evaluation Trace'!AN140</f>
        <v/>
      </c>
      <c r="N140" s="43" t="str">
        <f>'Evaluation Trace'!AO140</f>
        <v/>
      </c>
      <c r="O140" s="43" t="str">
        <f>'Evaluation Trace'!AP140</f>
        <v/>
      </c>
      <c r="P140" s="43" t="str">
        <f>'Evaluation Trace'!AQ140</f>
        <v/>
      </c>
      <c r="Q140" s="24"/>
      <c r="R140" s="43" t="str">
        <f>'Evaluation Trace'!AS140</f>
        <v/>
      </c>
      <c r="S140" s="43" t="str">
        <f>'Evaluation Trace'!AT140</f>
        <v/>
      </c>
      <c r="T140" s="43" t="str">
        <f>'Evaluation Trace'!AU140</f>
        <v/>
      </c>
      <c r="U140" s="43" t="str">
        <f>'Evaluation Trace'!AV140</f>
        <v/>
      </c>
      <c r="V140" s="43" t="str">
        <f>'Evaluation Trace'!AW140</f>
        <v/>
      </c>
      <c r="W140" s="43" t="str">
        <f>'Evaluation Trace'!AX140</f>
        <v/>
      </c>
      <c r="X140" s="43" t="str">
        <f>'Evaluation Trace'!AY140</f>
        <v/>
      </c>
      <c r="Y140" s="43" t="str">
        <f>'Evaluation Trace'!AZ140</f>
        <v/>
      </c>
      <c r="Z140" s="43" t="str">
        <f>'Evaluation Trace'!BA140</f>
        <v/>
      </c>
      <c r="AA140" s="43" t="str">
        <f>'Evaluation Trace'!BB140</f>
        <v/>
      </c>
      <c r="AB140" s="43" t="str">
        <f>'Evaluation Trace'!BC140</f>
        <v/>
      </c>
      <c r="AC140" s="24"/>
      <c r="AD140" s="43" t="str">
        <f>'Evaluation Trace'!BE140</f>
        <v/>
      </c>
      <c r="AE140" s="43" t="str">
        <f>'Evaluation Trace'!BF140</f>
        <v/>
      </c>
      <c r="AF140" s="43" t="str">
        <f>'Evaluation Trace'!BG140</f>
        <v/>
      </c>
      <c r="AG140" s="43" t="str">
        <f>'Evaluation Trace'!BH140</f>
        <v/>
      </c>
      <c r="AH140" s="43" t="str">
        <f>'Evaluation Trace'!BI140</f>
        <v/>
      </c>
      <c r="AI140" s="43" t="str">
        <f>'Evaluation Trace'!BJ140</f>
        <v/>
      </c>
      <c r="AJ140" s="43" t="str">
        <f>'Evaluation Trace'!BK140</f>
        <v/>
      </c>
      <c r="AK140" s="43" t="str">
        <f>'Evaluation Trace'!BL140</f>
        <v/>
      </c>
      <c r="AL140" s="43" t="str">
        <f>'Evaluation Trace'!BM140</f>
        <v/>
      </c>
      <c r="AM140" s="43" t="str">
        <f>'Evaluation Trace'!BN140</f>
        <v/>
      </c>
      <c r="AN140" s="43" t="str">
        <f>'Evaluation Trace'!BO140</f>
        <v/>
      </c>
      <c r="AO140" s="24"/>
      <c r="AP140" s="43" t="str">
        <f>'Evaluation Trace'!BQ140</f>
        <v/>
      </c>
      <c r="AQ140" s="43" t="str">
        <f>'Evaluation Trace'!BR140</f>
        <v/>
      </c>
      <c r="AR140" s="43" t="str">
        <f>'Evaluation Trace'!BS140</f>
        <v/>
      </c>
      <c r="AS140" s="43" t="str">
        <f>'Evaluation Trace'!BT140</f>
        <v/>
      </c>
      <c r="AT140" s="43" t="str">
        <f>'Evaluation Trace'!BU140</f>
        <v/>
      </c>
      <c r="AU140" s="43" t="str">
        <f>'Evaluation Trace'!BV140</f>
        <v/>
      </c>
      <c r="AV140" s="43" t="str">
        <f>'Evaluation Trace'!BW140</f>
        <v/>
      </c>
      <c r="AW140" s="24"/>
      <c r="AX140" s="43" t="str">
        <f>'Evaluation Trace'!BY140</f>
        <v/>
      </c>
      <c r="AY140" s="43" t="str">
        <f>'Evaluation Trace'!BZ140</f>
        <v/>
      </c>
      <c r="AZ140" s="43" t="str">
        <f>'Evaluation Trace'!CA140</f>
        <v/>
      </c>
      <c r="BA140" s="43" t="str">
        <f>'Evaluation Trace'!CB140</f>
        <v/>
      </c>
      <c r="BB140" s="43" t="str">
        <f>'Evaluation Trace'!CC140</f>
        <v/>
      </c>
      <c r="BC140" s="7"/>
      <c r="BD140" s="43" t="str">
        <f>'Evaluation Trace'!CE140</f>
        <v/>
      </c>
      <c r="BE140" s="43" t="str">
        <f>'Evaluation Trace'!CF140</f>
        <v/>
      </c>
      <c r="BF140" s="43" t="str">
        <f>'Evaluation Trace'!CG140</f>
        <v/>
      </c>
      <c r="BG140" s="43" t="str">
        <f>'Evaluation Trace'!CH140</f>
        <v/>
      </c>
      <c r="BH140" s="43" t="str">
        <f>'Evaluation Trace'!CI140</f>
        <v/>
      </c>
      <c r="BI140" s="7"/>
    </row>
    <row r="141" spans="1:61" x14ac:dyDescent="0.25">
      <c r="A141" s="44"/>
      <c r="B141" s="43" cm="1">
        <f t="array" ref="B141">MOD($D141*MOD_INV($C141,Prime),Prime)</f>
        <v>0</v>
      </c>
      <c r="C141" s="19" cm="1">
        <f t="array" ref="C141">MOD(MOD_EXP($H141,Input_Output!$O$21,Prime)-1,Prime)</f>
        <v>256</v>
      </c>
      <c r="D141" s="43">
        <f>MOD(SUMPRODUCT(_xlfn.HSTACK(J$1:P$1,R$1:AB$1,AD$1:AN$1,AP$1:AV$1,AX$1:BB$1,BD$1:BH$1),_xlfn.HSTACK($J141:$P141,$R141:$AB141,$AD141:$AN141,$AP141:$AV141,$AX141:$BB141,$BD141:$BH141)),Prime)</f>
        <v>0</v>
      </c>
      <c r="E141" s="44"/>
      <c r="F141" s="41" t="str">
        <f>'Evaluation Trace'!A141</f>
        <v/>
      </c>
      <c r="G141" s="19" t="str">
        <f>'Evaluation Trace'!B141</f>
        <v/>
      </c>
      <c r="H141" s="19">
        <f>'Evaluation Trace'!C141</f>
        <v>0</v>
      </c>
      <c r="I141" s="24"/>
      <c r="J141" s="43" t="str">
        <f>'Evaluation Trace'!AK141</f>
        <v/>
      </c>
      <c r="K141" s="43" t="str">
        <f>'Evaluation Trace'!AL141</f>
        <v/>
      </c>
      <c r="L141" s="43" t="str">
        <f>'Evaluation Trace'!AM141</f>
        <v/>
      </c>
      <c r="M141" s="43" t="str">
        <f>'Evaluation Trace'!AN141</f>
        <v/>
      </c>
      <c r="N141" s="43" t="str">
        <f>'Evaluation Trace'!AO141</f>
        <v/>
      </c>
      <c r="O141" s="43" t="str">
        <f>'Evaluation Trace'!AP141</f>
        <v/>
      </c>
      <c r="P141" s="43" t="str">
        <f>'Evaluation Trace'!AQ141</f>
        <v/>
      </c>
      <c r="Q141" s="24"/>
      <c r="R141" s="43" t="str">
        <f>'Evaluation Trace'!AS141</f>
        <v/>
      </c>
      <c r="S141" s="43" t="str">
        <f>'Evaluation Trace'!AT141</f>
        <v/>
      </c>
      <c r="T141" s="43" t="str">
        <f>'Evaluation Trace'!AU141</f>
        <v/>
      </c>
      <c r="U141" s="43" t="str">
        <f>'Evaluation Trace'!AV141</f>
        <v/>
      </c>
      <c r="V141" s="43" t="str">
        <f>'Evaluation Trace'!AW141</f>
        <v/>
      </c>
      <c r="W141" s="43" t="str">
        <f>'Evaluation Trace'!AX141</f>
        <v/>
      </c>
      <c r="X141" s="43" t="str">
        <f>'Evaluation Trace'!AY141</f>
        <v/>
      </c>
      <c r="Y141" s="43" t="str">
        <f>'Evaluation Trace'!AZ141</f>
        <v/>
      </c>
      <c r="Z141" s="43" t="str">
        <f>'Evaluation Trace'!BA141</f>
        <v/>
      </c>
      <c r="AA141" s="43" t="str">
        <f>'Evaluation Trace'!BB141</f>
        <v/>
      </c>
      <c r="AB141" s="43" t="str">
        <f>'Evaluation Trace'!BC141</f>
        <v/>
      </c>
      <c r="AC141" s="24"/>
      <c r="AD141" s="43" t="str">
        <f>'Evaluation Trace'!BE141</f>
        <v/>
      </c>
      <c r="AE141" s="43" t="str">
        <f>'Evaluation Trace'!BF141</f>
        <v/>
      </c>
      <c r="AF141" s="43" t="str">
        <f>'Evaluation Trace'!BG141</f>
        <v/>
      </c>
      <c r="AG141" s="43" t="str">
        <f>'Evaluation Trace'!BH141</f>
        <v/>
      </c>
      <c r="AH141" s="43" t="str">
        <f>'Evaluation Trace'!BI141</f>
        <v/>
      </c>
      <c r="AI141" s="43" t="str">
        <f>'Evaluation Trace'!BJ141</f>
        <v/>
      </c>
      <c r="AJ141" s="43" t="str">
        <f>'Evaluation Trace'!BK141</f>
        <v/>
      </c>
      <c r="AK141" s="43" t="str">
        <f>'Evaluation Trace'!BL141</f>
        <v/>
      </c>
      <c r="AL141" s="43" t="str">
        <f>'Evaluation Trace'!BM141</f>
        <v/>
      </c>
      <c r="AM141" s="43" t="str">
        <f>'Evaluation Trace'!BN141</f>
        <v/>
      </c>
      <c r="AN141" s="43" t="str">
        <f>'Evaluation Trace'!BO141</f>
        <v/>
      </c>
      <c r="AO141" s="24"/>
      <c r="AP141" s="43" t="str">
        <f>'Evaluation Trace'!BQ141</f>
        <v/>
      </c>
      <c r="AQ141" s="43" t="str">
        <f>'Evaluation Trace'!BR141</f>
        <v/>
      </c>
      <c r="AR141" s="43" t="str">
        <f>'Evaluation Trace'!BS141</f>
        <v/>
      </c>
      <c r="AS141" s="43" t="str">
        <f>'Evaluation Trace'!BT141</f>
        <v/>
      </c>
      <c r="AT141" s="43" t="str">
        <f>'Evaluation Trace'!BU141</f>
        <v/>
      </c>
      <c r="AU141" s="43" t="str">
        <f>'Evaluation Trace'!BV141</f>
        <v/>
      </c>
      <c r="AV141" s="43" t="str">
        <f>'Evaluation Trace'!BW141</f>
        <v/>
      </c>
      <c r="AW141" s="24"/>
      <c r="AX141" s="43" t="str">
        <f>'Evaluation Trace'!BY141</f>
        <v/>
      </c>
      <c r="AY141" s="43" t="str">
        <f>'Evaluation Trace'!BZ141</f>
        <v/>
      </c>
      <c r="AZ141" s="43" t="str">
        <f>'Evaluation Trace'!CA141</f>
        <v/>
      </c>
      <c r="BA141" s="43" t="str">
        <f>'Evaluation Trace'!CB141</f>
        <v/>
      </c>
      <c r="BB141" s="43" t="str">
        <f>'Evaluation Trace'!CC141</f>
        <v/>
      </c>
      <c r="BC141" s="7"/>
      <c r="BD141" s="43" t="str">
        <f>'Evaluation Trace'!CE141</f>
        <v/>
      </c>
      <c r="BE141" s="43" t="str">
        <f>'Evaluation Trace'!CF141</f>
        <v/>
      </c>
      <c r="BF141" s="43" t="str">
        <f>'Evaluation Trace'!CG141</f>
        <v/>
      </c>
      <c r="BG141" s="43" t="str">
        <f>'Evaluation Trace'!CH141</f>
        <v/>
      </c>
      <c r="BH141" s="43" t="str">
        <f>'Evaluation Trace'!CI141</f>
        <v/>
      </c>
      <c r="BI141" s="7"/>
    </row>
    <row r="142" spans="1:61" x14ac:dyDescent="0.25">
      <c r="A142" s="44"/>
      <c r="B142" s="43" cm="1">
        <f t="array" ref="B142">MOD($D142*MOD_INV($C142,Prime),Prime)</f>
        <v>0</v>
      </c>
      <c r="C142" s="19" cm="1">
        <f t="array" ref="C142">MOD(MOD_EXP($H142,Input_Output!$O$21,Prime)-1,Prime)</f>
        <v>256</v>
      </c>
      <c r="D142" s="43">
        <f>MOD(SUMPRODUCT(_xlfn.HSTACK(J$1:P$1,R$1:AB$1,AD$1:AN$1,AP$1:AV$1,AX$1:BB$1,BD$1:BH$1),_xlfn.HSTACK($J142:$P142,$R142:$AB142,$AD142:$AN142,$AP142:$AV142,$AX142:$BB142,$BD142:$BH142)),Prime)</f>
        <v>0</v>
      </c>
      <c r="E142" s="44"/>
      <c r="F142" s="41" t="str">
        <f>'Evaluation Trace'!A142</f>
        <v/>
      </c>
      <c r="G142" s="19" t="str">
        <f>'Evaluation Trace'!B142</f>
        <v/>
      </c>
      <c r="H142" s="19">
        <f>'Evaluation Trace'!C142</f>
        <v>0</v>
      </c>
      <c r="I142" s="24"/>
      <c r="J142" s="43" t="str">
        <f>'Evaluation Trace'!AK142</f>
        <v/>
      </c>
      <c r="K142" s="43" t="str">
        <f>'Evaluation Trace'!AL142</f>
        <v/>
      </c>
      <c r="L142" s="43" t="str">
        <f>'Evaluation Trace'!AM142</f>
        <v/>
      </c>
      <c r="M142" s="43" t="str">
        <f>'Evaluation Trace'!AN142</f>
        <v/>
      </c>
      <c r="N142" s="43" t="str">
        <f>'Evaluation Trace'!AO142</f>
        <v/>
      </c>
      <c r="O142" s="43" t="str">
        <f>'Evaluation Trace'!AP142</f>
        <v/>
      </c>
      <c r="P142" s="43" t="str">
        <f>'Evaluation Trace'!AQ142</f>
        <v/>
      </c>
      <c r="Q142" s="24"/>
      <c r="R142" s="43" t="str">
        <f>'Evaluation Trace'!AS142</f>
        <v/>
      </c>
      <c r="S142" s="43" t="str">
        <f>'Evaluation Trace'!AT142</f>
        <v/>
      </c>
      <c r="T142" s="43" t="str">
        <f>'Evaluation Trace'!AU142</f>
        <v/>
      </c>
      <c r="U142" s="43" t="str">
        <f>'Evaluation Trace'!AV142</f>
        <v/>
      </c>
      <c r="V142" s="43" t="str">
        <f>'Evaluation Trace'!AW142</f>
        <v/>
      </c>
      <c r="W142" s="43" t="str">
        <f>'Evaluation Trace'!AX142</f>
        <v/>
      </c>
      <c r="X142" s="43" t="str">
        <f>'Evaluation Trace'!AY142</f>
        <v/>
      </c>
      <c r="Y142" s="43" t="str">
        <f>'Evaluation Trace'!AZ142</f>
        <v/>
      </c>
      <c r="Z142" s="43" t="str">
        <f>'Evaluation Trace'!BA142</f>
        <v/>
      </c>
      <c r="AA142" s="43" t="str">
        <f>'Evaluation Trace'!BB142</f>
        <v/>
      </c>
      <c r="AB142" s="43" t="str">
        <f>'Evaluation Trace'!BC142</f>
        <v/>
      </c>
      <c r="AC142" s="24"/>
      <c r="AD142" s="43" t="str">
        <f>'Evaluation Trace'!BE142</f>
        <v/>
      </c>
      <c r="AE142" s="43" t="str">
        <f>'Evaluation Trace'!BF142</f>
        <v/>
      </c>
      <c r="AF142" s="43" t="str">
        <f>'Evaluation Trace'!BG142</f>
        <v/>
      </c>
      <c r="AG142" s="43" t="str">
        <f>'Evaluation Trace'!BH142</f>
        <v/>
      </c>
      <c r="AH142" s="43" t="str">
        <f>'Evaluation Trace'!BI142</f>
        <v/>
      </c>
      <c r="AI142" s="43" t="str">
        <f>'Evaluation Trace'!BJ142</f>
        <v/>
      </c>
      <c r="AJ142" s="43" t="str">
        <f>'Evaluation Trace'!BK142</f>
        <v/>
      </c>
      <c r="AK142" s="43" t="str">
        <f>'Evaluation Trace'!BL142</f>
        <v/>
      </c>
      <c r="AL142" s="43" t="str">
        <f>'Evaluation Trace'!BM142</f>
        <v/>
      </c>
      <c r="AM142" s="43" t="str">
        <f>'Evaluation Trace'!BN142</f>
        <v/>
      </c>
      <c r="AN142" s="43" t="str">
        <f>'Evaluation Trace'!BO142</f>
        <v/>
      </c>
      <c r="AO142" s="24"/>
      <c r="AP142" s="43" t="str">
        <f>'Evaluation Trace'!BQ142</f>
        <v/>
      </c>
      <c r="AQ142" s="43" t="str">
        <f>'Evaluation Trace'!BR142</f>
        <v/>
      </c>
      <c r="AR142" s="43" t="str">
        <f>'Evaluation Trace'!BS142</f>
        <v/>
      </c>
      <c r="AS142" s="43" t="str">
        <f>'Evaluation Trace'!BT142</f>
        <v/>
      </c>
      <c r="AT142" s="43" t="str">
        <f>'Evaluation Trace'!BU142</f>
        <v/>
      </c>
      <c r="AU142" s="43" t="str">
        <f>'Evaluation Trace'!BV142</f>
        <v/>
      </c>
      <c r="AV142" s="43" t="str">
        <f>'Evaluation Trace'!BW142</f>
        <v/>
      </c>
      <c r="AW142" s="24"/>
      <c r="AX142" s="43" t="str">
        <f>'Evaluation Trace'!BY142</f>
        <v/>
      </c>
      <c r="AY142" s="43" t="str">
        <f>'Evaluation Trace'!BZ142</f>
        <v/>
      </c>
      <c r="AZ142" s="43" t="str">
        <f>'Evaluation Trace'!CA142</f>
        <v/>
      </c>
      <c r="BA142" s="43" t="str">
        <f>'Evaluation Trace'!CB142</f>
        <v/>
      </c>
      <c r="BB142" s="43" t="str">
        <f>'Evaluation Trace'!CC142</f>
        <v/>
      </c>
      <c r="BC142" s="7"/>
      <c r="BD142" s="43" t="str">
        <f>'Evaluation Trace'!CE142</f>
        <v/>
      </c>
      <c r="BE142" s="43" t="str">
        <f>'Evaluation Trace'!CF142</f>
        <v/>
      </c>
      <c r="BF142" s="43" t="str">
        <f>'Evaluation Trace'!CG142</f>
        <v/>
      </c>
      <c r="BG142" s="43" t="str">
        <f>'Evaluation Trace'!CH142</f>
        <v/>
      </c>
      <c r="BH142" s="43" t="str">
        <f>'Evaluation Trace'!CI142</f>
        <v/>
      </c>
      <c r="BI142" s="7"/>
    </row>
    <row r="143" spans="1:61" x14ac:dyDescent="0.25">
      <c r="A143" s="44"/>
      <c r="B143" s="43" cm="1">
        <f t="array" ref="B143">MOD($D143*MOD_INV($C143,Prime),Prime)</f>
        <v>0</v>
      </c>
      <c r="C143" s="19" cm="1">
        <f t="array" ref="C143">MOD(MOD_EXP($H143,Input_Output!$O$21,Prime)-1,Prime)</f>
        <v>256</v>
      </c>
      <c r="D143" s="43">
        <f>MOD(SUMPRODUCT(_xlfn.HSTACK(J$1:P$1,R$1:AB$1,AD$1:AN$1,AP$1:AV$1,AX$1:BB$1,BD$1:BH$1),_xlfn.HSTACK($J143:$P143,$R143:$AB143,$AD143:$AN143,$AP143:$AV143,$AX143:$BB143,$BD143:$BH143)),Prime)</f>
        <v>0</v>
      </c>
      <c r="E143" s="44"/>
      <c r="F143" s="41" t="str">
        <f>'Evaluation Trace'!A143</f>
        <v/>
      </c>
      <c r="G143" s="19" t="str">
        <f>'Evaluation Trace'!B143</f>
        <v/>
      </c>
      <c r="H143" s="19">
        <f>'Evaluation Trace'!C143</f>
        <v>0</v>
      </c>
      <c r="I143" s="24"/>
      <c r="J143" s="43" t="str">
        <f>'Evaluation Trace'!AK143</f>
        <v/>
      </c>
      <c r="K143" s="43" t="str">
        <f>'Evaluation Trace'!AL143</f>
        <v/>
      </c>
      <c r="L143" s="43" t="str">
        <f>'Evaluation Trace'!AM143</f>
        <v/>
      </c>
      <c r="M143" s="43" t="str">
        <f>'Evaluation Trace'!AN143</f>
        <v/>
      </c>
      <c r="N143" s="43" t="str">
        <f>'Evaluation Trace'!AO143</f>
        <v/>
      </c>
      <c r="O143" s="43" t="str">
        <f>'Evaluation Trace'!AP143</f>
        <v/>
      </c>
      <c r="P143" s="43" t="str">
        <f>'Evaluation Trace'!AQ143</f>
        <v/>
      </c>
      <c r="Q143" s="24"/>
      <c r="R143" s="43" t="str">
        <f>'Evaluation Trace'!AS143</f>
        <v/>
      </c>
      <c r="S143" s="43" t="str">
        <f>'Evaluation Trace'!AT143</f>
        <v/>
      </c>
      <c r="T143" s="43" t="str">
        <f>'Evaluation Trace'!AU143</f>
        <v/>
      </c>
      <c r="U143" s="43" t="str">
        <f>'Evaluation Trace'!AV143</f>
        <v/>
      </c>
      <c r="V143" s="43" t="str">
        <f>'Evaluation Trace'!AW143</f>
        <v/>
      </c>
      <c r="W143" s="43" t="str">
        <f>'Evaluation Trace'!AX143</f>
        <v/>
      </c>
      <c r="X143" s="43" t="str">
        <f>'Evaluation Trace'!AY143</f>
        <v/>
      </c>
      <c r="Y143" s="43" t="str">
        <f>'Evaluation Trace'!AZ143</f>
        <v/>
      </c>
      <c r="Z143" s="43" t="str">
        <f>'Evaluation Trace'!BA143</f>
        <v/>
      </c>
      <c r="AA143" s="43" t="str">
        <f>'Evaluation Trace'!BB143</f>
        <v/>
      </c>
      <c r="AB143" s="43" t="str">
        <f>'Evaluation Trace'!BC143</f>
        <v/>
      </c>
      <c r="AC143" s="24"/>
      <c r="AD143" s="43" t="str">
        <f>'Evaluation Trace'!BE143</f>
        <v/>
      </c>
      <c r="AE143" s="43" t="str">
        <f>'Evaluation Trace'!BF143</f>
        <v/>
      </c>
      <c r="AF143" s="43" t="str">
        <f>'Evaluation Trace'!BG143</f>
        <v/>
      </c>
      <c r="AG143" s="43" t="str">
        <f>'Evaluation Trace'!BH143</f>
        <v/>
      </c>
      <c r="AH143" s="43" t="str">
        <f>'Evaluation Trace'!BI143</f>
        <v/>
      </c>
      <c r="AI143" s="43" t="str">
        <f>'Evaluation Trace'!BJ143</f>
        <v/>
      </c>
      <c r="AJ143" s="43" t="str">
        <f>'Evaluation Trace'!BK143</f>
        <v/>
      </c>
      <c r="AK143" s="43" t="str">
        <f>'Evaluation Trace'!BL143</f>
        <v/>
      </c>
      <c r="AL143" s="43" t="str">
        <f>'Evaluation Trace'!BM143</f>
        <v/>
      </c>
      <c r="AM143" s="43" t="str">
        <f>'Evaluation Trace'!BN143</f>
        <v/>
      </c>
      <c r="AN143" s="43" t="str">
        <f>'Evaluation Trace'!BO143</f>
        <v/>
      </c>
      <c r="AO143" s="24"/>
      <c r="AP143" s="43" t="str">
        <f>'Evaluation Trace'!BQ143</f>
        <v/>
      </c>
      <c r="AQ143" s="43" t="str">
        <f>'Evaluation Trace'!BR143</f>
        <v/>
      </c>
      <c r="AR143" s="43" t="str">
        <f>'Evaluation Trace'!BS143</f>
        <v/>
      </c>
      <c r="AS143" s="43" t="str">
        <f>'Evaluation Trace'!BT143</f>
        <v/>
      </c>
      <c r="AT143" s="43" t="str">
        <f>'Evaluation Trace'!BU143</f>
        <v/>
      </c>
      <c r="AU143" s="43" t="str">
        <f>'Evaluation Trace'!BV143</f>
        <v/>
      </c>
      <c r="AV143" s="43" t="str">
        <f>'Evaluation Trace'!BW143</f>
        <v/>
      </c>
      <c r="AW143" s="24"/>
      <c r="AX143" s="43" t="str">
        <f>'Evaluation Trace'!BY143</f>
        <v/>
      </c>
      <c r="AY143" s="43" t="str">
        <f>'Evaluation Trace'!BZ143</f>
        <v/>
      </c>
      <c r="AZ143" s="43" t="str">
        <f>'Evaluation Trace'!CA143</f>
        <v/>
      </c>
      <c r="BA143" s="43" t="str">
        <f>'Evaluation Trace'!CB143</f>
        <v/>
      </c>
      <c r="BB143" s="43" t="str">
        <f>'Evaluation Trace'!CC143</f>
        <v/>
      </c>
      <c r="BC143" s="7"/>
      <c r="BD143" s="43" t="str">
        <f>'Evaluation Trace'!CE143</f>
        <v/>
      </c>
      <c r="BE143" s="43" t="str">
        <f>'Evaluation Trace'!CF143</f>
        <v/>
      </c>
      <c r="BF143" s="43" t="str">
        <f>'Evaluation Trace'!CG143</f>
        <v/>
      </c>
      <c r="BG143" s="43" t="str">
        <f>'Evaluation Trace'!CH143</f>
        <v/>
      </c>
      <c r="BH143" s="43" t="str">
        <f>'Evaluation Trace'!CI143</f>
        <v/>
      </c>
      <c r="BI143" s="7"/>
    </row>
    <row r="144" spans="1:61" x14ac:dyDescent="0.25">
      <c r="A144" s="44"/>
      <c r="B144" s="43" cm="1">
        <f t="array" ref="B144">MOD($D144*MOD_INV($C144,Prime),Prime)</f>
        <v>0</v>
      </c>
      <c r="C144" s="19" cm="1">
        <f t="array" ref="C144">MOD(MOD_EXP($H144,Input_Output!$O$21,Prime)-1,Prime)</f>
        <v>256</v>
      </c>
      <c r="D144" s="43">
        <f>MOD(SUMPRODUCT(_xlfn.HSTACK(J$1:P$1,R$1:AB$1,AD$1:AN$1,AP$1:AV$1,AX$1:BB$1,BD$1:BH$1),_xlfn.HSTACK($J144:$P144,$R144:$AB144,$AD144:$AN144,$AP144:$AV144,$AX144:$BB144,$BD144:$BH144)),Prime)</f>
        <v>0</v>
      </c>
      <c r="E144" s="44"/>
      <c r="F144" s="41" t="str">
        <f>'Evaluation Trace'!A144</f>
        <v/>
      </c>
      <c r="G144" s="19" t="str">
        <f>'Evaluation Trace'!B144</f>
        <v/>
      </c>
      <c r="H144" s="19">
        <f>'Evaluation Trace'!C144</f>
        <v>0</v>
      </c>
      <c r="I144" s="24"/>
      <c r="J144" s="43" t="str">
        <f>'Evaluation Trace'!AK144</f>
        <v/>
      </c>
      <c r="K144" s="43" t="str">
        <f>'Evaluation Trace'!AL144</f>
        <v/>
      </c>
      <c r="L144" s="43" t="str">
        <f>'Evaluation Trace'!AM144</f>
        <v/>
      </c>
      <c r="M144" s="43" t="str">
        <f>'Evaluation Trace'!AN144</f>
        <v/>
      </c>
      <c r="N144" s="43" t="str">
        <f>'Evaluation Trace'!AO144</f>
        <v/>
      </c>
      <c r="O144" s="43" t="str">
        <f>'Evaluation Trace'!AP144</f>
        <v/>
      </c>
      <c r="P144" s="43" t="str">
        <f>'Evaluation Trace'!AQ144</f>
        <v/>
      </c>
      <c r="Q144" s="24"/>
      <c r="R144" s="43" t="str">
        <f>'Evaluation Trace'!AS144</f>
        <v/>
      </c>
      <c r="S144" s="43" t="str">
        <f>'Evaluation Trace'!AT144</f>
        <v/>
      </c>
      <c r="T144" s="43" t="str">
        <f>'Evaluation Trace'!AU144</f>
        <v/>
      </c>
      <c r="U144" s="43" t="str">
        <f>'Evaluation Trace'!AV144</f>
        <v/>
      </c>
      <c r="V144" s="43" t="str">
        <f>'Evaluation Trace'!AW144</f>
        <v/>
      </c>
      <c r="W144" s="43" t="str">
        <f>'Evaluation Trace'!AX144</f>
        <v/>
      </c>
      <c r="X144" s="43" t="str">
        <f>'Evaluation Trace'!AY144</f>
        <v/>
      </c>
      <c r="Y144" s="43" t="str">
        <f>'Evaluation Trace'!AZ144</f>
        <v/>
      </c>
      <c r="Z144" s="43" t="str">
        <f>'Evaluation Trace'!BA144</f>
        <v/>
      </c>
      <c r="AA144" s="43" t="str">
        <f>'Evaluation Trace'!BB144</f>
        <v/>
      </c>
      <c r="AB144" s="43" t="str">
        <f>'Evaluation Trace'!BC144</f>
        <v/>
      </c>
      <c r="AC144" s="24"/>
      <c r="AD144" s="43" t="str">
        <f>'Evaluation Trace'!BE144</f>
        <v/>
      </c>
      <c r="AE144" s="43" t="str">
        <f>'Evaluation Trace'!BF144</f>
        <v/>
      </c>
      <c r="AF144" s="43" t="str">
        <f>'Evaluation Trace'!BG144</f>
        <v/>
      </c>
      <c r="AG144" s="43" t="str">
        <f>'Evaluation Trace'!BH144</f>
        <v/>
      </c>
      <c r="AH144" s="43" t="str">
        <f>'Evaluation Trace'!BI144</f>
        <v/>
      </c>
      <c r="AI144" s="43" t="str">
        <f>'Evaluation Trace'!BJ144</f>
        <v/>
      </c>
      <c r="AJ144" s="43" t="str">
        <f>'Evaluation Trace'!BK144</f>
        <v/>
      </c>
      <c r="AK144" s="43" t="str">
        <f>'Evaluation Trace'!BL144</f>
        <v/>
      </c>
      <c r="AL144" s="43" t="str">
        <f>'Evaluation Trace'!BM144</f>
        <v/>
      </c>
      <c r="AM144" s="43" t="str">
        <f>'Evaluation Trace'!BN144</f>
        <v/>
      </c>
      <c r="AN144" s="43" t="str">
        <f>'Evaluation Trace'!BO144</f>
        <v/>
      </c>
      <c r="AO144" s="24"/>
      <c r="AP144" s="43" t="str">
        <f>'Evaluation Trace'!BQ144</f>
        <v/>
      </c>
      <c r="AQ144" s="43" t="str">
        <f>'Evaluation Trace'!BR144</f>
        <v/>
      </c>
      <c r="AR144" s="43" t="str">
        <f>'Evaluation Trace'!BS144</f>
        <v/>
      </c>
      <c r="AS144" s="43" t="str">
        <f>'Evaluation Trace'!BT144</f>
        <v/>
      </c>
      <c r="AT144" s="43" t="str">
        <f>'Evaluation Trace'!BU144</f>
        <v/>
      </c>
      <c r="AU144" s="43" t="str">
        <f>'Evaluation Trace'!BV144</f>
        <v/>
      </c>
      <c r="AV144" s="43" t="str">
        <f>'Evaluation Trace'!BW144</f>
        <v/>
      </c>
      <c r="AW144" s="24"/>
      <c r="AX144" s="43" t="str">
        <f>'Evaluation Trace'!BY144</f>
        <v/>
      </c>
      <c r="AY144" s="43" t="str">
        <f>'Evaluation Trace'!BZ144</f>
        <v/>
      </c>
      <c r="AZ144" s="43" t="str">
        <f>'Evaluation Trace'!CA144</f>
        <v/>
      </c>
      <c r="BA144" s="43" t="str">
        <f>'Evaluation Trace'!CB144</f>
        <v/>
      </c>
      <c r="BB144" s="43" t="str">
        <f>'Evaluation Trace'!CC144</f>
        <v/>
      </c>
      <c r="BC144" s="7"/>
      <c r="BD144" s="43" t="str">
        <f>'Evaluation Trace'!CE144</f>
        <v/>
      </c>
      <c r="BE144" s="43" t="str">
        <f>'Evaluation Trace'!CF144</f>
        <v/>
      </c>
      <c r="BF144" s="43" t="str">
        <f>'Evaluation Trace'!CG144</f>
        <v/>
      </c>
      <c r="BG144" s="43" t="str">
        <f>'Evaluation Trace'!CH144</f>
        <v/>
      </c>
      <c r="BH144" s="43" t="str">
        <f>'Evaluation Trace'!CI144</f>
        <v/>
      </c>
      <c r="BI144" s="7"/>
    </row>
    <row r="145" spans="1:61" x14ac:dyDescent="0.25">
      <c r="A145" s="44"/>
      <c r="B145" s="43" cm="1">
        <f t="array" ref="B145">MOD($D145*MOD_INV($C145,Prime),Prime)</f>
        <v>0</v>
      </c>
      <c r="C145" s="19" cm="1">
        <f t="array" ref="C145">MOD(MOD_EXP($H145,Input_Output!$O$21,Prime)-1,Prime)</f>
        <v>256</v>
      </c>
      <c r="D145" s="43">
        <f>MOD(SUMPRODUCT(_xlfn.HSTACK(J$1:P$1,R$1:AB$1,AD$1:AN$1,AP$1:AV$1,AX$1:BB$1,BD$1:BH$1),_xlfn.HSTACK($J145:$P145,$R145:$AB145,$AD145:$AN145,$AP145:$AV145,$AX145:$BB145,$BD145:$BH145)),Prime)</f>
        <v>0</v>
      </c>
      <c r="E145" s="44"/>
      <c r="F145" s="41" t="str">
        <f>'Evaluation Trace'!A145</f>
        <v/>
      </c>
      <c r="G145" s="19" t="str">
        <f>'Evaluation Trace'!B145</f>
        <v/>
      </c>
      <c r="H145" s="19">
        <f>'Evaluation Trace'!C145</f>
        <v>0</v>
      </c>
      <c r="I145" s="24"/>
      <c r="J145" s="43" t="str">
        <f>'Evaluation Trace'!AK145</f>
        <v/>
      </c>
      <c r="K145" s="43" t="str">
        <f>'Evaluation Trace'!AL145</f>
        <v/>
      </c>
      <c r="L145" s="43" t="str">
        <f>'Evaluation Trace'!AM145</f>
        <v/>
      </c>
      <c r="M145" s="43" t="str">
        <f>'Evaluation Trace'!AN145</f>
        <v/>
      </c>
      <c r="N145" s="43" t="str">
        <f>'Evaluation Trace'!AO145</f>
        <v/>
      </c>
      <c r="O145" s="43" t="str">
        <f>'Evaluation Trace'!AP145</f>
        <v/>
      </c>
      <c r="P145" s="43" t="str">
        <f>'Evaluation Trace'!AQ145</f>
        <v/>
      </c>
      <c r="Q145" s="24"/>
      <c r="R145" s="43" t="str">
        <f>'Evaluation Trace'!AS145</f>
        <v/>
      </c>
      <c r="S145" s="43" t="str">
        <f>'Evaluation Trace'!AT145</f>
        <v/>
      </c>
      <c r="T145" s="43" t="str">
        <f>'Evaluation Trace'!AU145</f>
        <v/>
      </c>
      <c r="U145" s="43" t="str">
        <f>'Evaluation Trace'!AV145</f>
        <v/>
      </c>
      <c r="V145" s="43" t="str">
        <f>'Evaluation Trace'!AW145</f>
        <v/>
      </c>
      <c r="W145" s="43" t="str">
        <f>'Evaluation Trace'!AX145</f>
        <v/>
      </c>
      <c r="X145" s="43" t="str">
        <f>'Evaluation Trace'!AY145</f>
        <v/>
      </c>
      <c r="Y145" s="43" t="str">
        <f>'Evaluation Trace'!AZ145</f>
        <v/>
      </c>
      <c r="Z145" s="43" t="str">
        <f>'Evaluation Trace'!BA145</f>
        <v/>
      </c>
      <c r="AA145" s="43" t="str">
        <f>'Evaluation Trace'!BB145</f>
        <v/>
      </c>
      <c r="AB145" s="43" t="str">
        <f>'Evaluation Trace'!BC145</f>
        <v/>
      </c>
      <c r="AC145" s="24"/>
      <c r="AD145" s="43" t="str">
        <f>'Evaluation Trace'!BE145</f>
        <v/>
      </c>
      <c r="AE145" s="43" t="str">
        <f>'Evaluation Trace'!BF145</f>
        <v/>
      </c>
      <c r="AF145" s="43" t="str">
        <f>'Evaluation Trace'!BG145</f>
        <v/>
      </c>
      <c r="AG145" s="43" t="str">
        <f>'Evaluation Trace'!BH145</f>
        <v/>
      </c>
      <c r="AH145" s="43" t="str">
        <f>'Evaluation Trace'!BI145</f>
        <v/>
      </c>
      <c r="AI145" s="43" t="str">
        <f>'Evaluation Trace'!BJ145</f>
        <v/>
      </c>
      <c r="AJ145" s="43" t="str">
        <f>'Evaluation Trace'!BK145</f>
        <v/>
      </c>
      <c r="AK145" s="43" t="str">
        <f>'Evaluation Trace'!BL145</f>
        <v/>
      </c>
      <c r="AL145" s="43" t="str">
        <f>'Evaluation Trace'!BM145</f>
        <v/>
      </c>
      <c r="AM145" s="43" t="str">
        <f>'Evaluation Trace'!BN145</f>
        <v/>
      </c>
      <c r="AN145" s="43" t="str">
        <f>'Evaluation Trace'!BO145</f>
        <v/>
      </c>
      <c r="AO145" s="24"/>
      <c r="AP145" s="43" t="str">
        <f>'Evaluation Trace'!BQ145</f>
        <v/>
      </c>
      <c r="AQ145" s="43" t="str">
        <f>'Evaluation Trace'!BR145</f>
        <v/>
      </c>
      <c r="AR145" s="43" t="str">
        <f>'Evaluation Trace'!BS145</f>
        <v/>
      </c>
      <c r="AS145" s="43" t="str">
        <f>'Evaluation Trace'!BT145</f>
        <v/>
      </c>
      <c r="AT145" s="43" t="str">
        <f>'Evaluation Trace'!BU145</f>
        <v/>
      </c>
      <c r="AU145" s="43" t="str">
        <f>'Evaluation Trace'!BV145</f>
        <v/>
      </c>
      <c r="AV145" s="43" t="str">
        <f>'Evaluation Trace'!BW145</f>
        <v/>
      </c>
      <c r="AW145" s="24"/>
      <c r="AX145" s="43" t="str">
        <f>'Evaluation Trace'!BY145</f>
        <v/>
      </c>
      <c r="AY145" s="43" t="str">
        <f>'Evaluation Trace'!BZ145</f>
        <v/>
      </c>
      <c r="AZ145" s="43" t="str">
        <f>'Evaluation Trace'!CA145</f>
        <v/>
      </c>
      <c r="BA145" s="43" t="str">
        <f>'Evaluation Trace'!CB145</f>
        <v/>
      </c>
      <c r="BB145" s="43" t="str">
        <f>'Evaluation Trace'!CC145</f>
        <v/>
      </c>
      <c r="BC145" s="7"/>
      <c r="BD145" s="43" t="str">
        <f>'Evaluation Trace'!CE145</f>
        <v/>
      </c>
      <c r="BE145" s="43" t="str">
        <f>'Evaluation Trace'!CF145</f>
        <v/>
      </c>
      <c r="BF145" s="43" t="str">
        <f>'Evaluation Trace'!CG145</f>
        <v/>
      </c>
      <c r="BG145" s="43" t="str">
        <f>'Evaluation Trace'!CH145</f>
        <v/>
      </c>
      <c r="BH145" s="43" t="str">
        <f>'Evaluation Trace'!CI145</f>
        <v/>
      </c>
      <c r="BI145" s="7"/>
    </row>
    <row r="146" spans="1:61" x14ac:dyDescent="0.25">
      <c r="A146" s="44"/>
      <c r="B146" s="43" cm="1">
        <f t="array" ref="B146">MOD($D146*MOD_INV($C146,Prime),Prime)</f>
        <v>0</v>
      </c>
      <c r="C146" s="19" cm="1">
        <f t="array" ref="C146">MOD(MOD_EXP($H146,Input_Output!$O$21,Prime)-1,Prime)</f>
        <v>256</v>
      </c>
      <c r="D146" s="43">
        <f>MOD(SUMPRODUCT(_xlfn.HSTACK(J$1:P$1,R$1:AB$1,AD$1:AN$1,AP$1:AV$1,AX$1:BB$1,BD$1:BH$1),_xlfn.HSTACK($J146:$P146,$R146:$AB146,$AD146:$AN146,$AP146:$AV146,$AX146:$BB146,$BD146:$BH146)),Prime)</f>
        <v>0</v>
      </c>
      <c r="E146" s="44"/>
      <c r="F146" s="41" t="str">
        <f>'Evaluation Trace'!A146</f>
        <v/>
      </c>
      <c r="G146" s="19" t="str">
        <f>'Evaluation Trace'!B146</f>
        <v/>
      </c>
      <c r="H146" s="19">
        <f>'Evaluation Trace'!C146</f>
        <v>0</v>
      </c>
      <c r="I146" s="24"/>
      <c r="J146" s="43" t="str">
        <f>'Evaluation Trace'!AK146</f>
        <v/>
      </c>
      <c r="K146" s="43" t="str">
        <f>'Evaluation Trace'!AL146</f>
        <v/>
      </c>
      <c r="L146" s="43" t="str">
        <f>'Evaluation Trace'!AM146</f>
        <v/>
      </c>
      <c r="M146" s="43" t="str">
        <f>'Evaluation Trace'!AN146</f>
        <v/>
      </c>
      <c r="N146" s="43" t="str">
        <f>'Evaluation Trace'!AO146</f>
        <v/>
      </c>
      <c r="O146" s="43" t="str">
        <f>'Evaluation Trace'!AP146</f>
        <v/>
      </c>
      <c r="P146" s="43" t="str">
        <f>'Evaluation Trace'!AQ146</f>
        <v/>
      </c>
      <c r="Q146" s="24"/>
      <c r="R146" s="43" t="str">
        <f>'Evaluation Trace'!AS146</f>
        <v/>
      </c>
      <c r="S146" s="43" t="str">
        <f>'Evaluation Trace'!AT146</f>
        <v/>
      </c>
      <c r="T146" s="43" t="str">
        <f>'Evaluation Trace'!AU146</f>
        <v/>
      </c>
      <c r="U146" s="43" t="str">
        <f>'Evaluation Trace'!AV146</f>
        <v/>
      </c>
      <c r="V146" s="43" t="str">
        <f>'Evaluation Trace'!AW146</f>
        <v/>
      </c>
      <c r="W146" s="43" t="str">
        <f>'Evaluation Trace'!AX146</f>
        <v/>
      </c>
      <c r="X146" s="43" t="str">
        <f>'Evaluation Trace'!AY146</f>
        <v/>
      </c>
      <c r="Y146" s="43" t="str">
        <f>'Evaluation Trace'!AZ146</f>
        <v/>
      </c>
      <c r="Z146" s="43" t="str">
        <f>'Evaluation Trace'!BA146</f>
        <v/>
      </c>
      <c r="AA146" s="43" t="str">
        <f>'Evaluation Trace'!BB146</f>
        <v/>
      </c>
      <c r="AB146" s="43" t="str">
        <f>'Evaluation Trace'!BC146</f>
        <v/>
      </c>
      <c r="AC146" s="24"/>
      <c r="AD146" s="43" t="str">
        <f>'Evaluation Trace'!BE146</f>
        <v/>
      </c>
      <c r="AE146" s="43" t="str">
        <f>'Evaluation Trace'!BF146</f>
        <v/>
      </c>
      <c r="AF146" s="43" t="str">
        <f>'Evaluation Trace'!BG146</f>
        <v/>
      </c>
      <c r="AG146" s="43" t="str">
        <f>'Evaluation Trace'!BH146</f>
        <v/>
      </c>
      <c r="AH146" s="43" t="str">
        <f>'Evaluation Trace'!BI146</f>
        <v/>
      </c>
      <c r="AI146" s="43" t="str">
        <f>'Evaluation Trace'!BJ146</f>
        <v/>
      </c>
      <c r="AJ146" s="43" t="str">
        <f>'Evaluation Trace'!BK146</f>
        <v/>
      </c>
      <c r="AK146" s="43" t="str">
        <f>'Evaluation Trace'!BL146</f>
        <v/>
      </c>
      <c r="AL146" s="43" t="str">
        <f>'Evaluation Trace'!BM146</f>
        <v/>
      </c>
      <c r="AM146" s="43" t="str">
        <f>'Evaluation Trace'!BN146</f>
        <v/>
      </c>
      <c r="AN146" s="43" t="str">
        <f>'Evaluation Trace'!BO146</f>
        <v/>
      </c>
      <c r="AO146" s="24"/>
      <c r="AP146" s="43" t="str">
        <f>'Evaluation Trace'!BQ146</f>
        <v/>
      </c>
      <c r="AQ146" s="43" t="str">
        <f>'Evaluation Trace'!BR146</f>
        <v/>
      </c>
      <c r="AR146" s="43" t="str">
        <f>'Evaluation Trace'!BS146</f>
        <v/>
      </c>
      <c r="AS146" s="43" t="str">
        <f>'Evaluation Trace'!BT146</f>
        <v/>
      </c>
      <c r="AT146" s="43" t="str">
        <f>'Evaluation Trace'!BU146</f>
        <v/>
      </c>
      <c r="AU146" s="43" t="str">
        <f>'Evaluation Trace'!BV146</f>
        <v/>
      </c>
      <c r="AV146" s="43" t="str">
        <f>'Evaluation Trace'!BW146</f>
        <v/>
      </c>
      <c r="AW146" s="24"/>
      <c r="AX146" s="43" t="str">
        <f>'Evaluation Trace'!BY146</f>
        <v/>
      </c>
      <c r="AY146" s="43" t="str">
        <f>'Evaluation Trace'!BZ146</f>
        <v/>
      </c>
      <c r="AZ146" s="43" t="str">
        <f>'Evaluation Trace'!CA146</f>
        <v/>
      </c>
      <c r="BA146" s="43" t="str">
        <f>'Evaluation Trace'!CB146</f>
        <v/>
      </c>
      <c r="BB146" s="43" t="str">
        <f>'Evaluation Trace'!CC146</f>
        <v/>
      </c>
      <c r="BC146" s="7"/>
      <c r="BD146" s="43" t="str">
        <f>'Evaluation Trace'!CE146</f>
        <v/>
      </c>
      <c r="BE146" s="43" t="str">
        <f>'Evaluation Trace'!CF146</f>
        <v/>
      </c>
      <c r="BF146" s="43" t="str">
        <f>'Evaluation Trace'!CG146</f>
        <v/>
      </c>
      <c r="BG146" s="43" t="str">
        <f>'Evaluation Trace'!CH146</f>
        <v/>
      </c>
      <c r="BH146" s="43" t="str">
        <f>'Evaluation Trace'!CI146</f>
        <v/>
      </c>
      <c r="BI146" s="7"/>
    </row>
    <row r="147" spans="1:61" x14ac:dyDescent="0.25">
      <c r="A147" s="44"/>
      <c r="B147" s="43" cm="1">
        <f t="array" ref="B147">MOD($D147*MOD_INV($C147,Prime),Prime)</f>
        <v>0</v>
      </c>
      <c r="C147" s="19" cm="1">
        <f t="array" ref="C147">MOD(MOD_EXP($H147,Input_Output!$O$21,Prime)-1,Prime)</f>
        <v>256</v>
      </c>
      <c r="D147" s="43">
        <f>MOD(SUMPRODUCT(_xlfn.HSTACK(J$1:P$1,R$1:AB$1,AD$1:AN$1,AP$1:AV$1,AX$1:BB$1,BD$1:BH$1),_xlfn.HSTACK($J147:$P147,$R147:$AB147,$AD147:$AN147,$AP147:$AV147,$AX147:$BB147,$BD147:$BH147)),Prime)</f>
        <v>0</v>
      </c>
      <c r="E147" s="44"/>
      <c r="F147" s="41" t="str">
        <f>'Evaluation Trace'!A147</f>
        <v/>
      </c>
      <c r="G147" s="19" t="str">
        <f>'Evaluation Trace'!B147</f>
        <v/>
      </c>
      <c r="H147" s="19">
        <f>'Evaluation Trace'!C147</f>
        <v>0</v>
      </c>
      <c r="I147" s="24"/>
      <c r="J147" s="43" t="str">
        <f>'Evaluation Trace'!AK147</f>
        <v/>
      </c>
      <c r="K147" s="43" t="str">
        <f>'Evaluation Trace'!AL147</f>
        <v/>
      </c>
      <c r="L147" s="43" t="str">
        <f>'Evaluation Trace'!AM147</f>
        <v/>
      </c>
      <c r="M147" s="43" t="str">
        <f>'Evaluation Trace'!AN147</f>
        <v/>
      </c>
      <c r="N147" s="43" t="str">
        <f>'Evaluation Trace'!AO147</f>
        <v/>
      </c>
      <c r="O147" s="43" t="str">
        <f>'Evaluation Trace'!AP147</f>
        <v/>
      </c>
      <c r="P147" s="43" t="str">
        <f>'Evaluation Trace'!AQ147</f>
        <v/>
      </c>
      <c r="Q147" s="24"/>
      <c r="R147" s="43" t="str">
        <f>'Evaluation Trace'!AS147</f>
        <v/>
      </c>
      <c r="S147" s="43" t="str">
        <f>'Evaluation Trace'!AT147</f>
        <v/>
      </c>
      <c r="T147" s="43" t="str">
        <f>'Evaluation Trace'!AU147</f>
        <v/>
      </c>
      <c r="U147" s="43" t="str">
        <f>'Evaluation Trace'!AV147</f>
        <v/>
      </c>
      <c r="V147" s="43" t="str">
        <f>'Evaluation Trace'!AW147</f>
        <v/>
      </c>
      <c r="W147" s="43" t="str">
        <f>'Evaluation Trace'!AX147</f>
        <v/>
      </c>
      <c r="X147" s="43" t="str">
        <f>'Evaluation Trace'!AY147</f>
        <v/>
      </c>
      <c r="Y147" s="43" t="str">
        <f>'Evaluation Trace'!AZ147</f>
        <v/>
      </c>
      <c r="Z147" s="43" t="str">
        <f>'Evaluation Trace'!BA147</f>
        <v/>
      </c>
      <c r="AA147" s="43" t="str">
        <f>'Evaluation Trace'!BB147</f>
        <v/>
      </c>
      <c r="AB147" s="43" t="str">
        <f>'Evaluation Trace'!BC147</f>
        <v/>
      </c>
      <c r="AC147" s="24"/>
      <c r="AD147" s="43" t="str">
        <f>'Evaluation Trace'!BE147</f>
        <v/>
      </c>
      <c r="AE147" s="43" t="str">
        <f>'Evaluation Trace'!BF147</f>
        <v/>
      </c>
      <c r="AF147" s="43" t="str">
        <f>'Evaluation Trace'!BG147</f>
        <v/>
      </c>
      <c r="AG147" s="43" t="str">
        <f>'Evaluation Trace'!BH147</f>
        <v/>
      </c>
      <c r="AH147" s="43" t="str">
        <f>'Evaluation Trace'!BI147</f>
        <v/>
      </c>
      <c r="AI147" s="43" t="str">
        <f>'Evaluation Trace'!BJ147</f>
        <v/>
      </c>
      <c r="AJ147" s="43" t="str">
        <f>'Evaluation Trace'!BK147</f>
        <v/>
      </c>
      <c r="AK147" s="43" t="str">
        <f>'Evaluation Trace'!BL147</f>
        <v/>
      </c>
      <c r="AL147" s="43" t="str">
        <f>'Evaluation Trace'!BM147</f>
        <v/>
      </c>
      <c r="AM147" s="43" t="str">
        <f>'Evaluation Trace'!BN147</f>
        <v/>
      </c>
      <c r="AN147" s="43" t="str">
        <f>'Evaluation Trace'!BO147</f>
        <v/>
      </c>
      <c r="AO147" s="24"/>
      <c r="AP147" s="43" t="str">
        <f>'Evaluation Trace'!BQ147</f>
        <v/>
      </c>
      <c r="AQ147" s="43" t="str">
        <f>'Evaluation Trace'!BR147</f>
        <v/>
      </c>
      <c r="AR147" s="43" t="str">
        <f>'Evaluation Trace'!BS147</f>
        <v/>
      </c>
      <c r="AS147" s="43" t="str">
        <f>'Evaluation Trace'!BT147</f>
        <v/>
      </c>
      <c r="AT147" s="43" t="str">
        <f>'Evaluation Trace'!BU147</f>
        <v/>
      </c>
      <c r="AU147" s="43" t="str">
        <f>'Evaluation Trace'!BV147</f>
        <v/>
      </c>
      <c r="AV147" s="43" t="str">
        <f>'Evaluation Trace'!BW147</f>
        <v/>
      </c>
      <c r="AW147" s="24"/>
      <c r="AX147" s="43" t="str">
        <f>'Evaluation Trace'!BY147</f>
        <v/>
      </c>
      <c r="AY147" s="43" t="str">
        <f>'Evaluation Trace'!BZ147</f>
        <v/>
      </c>
      <c r="AZ147" s="43" t="str">
        <f>'Evaluation Trace'!CA147</f>
        <v/>
      </c>
      <c r="BA147" s="43" t="str">
        <f>'Evaluation Trace'!CB147</f>
        <v/>
      </c>
      <c r="BB147" s="43" t="str">
        <f>'Evaluation Trace'!CC147</f>
        <v/>
      </c>
      <c r="BC147" s="7"/>
      <c r="BD147" s="43" t="str">
        <f>'Evaluation Trace'!CE147</f>
        <v/>
      </c>
      <c r="BE147" s="43" t="str">
        <f>'Evaluation Trace'!CF147</f>
        <v/>
      </c>
      <c r="BF147" s="43" t="str">
        <f>'Evaluation Trace'!CG147</f>
        <v/>
      </c>
      <c r="BG147" s="43" t="str">
        <f>'Evaluation Trace'!CH147</f>
        <v/>
      </c>
      <c r="BH147" s="43" t="str">
        <f>'Evaluation Trace'!CI147</f>
        <v/>
      </c>
      <c r="BI147" s="7"/>
    </row>
    <row r="148" spans="1:61" x14ac:dyDescent="0.25">
      <c r="A148" s="44"/>
      <c r="B148" s="43" cm="1">
        <f t="array" ref="B148">MOD($D148*MOD_INV($C148,Prime),Prime)</f>
        <v>0</v>
      </c>
      <c r="C148" s="19" cm="1">
        <f t="array" ref="C148">MOD(MOD_EXP($H148,Input_Output!$O$21,Prime)-1,Prime)</f>
        <v>256</v>
      </c>
      <c r="D148" s="43">
        <f>MOD(SUMPRODUCT(_xlfn.HSTACK(J$1:P$1,R$1:AB$1,AD$1:AN$1,AP$1:AV$1,AX$1:BB$1,BD$1:BH$1),_xlfn.HSTACK($J148:$P148,$R148:$AB148,$AD148:$AN148,$AP148:$AV148,$AX148:$BB148,$BD148:$BH148)),Prime)</f>
        <v>0</v>
      </c>
      <c r="E148" s="44"/>
      <c r="F148" s="41" t="str">
        <f>'Evaluation Trace'!A148</f>
        <v/>
      </c>
      <c r="G148" s="19" t="str">
        <f>'Evaluation Trace'!B148</f>
        <v/>
      </c>
      <c r="H148" s="19">
        <f>'Evaluation Trace'!C148</f>
        <v>0</v>
      </c>
      <c r="I148" s="24"/>
      <c r="J148" s="43" t="str">
        <f>'Evaluation Trace'!AK148</f>
        <v/>
      </c>
      <c r="K148" s="43" t="str">
        <f>'Evaluation Trace'!AL148</f>
        <v/>
      </c>
      <c r="L148" s="43" t="str">
        <f>'Evaluation Trace'!AM148</f>
        <v/>
      </c>
      <c r="M148" s="43" t="str">
        <f>'Evaluation Trace'!AN148</f>
        <v/>
      </c>
      <c r="N148" s="43" t="str">
        <f>'Evaluation Trace'!AO148</f>
        <v/>
      </c>
      <c r="O148" s="43" t="str">
        <f>'Evaluation Trace'!AP148</f>
        <v/>
      </c>
      <c r="P148" s="43" t="str">
        <f>'Evaluation Trace'!AQ148</f>
        <v/>
      </c>
      <c r="Q148" s="24"/>
      <c r="R148" s="43" t="str">
        <f>'Evaluation Trace'!AS148</f>
        <v/>
      </c>
      <c r="S148" s="43" t="str">
        <f>'Evaluation Trace'!AT148</f>
        <v/>
      </c>
      <c r="T148" s="43" t="str">
        <f>'Evaluation Trace'!AU148</f>
        <v/>
      </c>
      <c r="U148" s="43" t="str">
        <f>'Evaluation Trace'!AV148</f>
        <v/>
      </c>
      <c r="V148" s="43" t="str">
        <f>'Evaluation Trace'!AW148</f>
        <v/>
      </c>
      <c r="W148" s="43" t="str">
        <f>'Evaluation Trace'!AX148</f>
        <v/>
      </c>
      <c r="X148" s="43" t="str">
        <f>'Evaluation Trace'!AY148</f>
        <v/>
      </c>
      <c r="Y148" s="43" t="str">
        <f>'Evaluation Trace'!AZ148</f>
        <v/>
      </c>
      <c r="Z148" s="43" t="str">
        <f>'Evaluation Trace'!BA148</f>
        <v/>
      </c>
      <c r="AA148" s="43" t="str">
        <f>'Evaluation Trace'!BB148</f>
        <v/>
      </c>
      <c r="AB148" s="43" t="str">
        <f>'Evaluation Trace'!BC148</f>
        <v/>
      </c>
      <c r="AC148" s="24"/>
      <c r="AD148" s="43" t="str">
        <f>'Evaluation Trace'!BE148</f>
        <v/>
      </c>
      <c r="AE148" s="43" t="str">
        <f>'Evaluation Trace'!BF148</f>
        <v/>
      </c>
      <c r="AF148" s="43" t="str">
        <f>'Evaluation Trace'!BG148</f>
        <v/>
      </c>
      <c r="AG148" s="43" t="str">
        <f>'Evaluation Trace'!BH148</f>
        <v/>
      </c>
      <c r="AH148" s="43" t="str">
        <f>'Evaluation Trace'!BI148</f>
        <v/>
      </c>
      <c r="AI148" s="43" t="str">
        <f>'Evaluation Trace'!BJ148</f>
        <v/>
      </c>
      <c r="AJ148" s="43" t="str">
        <f>'Evaluation Trace'!BK148</f>
        <v/>
      </c>
      <c r="AK148" s="43" t="str">
        <f>'Evaluation Trace'!BL148</f>
        <v/>
      </c>
      <c r="AL148" s="43" t="str">
        <f>'Evaluation Trace'!BM148</f>
        <v/>
      </c>
      <c r="AM148" s="43" t="str">
        <f>'Evaluation Trace'!BN148</f>
        <v/>
      </c>
      <c r="AN148" s="43" t="str">
        <f>'Evaluation Trace'!BO148</f>
        <v/>
      </c>
      <c r="AO148" s="24"/>
      <c r="AP148" s="43" t="str">
        <f>'Evaluation Trace'!BQ148</f>
        <v/>
      </c>
      <c r="AQ148" s="43" t="str">
        <f>'Evaluation Trace'!BR148</f>
        <v/>
      </c>
      <c r="AR148" s="43" t="str">
        <f>'Evaluation Trace'!BS148</f>
        <v/>
      </c>
      <c r="AS148" s="43" t="str">
        <f>'Evaluation Trace'!BT148</f>
        <v/>
      </c>
      <c r="AT148" s="43" t="str">
        <f>'Evaluation Trace'!BU148</f>
        <v/>
      </c>
      <c r="AU148" s="43" t="str">
        <f>'Evaluation Trace'!BV148</f>
        <v/>
      </c>
      <c r="AV148" s="43" t="str">
        <f>'Evaluation Trace'!BW148</f>
        <v/>
      </c>
      <c r="AW148" s="24"/>
      <c r="AX148" s="43" t="str">
        <f>'Evaluation Trace'!BY148</f>
        <v/>
      </c>
      <c r="AY148" s="43" t="str">
        <f>'Evaluation Trace'!BZ148</f>
        <v/>
      </c>
      <c r="AZ148" s="43" t="str">
        <f>'Evaluation Trace'!CA148</f>
        <v/>
      </c>
      <c r="BA148" s="43" t="str">
        <f>'Evaluation Trace'!CB148</f>
        <v/>
      </c>
      <c r="BB148" s="43" t="str">
        <f>'Evaluation Trace'!CC148</f>
        <v/>
      </c>
      <c r="BC148" s="7"/>
      <c r="BD148" s="43" t="str">
        <f>'Evaluation Trace'!CE148</f>
        <v/>
      </c>
      <c r="BE148" s="43" t="str">
        <f>'Evaluation Trace'!CF148</f>
        <v/>
      </c>
      <c r="BF148" s="43" t="str">
        <f>'Evaluation Trace'!CG148</f>
        <v/>
      </c>
      <c r="BG148" s="43" t="str">
        <f>'Evaluation Trace'!CH148</f>
        <v/>
      </c>
      <c r="BH148" s="43" t="str">
        <f>'Evaluation Trace'!CI148</f>
        <v/>
      </c>
      <c r="BI148" s="7"/>
    </row>
    <row r="149" spans="1:61" x14ac:dyDescent="0.25">
      <c r="A149" s="44"/>
      <c r="B149" s="43" cm="1">
        <f t="array" ref="B149">MOD($D149*MOD_INV($C149,Prime),Prime)</f>
        <v>0</v>
      </c>
      <c r="C149" s="19" cm="1">
        <f t="array" ref="C149">MOD(MOD_EXP($H149,Input_Output!$O$21,Prime)-1,Prime)</f>
        <v>256</v>
      </c>
      <c r="D149" s="43">
        <f>MOD(SUMPRODUCT(_xlfn.HSTACK(J$1:P$1,R$1:AB$1,AD$1:AN$1,AP$1:AV$1,AX$1:BB$1,BD$1:BH$1),_xlfn.HSTACK($J149:$P149,$R149:$AB149,$AD149:$AN149,$AP149:$AV149,$AX149:$BB149,$BD149:$BH149)),Prime)</f>
        <v>0</v>
      </c>
      <c r="E149" s="44"/>
      <c r="F149" s="41" t="str">
        <f>'Evaluation Trace'!A149</f>
        <v/>
      </c>
      <c r="G149" s="19" t="str">
        <f>'Evaluation Trace'!B149</f>
        <v/>
      </c>
      <c r="H149" s="19">
        <f>'Evaluation Trace'!C149</f>
        <v>0</v>
      </c>
      <c r="I149" s="24"/>
      <c r="J149" s="43" t="str">
        <f>'Evaluation Trace'!AK149</f>
        <v/>
      </c>
      <c r="K149" s="43" t="str">
        <f>'Evaluation Trace'!AL149</f>
        <v/>
      </c>
      <c r="L149" s="43" t="str">
        <f>'Evaluation Trace'!AM149</f>
        <v/>
      </c>
      <c r="M149" s="43" t="str">
        <f>'Evaluation Trace'!AN149</f>
        <v/>
      </c>
      <c r="N149" s="43" t="str">
        <f>'Evaluation Trace'!AO149</f>
        <v/>
      </c>
      <c r="O149" s="43" t="str">
        <f>'Evaluation Trace'!AP149</f>
        <v/>
      </c>
      <c r="P149" s="43" t="str">
        <f>'Evaluation Trace'!AQ149</f>
        <v/>
      </c>
      <c r="Q149" s="24"/>
      <c r="R149" s="43" t="str">
        <f>'Evaluation Trace'!AS149</f>
        <v/>
      </c>
      <c r="S149" s="43" t="str">
        <f>'Evaluation Trace'!AT149</f>
        <v/>
      </c>
      <c r="T149" s="43" t="str">
        <f>'Evaluation Trace'!AU149</f>
        <v/>
      </c>
      <c r="U149" s="43" t="str">
        <f>'Evaluation Trace'!AV149</f>
        <v/>
      </c>
      <c r="V149" s="43" t="str">
        <f>'Evaluation Trace'!AW149</f>
        <v/>
      </c>
      <c r="W149" s="43" t="str">
        <f>'Evaluation Trace'!AX149</f>
        <v/>
      </c>
      <c r="X149" s="43" t="str">
        <f>'Evaluation Trace'!AY149</f>
        <v/>
      </c>
      <c r="Y149" s="43" t="str">
        <f>'Evaluation Trace'!AZ149</f>
        <v/>
      </c>
      <c r="Z149" s="43" t="str">
        <f>'Evaluation Trace'!BA149</f>
        <v/>
      </c>
      <c r="AA149" s="43" t="str">
        <f>'Evaluation Trace'!BB149</f>
        <v/>
      </c>
      <c r="AB149" s="43" t="str">
        <f>'Evaluation Trace'!BC149</f>
        <v/>
      </c>
      <c r="AC149" s="24"/>
      <c r="AD149" s="43" t="str">
        <f>'Evaluation Trace'!BE149</f>
        <v/>
      </c>
      <c r="AE149" s="43" t="str">
        <f>'Evaluation Trace'!BF149</f>
        <v/>
      </c>
      <c r="AF149" s="43" t="str">
        <f>'Evaluation Trace'!BG149</f>
        <v/>
      </c>
      <c r="AG149" s="43" t="str">
        <f>'Evaluation Trace'!BH149</f>
        <v/>
      </c>
      <c r="AH149" s="43" t="str">
        <f>'Evaluation Trace'!BI149</f>
        <v/>
      </c>
      <c r="AI149" s="43" t="str">
        <f>'Evaluation Trace'!BJ149</f>
        <v/>
      </c>
      <c r="AJ149" s="43" t="str">
        <f>'Evaluation Trace'!BK149</f>
        <v/>
      </c>
      <c r="AK149" s="43" t="str">
        <f>'Evaluation Trace'!BL149</f>
        <v/>
      </c>
      <c r="AL149" s="43" t="str">
        <f>'Evaluation Trace'!BM149</f>
        <v/>
      </c>
      <c r="AM149" s="43" t="str">
        <f>'Evaluation Trace'!BN149</f>
        <v/>
      </c>
      <c r="AN149" s="43" t="str">
        <f>'Evaluation Trace'!BO149</f>
        <v/>
      </c>
      <c r="AO149" s="24"/>
      <c r="AP149" s="43" t="str">
        <f>'Evaluation Trace'!BQ149</f>
        <v/>
      </c>
      <c r="AQ149" s="43" t="str">
        <f>'Evaluation Trace'!BR149</f>
        <v/>
      </c>
      <c r="AR149" s="43" t="str">
        <f>'Evaluation Trace'!BS149</f>
        <v/>
      </c>
      <c r="AS149" s="43" t="str">
        <f>'Evaluation Trace'!BT149</f>
        <v/>
      </c>
      <c r="AT149" s="43" t="str">
        <f>'Evaluation Trace'!BU149</f>
        <v/>
      </c>
      <c r="AU149" s="43" t="str">
        <f>'Evaluation Trace'!BV149</f>
        <v/>
      </c>
      <c r="AV149" s="43" t="str">
        <f>'Evaluation Trace'!BW149</f>
        <v/>
      </c>
      <c r="AW149" s="24"/>
      <c r="AX149" s="43" t="str">
        <f>'Evaluation Trace'!BY149</f>
        <v/>
      </c>
      <c r="AY149" s="43" t="str">
        <f>'Evaluation Trace'!BZ149</f>
        <v/>
      </c>
      <c r="AZ149" s="43" t="str">
        <f>'Evaluation Trace'!CA149</f>
        <v/>
      </c>
      <c r="BA149" s="43" t="str">
        <f>'Evaluation Trace'!CB149</f>
        <v/>
      </c>
      <c r="BB149" s="43" t="str">
        <f>'Evaluation Trace'!CC149</f>
        <v/>
      </c>
      <c r="BC149" s="7"/>
      <c r="BD149" s="43" t="str">
        <f>'Evaluation Trace'!CE149</f>
        <v/>
      </c>
      <c r="BE149" s="43" t="str">
        <f>'Evaluation Trace'!CF149</f>
        <v/>
      </c>
      <c r="BF149" s="43" t="str">
        <f>'Evaluation Trace'!CG149</f>
        <v/>
      </c>
      <c r="BG149" s="43" t="str">
        <f>'Evaluation Trace'!CH149</f>
        <v/>
      </c>
      <c r="BH149" s="43" t="str">
        <f>'Evaluation Trace'!CI149</f>
        <v/>
      </c>
      <c r="BI149" s="7"/>
    </row>
    <row r="150" spans="1:61" x14ac:dyDescent="0.25">
      <c r="A150" s="44"/>
      <c r="B150" s="43" cm="1">
        <f t="array" ref="B150">MOD($D150*MOD_INV($C150,Prime),Prime)</f>
        <v>0</v>
      </c>
      <c r="C150" s="19" cm="1">
        <f t="array" ref="C150">MOD(MOD_EXP($H150,Input_Output!$O$21,Prime)-1,Prime)</f>
        <v>256</v>
      </c>
      <c r="D150" s="43">
        <f>MOD(SUMPRODUCT(_xlfn.HSTACK(J$1:P$1,R$1:AB$1,AD$1:AN$1,AP$1:AV$1,AX$1:BB$1,BD$1:BH$1),_xlfn.HSTACK($J150:$P150,$R150:$AB150,$AD150:$AN150,$AP150:$AV150,$AX150:$BB150,$BD150:$BH150)),Prime)</f>
        <v>0</v>
      </c>
      <c r="E150" s="44"/>
      <c r="F150" s="41" t="str">
        <f>'Evaluation Trace'!A150</f>
        <v/>
      </c>
      <c r="G150" s="19" t="str">
        <f>'Evaluation Trace'!B150</f>
        <v/>
      </c>
      <c r="H150" s="19">
        <f>'Evaluation Trace'!C150</f>
        <v>0</v>
      </c>
      <c r="I150" s="24"/>
      <c r="J150" s="43" t="str">
        <f>'Evaluation Trace'!AK150</f>
        <v/>
      </c>
      <c r="K150" s="43" t="str">
        <f>'Evaluation Trace'!AL150</f>
        <v/>
      </c>
      <c r="L150" s="43" t="str">
        <f>'Evaluation Trace'!AM150</f>
        <v/>
      </c>
      <c r="M150" s="43" t="str">
        <f>'Evaluation Trace'!AN150</f>
        <v/>
      </c>
      <c r="N150" s="43" t="str">
        <f>'Evaluation Trace'!AO150</f>
        <v/>
      </c>
      <c r="O150" s="43" t="str">
        <f>'Evaluation Trace'!AP150</f>
        <v/>
      </c>
      <c r="P150" s="43" t="str">
        <f>'Evaluation Trace'!AQ150</f>
        <v/>
      </c>
      <c r="Q150" s="24"/>
      <c r="R150" s="43" t="str">
        <f>'Evaluation Trace'!AS150</f>
        <v/>
      </c>
      <c r="S150" s="43" t="str">
        <f>'Evaluation Trace'!AT150</f>
        <v/>
      </c>
      <c r="T150" s="43" t="str">
        <f>'Evaluation Trace'!AU150</f>
        <v/>
      </c>
      <c r="U150" s="43" t="str">
        <f>'Evaluation Trace'!AV150</f>
        <v/>
      </c>
      <c r="V150" s="43" t="str">
        <f>'Evaluation Trace'!AW150</f>
        <v/>
      </c>
      <c r="W150" s="43" t="str">
        <f>'Evaluation Trace'!AX150</f>
        <v/>
      </c>
      <c r="X150" s="43" t="str">
        <f>'Evaluation Trace'!AY150</f>
        <v/>
      </c>
      <c r="Y150" s="43" t="str">
        <f>'Evaluation Trace'!AZ150</f>
        <v/>
      </c>
      <c r="Z150" s="43" t="str">
        <f>'Evaluation Trace'!BA150</f>
        <v/>
      </c>
      <c r="AA150" s="43" t="str">
        <f>'Evaluation Trace'!BB150</f>
        <v/>
      </c>
      <c r="AB150" s="43" t="str">
        <f>'Evaluation Trace'!BC150</f>
        <v/>
      </c>
      <c r="AC150" s="24"/>
      <c r="AD150" s="43" t="str">
        <f>'Evaluation Trace'!BE150</f>
        <v/>
      </c>
      <c r="AE150" s="43" t="str">
        <f>'Evaluation Trace'!BF150</f>
        <v/>
      </c>
      <c r="AF150" s="43" t="str">
        <f>'Evaluation Trace'!BG150</f>
        <v/>
      </c>
      <c r="AG150" s="43" t="str">
        <f>'Evaluation Trace'!BH150</f>
        <v/>
      </c>
      <c r="AH150" s="43" t="str">
        <f>'Evaluation Trace'!BI150</f>
        <v/>
      </c>
      <c r="AI150" s="43" t="str">
        <f>'Evaluation Trace'!BJ150</f>
        <v/>
      </c>
      <c r="AJ150" s="43" t="str">
        <f>'Evaluation Trace'!BK150</f>
        <v/>
      </c>
      <c r="AK150" s="43" t="str">
        <f>'Evaluation Trace'!BL150</f>
        <v/>
      </c>
      <c r="AL150" s="43" t="str">
        <f>'Evaluation Trace'!BM150</f>
        <v/>
      </c>
      <c r="AM150" s="43" t="str">
        <f>'Evaluation Trace'!BN150</f>
        <v/>
      </c>
      <c r="AN150" s="43" t="str">
        <f>'Evaluation Trace'!BO150</f>
        <v/>
      </c>
      <c r="AO150" s="24"/>
      <c r="AP150" s="43" t="str">
        <f>'Evaluation Trace'!BQ150</f>
        <v/>
      </c>
      <c r="AQ150" s="43" t="str">
        <f>'Evaluation Trace'!BR150</f>
        <v/>
      </c>
      <c r="AR150" s="43" t="str">
        <f>'Evaluation Trace'!BS150</f>
        <v/>
      </c>
      <c r="AS150" s="43" t="str">
        <f>'Evaluation Trace'!BT150</f>
        <v/>
      </c>
      <c r="AT150" s="43" t="str">
        <f>'Evaluation Trace'!BU150</f>
        <v/>
      </c>
      <c r="AU150" s="43" t="str">
        <f>'Evaluation Trace'!BV150</f>
        <v/>
      </c>
      <c r="AV150" s="43" t="str">
        <f>'Evaluation Trace'!BW150</f>
        <v/>
      </c>
      <c r="AW150" s="24"/>
      <c r="AX150" s="43" t="str">
        <f>'Evaluation Trace'!BY150</f>
        <v/>
      </c>
      <c r="AY150" s="43" t="str">
        <f>'Evaluation Trace'!BZ150</f>
        <v/>
      </c>
      <c r="AZ150" s="43" t="str">
        <f>'Evaluation Trace'!CA150</f>
        <v/>
      </c>
      <c r="BA150" s="43" t="str">
        <f>'Evaluation Trace'!CB150</f>
        <v/>
      </c>
      <c r="BB150" s="43" t="str">
        <f>'Evaluation Trace'!CC150</f>
        <v/>
      </c>
      <c r="BC150" s="7"/>
      <c r="BD150" s="43" t="str">
        <f>'Evaluation Trace'!CE150</f>
        <v/>
      </c>
      <c r="BE150" s="43" t="str">
        <f>'Evaluation Trace'!CF150</f>
        <v/>
      </c>
      <c r="BF150" s="43" t="str">
        <f>'Evaluation Trace'!CG150</f>
        <v/>
      </c>
      <c r="BG150" s="43" t="str">
        <f>'Evaluation Trace'!CH150</f>
        <v/>
      </c>
      <c r="BH150" s="43" t="str">
        <f>'Evaluation Trace'!CI150</f>
        <v/>
      </c>
      <c r="BI150" s="7"/>
    </row>
    <row r="151" spans="1:61" x14ac:dyDescent="0.25">
      <c r="A151" s="44"/>
      <c r="B151" s="43" cm="1">
        <f t="array" ref="B151">MOD($D151*MOD_INV($C151,Prime),Prime)</f>
        <v>0</v>
      </c>
      <c r="C151" s="19" cm="1">
        <f t="array" ref="C151">MOD(MOD_EXP($H151,Input_Output!$O$21,Prime)-1,Prime)</f>
        <v>256</v>
      </c>
      <c r="D151" s="43">
        <f>MOD(SUMPRODUCT(_xlfn.HSTACK(J$1:P$1,R$1:AB$1,AD$1:AN$1,AP$1:AV$1,AX$1:BB$1,BD$1:BH$1),_xlfn.HSTACK($J151:$P151,$R151:$AB151,$AD151:$AN151,$AP151:$AV151,$AX151:$BB151,$BD151:$BH151)),Prime)</f>
        <v>0</v>
      </c>
      <c r="E151" s="44"/>
      <c r="F151" s="41" t="str">
        <f>'Evaluation Trace'!A151</f>
        <v/>
      </c>
      <c r="G151" s="19" t="str">
        <f>'Evaluation Trace'!B151</f>
        <v/>
      </c>
      <c r="H151" s="19">
        <f>'Evaluation Trace'!C151</f>
        <v>0</v>
      </c>
      <c r="I151" s="24"/>
      <c r="J151" s="43" t="str">
        <f>'Evaluation Trace'!AK151</f>
        <v/>
      </c>
      <c r="K151" s="43" t="str">
        <f>'Evaluation Trace'!AL151</f>
        <v/>
      </c>
      <c r="L151" s="43" t="str">
        <f>'Evaluation Trace'!AM151</f>
        <v/>
      </c>
      <c r="M151" s="43" t="str">
        <f>'Evaluation Trace'!AN151</f>
        <v/>
      </c>
      <c r="N151" s="43" t="str">
        <f>'Evaluation Trace'!AO151</f>
        <v/>
      </c>
      <c r="O151" s="43" t="str">
        <f>'Evaluation Trace'!AP151</f>
        <v/>
      </c>
      <c r="P151" s="43" t="str">
        <f>'Evaluation Trace'!AQ151</f>
        <v/>
      </c>
      <c r="Q151" s="24"/>
      <c r="R151" s="43" t="str">
        <f>'Evaluation Trace'!AS151</f>
        <v/>
      </c>
      <c r="S151" s="43" t="str">
        <f>'Evaluation Trace'!AT151</f>
        <v/>
      </c>
      <c r="T151" s="43" t="str">
        <f>'Evaluation Trace'!AU151</f>
        <v/>
      </c>
      <c r="U151" s="43" t="str">
        <f>'Evaluation Trace'!AV151</f>
        <v/>
      </c>
      <c r="V151" s="43" t="str">
        <f>'Evaluation Trace'!AW151</f>
        <v/>
      </c>
      <c r="W151" s="43" t="str">
        <f>'Evaluation Trace'!AX151</f>
        <v/>
      </c>
      <c r="X151" s="43" t="str">
        <f>'Evaluation Trace'!AY151</f>
        <v/>
      </c>
      <c r="Y151" s="43" t="str">
        <f>'Evaluation Trace'!AZ151</f>
        <v/>
      </c>
      <c r="Z151" s="43" t="str">
        <f>'Evaluation Trace'!BA151</f>
        <v/>
      </c>
      <c r="AA151" s="43" t="str">
        <f>'Evaluation Trace'!BB151</f>
        <v/>
      </c>
      <c r="AB151" s="43" t="str">
        <f>'Evaluation Trace'!BC151</f>
        <v/>
      </c>
      <c r="AC151" s="24"/>
      <c r="AD151" s="43" t="str">
        <f>'Evaluation Trace'!BE151</f>
        <v/>
      </c>
      <c r="AE151" s="43" t="str">
        <f>'Evaluation Trace'!BF151</f>
        <v/>
      </c>
      <c r="AF151" s="43" t="str">
        <f>'Evaluation Trace'!BG151</f>
        <v/>
      </c>
      <c r="AG151" s="43" t="str">
        <f>'Evaluation Trace'!BH151</f>
        <v/>
      </c>
      <c r="AH151" s="43" t="str">
        <f>'Evaluation Trace'!BI151</f>
        <v/>
      </c>
      <c r="AI151" s="43" t="str">
        <f>'Evaluation Trace'!BJ151</f>
        <v/>
      </c>
      <c r="AJ151" s="43" t="str">
        <f>'Evaluation Trace'!BK151</f>
        <v/>
      </c>
      <c r="AK151" s="43" t="str">
        <f>'Evaluation Trace'!BL151</f>
        <v/>
      </c>
      <c r="AL151" s="43" t="str">
        <f>'Evaluation Trace'!BM151</f>
        <v/>
      </c>
      <c r="AM151" s="43" t="str">
        <f>'Evaluation Trace'!BN151</f>
        <v/>
      </c>
      <c r="AN151" s="43" t="str">
        <f>'Evaluation Trace'!BO151</f>
        <v/>
      </c>
      <c r="AO151" s="24"/>
      <c r="AP151" s="43" t="str">
        <f>'Evaluation Trace'!BQ151</f>
        <v/>
      </c>
      <c r="AQ151" s="43" t="str">
        <f>'Evaluation Trace'!BR151</f>
        <v/>
      </c>
      <c r="AR151" s="43" t="str">
        <f>'Evaluation Trace'!BS151</f>
        <v/>
      </c>
      <c r="AS151" s="43" t="str">
        <f>'Evaluation Trace'!BT151</f>
        <v/>
      </c>
      <c r="AT151" s="43" t="str">
        <f>'Evaluation Trace'!BU151</f>
        <v/>
      </c>
      <c r="AU151" s="43" t="str">
        <f>'Evaluation Trace'!BV151</f>
        <v/>
      </c>
      <c r="AV151" s="43" t="str">
        <f>'Evaluation Trace'!BW151</f>
        <v/>
      </c>
      <c r="AW151" s="24"/>
      <c r="AX151" s="43" t="str">
        <f>'Evaluation Trace'!BY151</f>
        <v/>
      </c>
      <c r="AY151" s="43" t="str">
        <f>'Evaluation Trace'!BZ151</f>
        <v/>
      </c>
      <c r="AZ151" s="43" t="str">
        <f>'Evaluation Trace'!CA151</f>
        <v/>
      </c>
      <c r="BA151" s="43" t="str">
        <f>'Evaluation Trace'!CB151</f>
        <v/>
      </c>
      <c r="BB151" s="43" t="str">
        <f>'Evaluation Trace'!CC151</f>
        <v/>
      </c>
      <c r="BC151" s="7"/>
      <c r="BD151" s="43" t="str">
        <f>'Evaluation Trace'!CE151</f>
        <v/>
      </c>
      <c r="BE151" s="43" t="str">
        <f>'Evaluation Trace'!CF151</f>
        <v/>
      </c>
      <c r="BF151" s="43" t="str">
        <f>'Evaluation Trace'!CG151</f>
        <v/>
      </c>
      <c r="BG151" s="43" t="str">
        <f>'Evaluation Trace'!CH151</f>
        <v/>
      </c>
      <c r="BH151" s="43" t="str">
        <f>'Evaluation Trace'!CI151</f>
        <v/>
      </c>
      <c r="BI151" s="7"/>
    </row>
    <row r="152" spans="1:61" x14ac:dyDescent="0.25">
      <c r="A152" s="44"/>
      <c r="B152" s="43" cm="1">
        <f t="array" ref="B152">MOD($D152*MOD_INV($C152,Prime),Prime)</f>
        <v>0</v>
      </c>
      <c r="C152" s="19" cm="1">
        <f t="array" ref="C152">MOD(MOD_EXP($H152,Input_Output!$O$21,Prime)-1,Prime)</f>
        <v>256</v>
      </c>
      <c r="D152" s="43">
        <f>MOD(SUMPRODUCT(_xlfn.HSTACK(J$1:P$1,R$1:AB$1,AD$1:AN$1,AP$1:AV$1,AX$1:BB$1,BD$1:BH$1),_xlfn.HSTACK($J152:$P152,$R152:$AB152,$AD152:$AN152,$AP152:$AV152,$AX152:$BB152,$BD152:$BH152)),Prime)</f>
        <v>0</v>
      </c>
      <c r="E152" s="44"/>
      <c r="F152" s="41" t="str">
        <f>'Evaluation Trace'!A152</f>
        <v/>
      </c>
      <c r="G152" s="19" t="str">
        <f>'Evaluation Trace'!B152</f>
        <v/>
      </c>
      <c r="H152" s="19">
        <f>'Evaluation Trace'!C152</f>
        <v>0</v>
      </c>
      <c r="I152" s="24"/>
      <c r="J152" s="43" t="str">
        <f>'Evaluation Trace'!AK152</f>
        <v/>
      </c>
      <c r="K152" s="43" t="str">
        <f>'Evaluation Trace'!AL152</f>
        <v/>
      </c>
      <c r="L152" s="43" t="str">
        <f>'Evaluation Trace'!AM152</f>
        <v/>
      </c>
      <c r="M152" s="43" t="str">
        <f>'Evaluation Trace'!AN152</f>
        <v/>
      </c>
      <c r="N152" s="43" t="str">
        <f>'Evaluation Trace'!AO152</f>
        <v/>
      </c>
      <c r="O152" s="43" t="str">
        <f>'Evaluation Trace'!AP152</f>
        <v/>
      </c>
      <c r="P152" s="43" t="str">
        <f>'Evaluation Trace'!AQ152</f>
        <v/>
      </c>
      <c r="Q152" s="24"/>
      <c r="R152" s="43" t="str">
        <f>'Evaluation Trace'!AS152</f>
        <v/>
      </c>
      <c r="S152" s="43" t="str">
        <f>'Evaluation Trace'!AT152</f>
        <v/>
      </c>
      <c r="T152" s="43" t="str">
        <f>'Evaluation Trace'!AU152</f>
        <v/>
      </c>
      <c r="U152" s="43" t="str">
        <f>'Evaluation Trace'!AV152</f>
        <v/>
      </c>
      <c r="V152" s="43" t="str">
        <f>'Evaluation Trace'!AW152</f>
        <v/>
      </c>
      <c r="W152" s="43" t="str">
        <f>'Evaluation Trace'!AX152</f>
        <v/>
      </c>
      <c r="X152" s="43" t="str">
        <f>'Evaluation Trace'!AY152</f>
        <v/>
      </c>
      <c r="Y152" s="43" t="str">
        <f>'Evaluation Trace'!AZ152</f>
        <v/>
      </c>
      <c r="Z152" s="43" t="str">
        <f>'Evaluation Trace'!BA152</f>
        <v/>
      </c>
      <c r="AA152" s="43" t="str">
        <f>'Evaluation Trace'!BB152</f>
        <v/>
      </c>
      <c r="AB152" s="43" t="str">
        <f>'Evaluation Trace'!BC152</f>
        <v/>
      </c>
      <c r="AC152" s="24"/>
      <c r="AD152" s="43" t="str">
        <f>'Evaluation Trace'!BE152</f>
        <v/>
      </c>
      <c r="AE152" s="43" t="str">
        <f>'Evaluation Trace'!BF152</f>
        <v/>
      </c>
      <c r="AF152" s="43" t="str">
        <f>'Evaluation Trace'!BG152</f>
        <v/>
      </c>
      <c r="AG152" s="43" t="str">
        <f>'Evaluation Trace'!BH152</f>
        <v/>
      </c>
      <c r="AH152" s="43" t="str">
        <f>'Evaluation Trace'!BI152</f>
        <v/>
      </c>
      <c r="AI152" s="43" t="str">
        <f>'Evaluation Trace'!BJ152</f>
        <v/>
      </c>
      <c r="AJ152" s="43" t="str">
        <f>'Evaluation Trace'!BK152</f>
        <v/>
      </c>
      <c r="AK152" s="43" t="str">
        <f>'Evaluation Trace'!BL152</f>
        <v/>
      </c>
      <c r="AL152" s="43" t="str">
        <f>'Evaluation Trace'!BM152</f>
        <v/>
      </c>
      <c r="AM152" s="43" t="str">
        <f>'Evaluation Trace'!BN152</f>
        <v/>
      </c>
      <c r="AN152" s="43" t="str">
        <f>'Evaluation Trace'!BO152</f>
        <v/>
      </c>
      <c r="AO152" s="24"/>
      <c r="AP152" s="43" t="str">
        <f>'Evaluation Trace'!BQ152</f>
        <v/>
      </c>
      <c r="AQ152" s="43" t="str">
        <f>'Evaluation Trace'!BR152</f>
        <v/>
      </c>
      <c r="AR152" s="43" t="str">
        <f>'Evaluation Trace'!BS152</f>
        <v/>
      </c>
      <c r="AS152" s="43" t="str">
        <f>'Evaluation Trace'!BT152</f>
        <v/>
      </c>
      <c r="AT152" s="43" t="str">
        <f>'Evaluation Trace'!BU152</f>
        <v/>
      </c>
      <c r="AU152" s="43" t="str">
        <f>'Evaluation Trace'!BV152</f>
        <v/>
      </c>
      <c r="AV152" s="43" t="str">
        <f>'Evaluation Trace'!BW152</f>
        <v/>
      </c>
      <c r="AW152" s="24"/>
      <c r="AX152" s="43" t="str">
        <f>'Evaluation Trace'!BY152</f>
        <v/>
      </c>
      <c r="AY152" s="43" t="str">
        <f>'Evaluation Trace'!BZ152</f>
        <v/>
      </c>
      <c r="AZ152" s="43" t="str">
        <f>'Evaluation Trace'!CA152</f>
        <v/>
      </c>
      <c r="BA152" s="43" t="str">
        <f>'Evaluation Trace'!CB152</f>
        <v/>
      </c>
      <c r="BB152" s="43" t="str">
        <f>'Evaluation Trace'!CC152</f>
        <v/>
      </c>
      <c r="BC152" s="7"/>
      <c r="BD152" s="43" t="str">
        <f>'Evaluation Trace'!CE152</f>
        <v/>
      </c>
      <c r="BE152" s="43" t="str">
        <f>'Evaluation Trace'!CF152</f>
        <v/>
      </c>
      <c r="BF152" s="43" t="str">
        <f>'Evaluation Trace'!CG152</f>
        <v/>
      </c>
      <c r="BG152" s="43" t="str">
        <f>'Evaluation Trace'!CH152</f>
        <v/>
      </c>
      <c r="BH152" s="43" t="str">
        <f>'Evaluation Trace'!CI152</f>
        <v/>
      </c>
      <c r="BI152" s="7"/>
    </row>
    <row r="153" spans="1:61" x14ac:dyDescent="0.25">
      <c r="A153" s="44"/>
      <c r="B153" s="43" cm="1">
        <f t="array" ref="B153">MOD($D153*MOD_INV($C153,Prime),Prime)</f>
        <v>0</v>
      </c>
      <c r="C153" s="19" cm="1">
        <f t="array" ref="C153">MOD(MOD_EXP($H153,Input_Output!$O$21,Prime)-1,Prime)</f>
        <v>256</v>
      </c>
      <c r="D153" s="43">
        <f>MOD(SUMPRODUCT(_xlfn.HSTACK(J$1:P$1,R$1:AB$1,AD$1:AN$1,AP$1:AV$1,AX$1:BB$1,BD$1:BH$1),_xlfn.HSTACK($J153:$P153,$R153:$AB153,$AD153:$AN153,$AP153:$AV153,$AX153:$BB153,$BD153:$BH153)),Prime)</f>
        <v>0</v>
      </c>
      <c r="E153" s="44"/>
      <c r="F153" s="41" t="str">
        <f>'Evaluation Trace'!A153</f>
        <v/>
      </c>
      <c r="G153" s="19" t="str">
        <f>'Evaluation Trace'!B153</f>
        <v/>
      </c>
      <c r="H153" s="19">
        <f>'Evaluation Trace'!C153</f>
        <v>0</v>
      </c>
      <c r="I153" s="24"/>
      <c r="J153" s="43" t="str">
        <f>'Evaluation Trace'!AK153</f>
        <v/>
      </c>
      <c r="K153" s="43" t="str">
        <f>'Evaluation Trace'!AL153</f>
        <v/>
      </c>
      <c r="L153" s="43" t="str">
        <f>'Evaluation Trace'!AM153</f>
        <v/>
      </c>
      <c r="M153" s="43" t="str">
        <f>'Evaluation Trace'!AN153</f>
        <v/>
      </c>
      <c r="N153" s="43" t="str">
        <f>'Evaluation Trace'!AO153</f>
        <v/>
      </c>
      <c r="O153" s="43" t="str">
        <f>'Evaluation Trace'!AP153</f>
        <v/>
      </c>
      <c r="P153" s="43" t="str">
        <f>'Evaluation Trace'!AQ153</f>
        <v/>
      </c>
      <c r="Q153" s="24"/>
      <c r="R153" s="43" t="str">
        <f>'Evaluation Trace'!AS153</f>
        <v/>
      </c>
      <c r="S153" s="43" t="str">
        <f>'Evaluation Trace'!AT153</f>
        <v/>
      </c>
      <c r="T153" s="43" t="str">
        <f>'Evaluation Trace'!AU153</f>
        <v/>
      </c>
      <c r="U153" s="43" t="str">
        <f>'Evaluation Trace'!AV153</f>
        <v/>
      </c>
      <c r="V153" s="43" t="str">
        <f>'Evaluation Trace'!AW153</f>
        <v/>
      </c>
      <c r="W153" s="43" t="str">
        <f>'Evaluation Trace'!AX153</f>
        <v/>
      </c>
      <c r="X153" s="43" t="str">
        <f>'Evaluation Trace'!AY153</f>
        <v/>
      </c>
      <c r="Y153" s="43" t="str">
        <f>'Evaluation Trace'!AZ153</f>
        <v/>
      </c>
      <c r="Z153" s="43" t="str">
        <f>'Evaluation Trace'!BA153</f>
        <v/>
      </c>
      <c r="AA153" s="43" t="str">
        <f>'Evaluation Trace'!BB153</f>
        <v/>
      </c>
      <c r="AB153" s="43" t="str">
        <f>'Evaluation Trace'!BC153</f>
        <v/>
      </c>
      <c r="AC153" s="24"/>
      <c r="AD153" s="43" t="str">
        <f>'Evaluation Trace'!BE153</f>
        <v/>
      </c>
      <c r="AE153" s="43" t="str">
        <f>'Evaluation Trace'!BF153</f>
        <v/>
      </c>
      <c r="AF153" s="43" t="str">
        <f>'Evaluation Trace'!BG153</f>
        <v/>
      </c>
      <c r="AG153" s="43" t="str">
        <f>'Evaluation Trace'!BH153</f>
        <v/>
      </c>
      <c r="AH153" s="43" t="str">
        <f>'Evaluation Trace'!BI153</f>
        <v/>
      </c>
      <c r="AI153" s="43" t="str">
        <f>'Evaluation Trace'!BJ153</f>
        <v/>
      </c>
      <c r="AJ153" s="43" t="str">
        <f>'Evaluation Trace'!BK153</f>
        <v/>
      </c>
      <c r="AK153" s="43" t="str">
        <f>'Evaluation Trace'!BL153</f>
        <v/>
      </c>
      <c r="AL153" s="43" t="str">
        <f>'Evaluation Trace'!BM153</f>
        <v/>
      </c>
      <c r="AM153" s="43" t="str">
        <f>'Evaluation Trace'!BN153</f>
        <v/>
      </c>
      <c r="AN153" s="43" t="str">
        <f>'Evaluation Trace'!BO153</f>
        <v/>
      </c>
      <c r="AO153" s="24"/>
      <c r="AP153" s="43" t="str">
        <f>'Evaluation Trace'!BQ153</f>
        <v/>
      </c>
      <c r="AQ153" s="43" t="str">
        <f>'Evaluation Trace'!BR153</f>
        <v/>
      </c>
      <c r="AR153" s="43" t="str">
        <f>'Evaluation Trace'!BS153</f>
        <v/>
      </c>
      <c r="AS153" s="43" t="str">
        <f>'Evaluation Trace'!BT153</f>
        <v/>
      </c>
      <c r="AT153" s="43" t="str">
        <f>'Evaluation Trace'!BU153</f>
        <v/>
      </c>
      <c r="AU153" s="43" t="str">
        <f>'Evaluation Trace'!BV153</f>
        <v/>
      </c>
      <c r="AV153" s="43" t="str">
        <f>'Evaluation Trace'!BW153</f>
        <v/>
      </c>
      <c r="AW153" s="24"/>
      <c r="AX153" s="43" t="str">
        <f>'Evaluation Trace'!BY153</f>
        <v/>
      </c>
      <c r="AY153" s="43" t="str">
        <f>'Evaluation Trace'!BZ153</f>
        <v/>
      </c>
      <c r="AZ153" s="43" t="str">
        <f>'Evaluation Trace'!CA153</f>
        <v/>
      </c>
      <c r="BA153" s="43" t="str">
        <f>'Evaluation Trace'!CB153</f>
        <v/>
      </c>
      <c r="BB153" s="43" t="str">
        <f>'Evaluation Trace'!CC153</f>
        <v/>
      </c>
      <c r="BC153" s="7"/>
      <c r="BD153" s="43" t="str">
        <f>'Evaluation Trace'!CE153</f>
        <v/>
      </c>
      <c r="BE153" s="43" t="str">
        <f>'Evaluation Trace'!CF153</f>
        <v/>
      </c>
      <c r="BF153" s="43" t="str">
        <f>'Evaluation Trace'!CG153</f>
        <v/>
      </c>
      <c r="BG153" s="43" t="str">
        <f>'Evaluation Trace'!CH153</f>
        <v/>
      </c>
      <c r="BH153" s="43" t="str">
        <f>'Evaluation Trace'!CI153</f>
        <v/>
      </c>
      <c r="BI153" s="7"/>
    </row>
    <row r="154" spans="1:61" x14ac:dyDescent="0.25">
      <c r="A154" s="44"/>
      <c r="B154" s="43" cm="1">
        <f t="array" ref="B154">MOD($D154*MOD_INV($C154,Prime),Prime)</f>
        <v>0</v>
      </c>
      <c r="C154" s="19" cm="1">
        <f t="array" ref="C154">MOD(MOD_EXP($H154,Input_Output!$O$21,Prime)-1,Prime)</f>
        <v>256</v>
      </c>
      <c r="D154" s="43">
        <f>MOD(SUMPRODUCT(_xlfn.HSTACK(J$1:P$1,R$1:AB$1,AD$1:AN$1,AP$1:AV$1,AX$1:BB$1,BD$1:BH$1),_xlfn.HSTACK($J154:$P154,$R154:$AB154,$AD154:$AN154,$AP154:$AV154,$AX154:$BB154,$BD154:$BH154)),Prime)</f>
        <v>0</v>
      </c>
      <c r="E154" s="44"/>
      <c r="F154" s="41" t="str">
        <f>'Evaluation Trace'!A154</f>
        <v/>
      </c>
      <c r="G154" s="19" t="str">
        <f>'Evaluation Trace'!B154</f>
        <v/>
      </c>
      <c r="H154" s="19">
        <f>'Evaluation Trace'!C154</f>
        <v>0</v>
      </c>
      <c r="I154" s="24"/>
      <c r="J154" s="43" t="str">
        <f>'Evaluation Trace'!AK154</f>
        <v/>
      </c>
      <c r="K154" s="43" t="str">
        <f>'Evaluation Trace'!AL154</f>
        <v/>
      </c>
      <c r="L154" s="43" t="str">
        <f>'Evaluation Trace'!AM154</f>
        <v/>
      </c>
      <c r="M154" s="43" t="str">
        <f>'Evaluation Trace'!AN154</f>
        <v/>
      </c>
      <c r="N154" s="43" t="str">
        <f>'Evaluation Trace'!AO154</f>
        <v/>
      </c>
      <c r="O154" s="43" t="str">
        <f>'Evaluation Trace'!AP154</f>
        <v/>
      </c>
      <c r="P154" s="43" t="str">
        <f>'Evaluation Trace'!AQ154</f>
        <v/>
      </c>
      <c r="Q154" s="24"/>
      <c r="R154" s="43" t="str">
        <f>'Evaluation Trace'!AS154</f>
        <v/>
      </c>
      <c r="S154" s="43" t="str">
        <f>'Evaluation Trace'!AT154</f>
        <v/>
      </c>
      <c r="T154" s="43" t="str">
        <f>'Evaluation Trace'!AU154</f>
        <v/>
      </c>
      <c r="U154" s="43" t="str">
        <f>'Evaluation Trace'!AV154</f>
        <v/>
      </c>
      <c r="V154" s="43" t="str">
        <f>'Evaluation Trace'!AW154</f>
        <v/>
      </c>
      <c r="W154" s="43" t="str">
        <f>'Evaluation Trace'!AX154</f>
        <v/>
      </c>
      <c r="X154" s="43" t="str">
        <f>'Evaluation Trace'!AY154</f>
        <v/>
      </c>
      <c r="Y154" s="43" t="str">
        <f>'Evaluation Trace'!AZ154</f>
        <v/>
      </c>
      <c r="Z154" s="43" t="str">
        <f>'Evaluation Trace'!BA154</f>
        <v/>
      </c>
      <c r="AA154" s="43" t="str">
        <f>'Evaluation Trace'!BB154</f>
        <v/>
      </c>
      <c r="AB154" s="43" t="str">
        <f>'Evaluation Trace'!BC154</f>
        <v/>
      </c>
      <c r="AC154" s="24"/>
      <c r="AD154" s="43" t="str">
        <f>'Evaluation Trace'!BE154</f>
        <v/>
      </c>
      <c r="AE154" s="43" t="str">
        <f>'Evaluation Trace'!BF154</f>
        <v/>
      </c>
      <c r="AF154" s="43" t="str">
        <f>'Evaluation Trace'!BG154</f>
        <v/>
      </c>
      <c r="AG154" s="43" t="str">
        <f>'Evaluation Trace'!BH154</f>
        <v/>
      </c>
      <c r="AH154" s="43" t="str">
        <f>'Evaluation Trace'!BI154</f>
        <v/>
      </c>
      <c r="AI154" s="43" t="str">
        <f>'Evaluation Trace'!BJ154</f>
        <v/>
      </c>
      <c r="AJ154" s="43" t="str">
        <f>'Evaluation Trace'!BK154</f>
        <v/>
      </c>
      <c r="AK154" s="43" t="str">
        <f>'Evaluation Trace'!BL154</f>
        <v/>
      </c>
      <c r="AL154" s="43" t="str">
        <f>'Evaluation Trace'!BM154</f>
        <v/>
      </c>
      <c r="AM154" s="43" t="str">
        <f>'Evaluation Trace'!BN154</f>
        <v/>
      </c>
      <c r="AN154" s="43" t="str">
        <f>'Evaluation Trace'!BO154</f>
        <v/>
      </c>
      <c r="AO154" s="24"/>
      <c r="AP154" s="43" t="str">
        <f>'Evaluation Trace'!BQ154</f>
        <v/>
      </c>
      <c r="AQ154" s="43" t="str">
        <f>'Evaluation Trace'!BR154</f>
        <v/>
      </c>
      <c r="AR154" s="43" t="str">
        <f>'Evaluation Trace'!BS154</f>
        <v/>
      </c>
      <c r="AS154" s="43" t="str">
        <f>'Evaluation Trace'!BT154</f>
        <v/>
      </c>
      <c r="AT154" s="43" t="str">
        <f>'Evaluation Trace'!BU154</f>
        <v/>
      </c>
      <c r="AU154" s="43" t="str">
        <f>'Evaluation Trace'!BV154</f>
        <v/>
      </c>
      <c r="AV154" s="43" t="str">
        <f>'Evaluation Trace'!BW154</f>
        <v/>
      </c>
      <c r="AW154" s="24"/>
      <c r="AX154" s="43" t="str">
        <f>'Evaluation Trace'!BY154</f>
        <v/>
      </c>
      <c r="AY154" s="43" t="str">
        <f>'Evaluation Trace'!BZ154</f>
        <v/>
      </c>
      <c r="AZ154" s="43" t="str">
        <f>'Evaluation Trace'!CA154</f>
        <v/>
      </c>
      <c r="BA154" s="43" t="str">
        <f>'Evaluation Trace'!CB154</f>
        <v/>
      </c>
      <c r="BB154" s="43" t="str">
        <f>'Evaluation Trace'!CC154</f>
        <v/>
      </c>
      <c r="BC154" s="7"/>
      <c r="BD154" s="43" t="str">
        <f>'Evaluation Trace'!CE154</f>
        <v/>
      </c>
      <c r="BE154" s="43" t="str">
        <f>'Evaluation Trace'!CF154</f>
        <v/>
      </c>
      <c r="BF154" s="43" t="str">
        <f>'Evaluation Trace'!CG154</f>
        <v/>
      </c>
      <c r="BG154" s="43" t="str">
        <f>'Evaluation Trace'!CH154</f>
        <v/>
      </c>
      <c r="BH154" s="43" t="str">
        <f>'Evaluation Trace'!CI154</f>
        <v/>
      </c>
      <c r="BI154" s="7"/>
    </row>
    <row r="155" spans="1:61" x14ac:dyDescent="0.25">
      <c r="A155" s="44"/>
      <c r="B155" s="43" cm="1">
        <f t="array" ref="B155">MOD($D155*MOD_INV($C155,Prime),Prime)</f>
        <v>0</v>
      </c>
      <c r="C155" s="19" cm="1">
        <f t="array" ref="C155">MOD(MOD_EXP($H155,Input_Output!$O$21,Prime)-1,Prime)</f>
        <v>256</v>
      </c>
      <c r="D155" s="43">
        <f>MOD(SUMPRODUCT(_xlfn.HSTACK(J$1:P$1,R$1:AB$1,AD$1:AN$1,AP$1:AV$1,AX$1:BB$1,BD$1:BH$1),_xlfn.HSTACK($J155:$P155,$R155:$AB155,$AD155:$AN155,$AP155:$AV155,$AX155:$BB155,$BD155:$BH155)),Prime)</f>
        <v>0</v>
      </c>
      <c r="E155" s="44"/>
      <c r="F155" s="41" t="str">
        <f>'Evaluation Trace'!A155</f>
        <v/>
      </c>
      <c r="G155" s="19" t="str">
        <f>'Evaluation Trace'!B155</f>
        <v/>
      </c>
      <c r="H155" s="19">
        <f>'Evaluation Trace'!C155</f>
        <v>0</v>
      </c>
      <c r="I155" s="24"/>
      <c r="J155" s="43" t="str">
        <f>'Evaluation Trace'!AK155</f>
        <v/>
      </c>
      <c r="K155" s="43" t="str">
        <f>'Evaluation Trace'!AL155</f>
        <v/>
      </c>
      <c r="L155" s="43" t="str">
        <f>'Evaluation Trace'!AM155</f>
        <v/>
      </c>
      <c r="M155" s="43" t="str">
        <f>'Evaluation Trace'!AN155</f>
        <v/>
      </c>
      <c r="N155" s="43" t="str">
        <f>'Evaluation Trace'!AO155</f>
        <v/>
      </c>
      <c r="O155" s="43" t="str">
        <f>'Evaluation Trace'!AP155</f>
        <v/>
      </c>
      <c r="P155" s="43" t="str">
        <f>'Evaluation Trace'!AQ155</f>
        <v/>
      </c>
      <c r="Q155" s="24"/>
      <c r="R155" s="43" t="str">
        <f>'Evaluation Trace'!AS155</f>
        <v/>
      </c>
      <c r="S155" s="43" t="str">
        <f>'Evaluation Trace'!AT155</f>
        <v/>
      </c>
      <c r="T155" s="43" t="str">
        <f>'Evaluation Trace'!AU155</f>
        <v/>
      </c>
      <c r="U155" s="43" t="str">
        <f>'Evaluation Trace'!AV155</f>
        <v/>
      </c>
      <c r="V155" s="43" t="str">
        <f>'Evaluation Trace'!AW155</f>
        <v/>
      </c>
      <c r="W155" s="43" t="str">
        <f>'Evaluation Trace'!AX155</f>
        <v/>
      </c>
      <c r="X155" s="43" t="str">
        <f>'Evaluation Trace'!AY155</f>
        <v/>
      </c>
      <c r="Y155" s="43" t="str">
        <f>'Evaluation Trace'!AZ155</f>
        <v/>
      </c>
      <c r="Z155" s="43" t="str">
        <f>'Evaluation Trace'!BA155</f>
        <v/>
      </c>
      <c r="AA155" s="43" t="str">
        <f>'Evaluation Trace'!BB155</f>
        <v/>
      </c>
      <c r="AB155" s="43" t="str">
        <f>'Evaluation Trace'!BC155</f>
        <v/>
      </c>
      <c r="AC155" s="24"/>
      <c r="AD155" s="43" t="str">
        <f>'Evaluation Trace'!BE155</f>
        <v/>
      </c>
      <c r="AE155" s="43" t="str">
        <f>'Evaluation Trace'!BF155</f>
        <v/>
      </c>
      <c r="AF155" s="43" t="str">
        <f>'Evaluation Trace'!BG155</f>
        <v/>
      </c>
      <c r="AG155" s="43" t="str">
        <f>'Evaluation Trace'!BH155</f>
        <v/>
      </c>
      <c r="AH155" s="43" t="str">
        <f>'Evaluation Trace'!BI155</f>
        <v/>
      </c>
      <c r="AI155" s="43" t="str">
        <f>'Evaluation Trace'!BJ155</f>
        <v/>
      </c>
      <c r="AJ155" s="43" t="str">
        <f>'Evaluation Trace'!BK155</f>
        <v/>
      </c>
      <c r="AK155" s="43" t="str">
        <f>'Evaluation Trace'!BL155</f>
        <v/>
      </c>
      <c r="AL155" s="43" t="str">
        <f>'Evaluation Trace'!BM155</f>
        <v/>
      </c>
      <c r="AM155" s="43" t="str">
        <f>'Evaluation Trace'!BN155</f>
        <v/>
      </c>
      <c r="AN155" s="43" t="str">
        <f>'Evaluation Trace'!BO155</f>
        <v/>
      </c>
      <c r="AO155" s="24"/>
      <c r="AP155" s="43" t="str">
        <f>'Evaluation Trace'!BQ155</f>
        <v/>
      </c>
      <c r="AQ155" s="43" t="str">
        <f>'Evaluation Trace'!BR155</f>
        <v/>
      </c>
      <c r="AR155" s="43" t="str">
        <f>'Evaluation Trace'!BS155</f>
        <v/>
      </c>
      <c r="AS155" s="43" t="str">
        <f>'Evaluation Trace'!BT155</f>
        <v/>
      </c>
      <c r="AT155" s="43" t="str">
        <f>'Evaluation Trace'!BU155</f>
        <v/>
      </c>
      <c r="AU155" s="43" t="str">
        <f>'Evaluation Trace'!BV155</f>
        <v/>
      </c>
      <c r="AV155" s="43" t="str">
        <f>'Evaluation Trace'!BW155</f>
        <v/>
      </c>
      <c r="AW155" s="24"/>
      <c r="AX155" s="43" t="str">
        <f>'Evaluation Trace'!BY155</f>
        <v/>
      </c>
      <c r="AY155" s="43" t="str">
        <f>'Evaluation Trace'!BZ155</f>
        <v/>
      </c>
      <c r="AZ155" s="43" t="str">
        <f>'Evaluation Trace'!CA155</f>
        <v/>
      </c>
      <c r="BA155" s="43" t="str">
        <f>'Evaluation Trace'!CB155</f>
        <v/>
      </c>
      <c r="BB155" s="43" t="str">
        <f>'Evaluation Trace'!CC155</f>
        <v/>
      </c>
      <c r="BC155" s="7"/>
      <c r="BD155" s="43" t="str">
        <f>'Evaluation Trace'!CE155</f>
        <v/>
      </c>
      <c r="BE155" s="43" t="str">
        <f>'Evaluation Trace'!CF155</f>
        <v/>
      </c>
      <c r="BF155" s="43" t="str">
        <f>'Evaluation Trace'!CG155</f>
        <v/>
      </c>
      <c r="BG155" s="43" t="str">
        <f>'Evaluation Trace'!CH155</f>
        <v/>
      </c>
      <c r="BH155" s="43" t="str">
        <f>'Evaluation Trace'!CI155</f>
        <v/>
      </c>
      <c r="BI155" s="7"/>
    </row>
    <row r="156" spans="1:61" x14ac:dyDescent="0.25">
      <c r="A156" s="44"/>
      <c r="B156" s="43" cm="1">
        <f t="array" ref="B156">MOD($D156*MOD_INV($C156,Prime),Prime)</f>
        <v>0</v>
      </c>
      <c r="C156" s="19" cm="1">
        <f t="array" ref="C156">MOD(MOD_EXP($H156,Input_Output!$O$21,Prime)-1,Prime)</f>
        <v>256</v>
      </c>
      <c r="D156" s="43">
        <f>MOD(SUMPRODUCT(_xlfn.HSTACK(J$1:P$1,R$1:AB$1,AD$1:AN$1,AP$1:AV$1,AX$1:BB$1,BD$1:BH$1),_xlfn.HSTACK($J156:$P156,$R156:$AB156,$AD156:$AN156,$AP156:$AV156,$AX156:$BB156,$BD156:$BH156)),Prime)</f>
        <v>0</v>
      </c>
      <c r="E156" s="44"/>
      <c r="F156" s="41" t="str">
        <f>'Evaluation Trace'!A156</f>
        <v/>
      </c>
      <c r="G156" s="19" t="str">
        <f>'Evaluation Trace'!B156</f>
        <v/>
      </c>
      <c r="H156" s="19">
        <f>'Evaluation Trace'!C156</f>
        <v>0</v>
      </c>
      <c r="I156" s="24"/>
      <c r="J156" s="43" t="str">
        <f>'Evaluation Trace'!AK156</f>
        <v/>
      </c>
      <c r="K156" s="43" t="str">
        <f>'Evaluation Trace'!AL156</f>
        <v/>
      </c>
      <c r="L156" s="43" t="str">
        <f>'Evaluation Trace'!AM156</f>
        <v/>
      </c>
      <c r="M156" s="43" t="str">
        <f>'Evaluation Trace'!AN156</f>
        <v/>
      </c>
      <c r="N156" s="43" t="str">
        <f>'Evaluation Trace'!AO156</f>
        <v/>
      </c>
      <c r="O156" s="43" t="str">
        <f>'Evaluation Trace'!AP156</f>
        <v/>
      </c>
      <c r="P156" s="43" t="str">
        <f>'Evaluation Trace'!AQ156</f>
        <v/>
      </c>
      <c r="Q156" s="24"/>
      <c r="R156" s="43" t="str">
        <f>'Evaluation Trace'!AS156</f>
        <v/>
      </c>
      <c r="S156" s="43" t="str">
        <f>'Evaluation Trace'!AT156</f>
        <v/>
      </c>
      <c r="T156" s="43" t="str">
        <f>'Evaluation Trace'!AU156</f>
        <v/>
      </c>
      <c r="U156" s="43" t="str">
        <f>'Evaluation Trace'!AV156</f>
        <v/>
      </c>
      <c r="V156" s="43" t="str">
        <f>'Evaluation Trace'!AW156</f>
        <v/>
      </c>
      <c r="W156" s="43" t="str">
        <f>'Evaluation Trace'!AX156</f>
        <v/>
      </c>
      <c r="X156" s="43" t="str">
        <f>'Evaluation Trace'!AY156</f>
        <v/>
      </c>
      <c r="Y156" s="43" t="str">
        <f>'Evaluation Trace'!AZ156</f>
        <v/>
      </c>
      <c r="Z156" s="43" t="str">
        <f>'Evaluation Trace'!BA156</f>
        <v/>
      </c>
      <c r="AA156" s="43" t="str">
        <f>'Evaluation Trace'!BB156</f>
        <v/>
      </c>
      <c r="AB156" s="43" t="str">
        <f>'Evaluation Trace'!BC156</f>
        <v/>
      </c>
      <c r="AC156" s="24"/>
      <c r="AD156" s="43" t="str">
        <f>'Evaluation Trace'!BE156</f>
        <v/>
      </c>
      <c r="AE156" s="43" t="str">
        <f>'Evaluation Trace'!BF156</f>
        <v/>
      </c>
      <c r="AF156" s="43" t="str">
        <f>'Evaluation Trace'!BG156</f>
        <v/>
      </c>
      <c r="AG156" s="43" t="str">
        <f>'Evaluation Trace'!BH156</f>
        <v/>
      </c>
      <c r="AH156" s="43" t="str">
        <f>'Evaluation Trace'!BI156</f>
        <v/>
      </c>
      <c r="AI156" s="43" t="str">
        <f>'Evaluation Trace'!BJ156</f>
        <v/>
      </c>
      <c r="AJ156" s="43" t="str">
        <f>'Evaluation Trace'!BK156</f>
        <v/>
      </c>
      <c r="AK156" s="43" t="str">
        <f>'Evaluation Trace'!BL156</f>
        <v/>
      </c>
      <c r="AL156" s="43" t="str">
        <f>'Evaluation Trace'!BM156</f>
        <v/>
      </c>
      <c r="AM156" s="43" t="str">
        <f>'Evaluation Trace'!BN156</f>
        <v/>
      </c>
      <c r="AN156" s="43" t="str">
        <f>'Evaluation Trace'!BO156</f>
        <v/>
      </c>
      <c r="AO156" s="24"/>
      <c r="AP156" s="43" t="str">
        <f>'Evaluation Trace'!BQ156</f>
        <v/>
      </c>
      <c r="AQ156" s="43" t="str">
        <f>'Evaluation Trace'!BR156</f>
        <v/>
      </c>
      <c r="AR156" s="43" t="str">
        <f>'Evaluation Trace'!BS156</f>
        <v/>
      </c>
      <c r="AS156" s="43" t="str">
        <f>'Evaluation Trace'!BT156</f>
        <v/>
      </c>
      <c r="AT156" s="43" t="str">
        <f>'Evaluation Trace'!BU156</f>
        <v/>
      </c>
      <c r="AU156" s="43" t="str">
        <f>'Evaluation Trace'!BV156</f>
        <v/>
      </c>
      <c r="AV156" s="43" t="str">
        <f>'Evaluation Trace'!BW156</f>
        <v/>
      </c>
      <c r="AW156" s="24"/>
      <c r="AX156" s="43" t="str">
        <f>'Evaluation Trace'!BY156</f>
        <v/>
      </c>
      <c r="AY156" s="43" t="str">
        <f>'Evaluation Trace'!BZ156</f>
        <v/>
      </c>
      <c r="AZ156" s="43" t="str">
        <f>'Evaluation Trace'!CA156</f>
        <v/>
      </c>
      <c r="BA156" s="43" t="str">
        <f>'Evaluation Trace'!CB156</f>
        <v/>
      </c>
      <c r="BB156" s="43" t="str">
        <f>'Evaluation Trace'!CC156</f>
        <v/>
      </c>
      <c r="BC156" s="7"/>
      <c r="BD156" s="43" t="str">
        <f>'Evaluation Trace'!CE156</f>
        <v/>
      </c>
      <c r="BE156" s="43" t="str">
        <f>'Evaluation Trace'!CF156</f>
        <v/>
      </c>
      <c r="BF156" s="43" t="str">
        <f>'Evaluation Trace'!CG156</f>
        <v/>
      </c>
      <c r="BG156" s="43" t="str">
        <f>'Evaluation Trace'!CH156</f>
        <v/>
      </c>
      <c r="BH156" s="43" t="str">
        <f>'Evaluation Trace'!CI156</f>
        <v/>
      </c>
      <c r="BI156" s="7"/>
    </row>
    <row r="157" spans="1:61" x14ac:dyDescent="0.25">
      <c r="A157" s="44"/>
      <c r="B157" s="43" cm="1">
        <f t="array" ref="B157">MOD($D157*MOD_INV($C157,Prime),Prime)</f>
        <v>0</v>
      </c>
      <c r="C157" s="19" cm="1">
        <f t="array" ref="C157">MOD(MOD_EXP($H157,Input_Output!$O$21,Prime)-1,Prime)</f>
        <v>256</v>
      </c>
      <c r="D157" s="43">
        <f>MOD(SUMPRODUCT(_xlfn.HSTACK(J$1:P$1,R$1:AB$1,AD$1:AN$1,AP$1:AV$1,AX$1:BB$1,BD$1:BH$1),_xlfn.HSTACK($J157:$P157,$R157:$AB157,$AD157:$AN157,$AP157:$AV157,$AX157:$BB157,$BD157:$BH157)),Prime)</f>
        <v>0</v>
      </c>
      <c r="E157" s="44"/>
      <c r="F157" s="41" t="str">
        <f>'Evaluation Trace'!A157</f>
        <v/>
      </c>
      <c r="G157" s="19" t="str">
        <f>'Evaluation Trace'!B157</f>
        <v/>
      </c>
      <c r="H157" s="19">
        <f>'Evaluation Trace'!C157</f>
        <v>0</v>
      </c>
      <c r="I157" s="24"/>
      <c r="J157" s="43" t="str">
        <f>'Evaluation Trace'!AK157</f>
        <v/>
      </c>
      <c r="K157" s="43" t="str">
        <f>'Evaluation Trace'!AL157</f>
        <v/>
      </c>
      <c r="L157" s="43" t="str">
        <f>'Evaluation Trace'!AM157</f>
        <v/>
      </c>
      <c r="M157" s="43" t="str">
        <f>'Evaluation Trace'!AN157</f>
        <v/>
      </c>
      <c r="N157" s="43" t="str">
        <f>'Evaluation Trace'!AO157</f>
        <v/>
      </c>
      <c r="O157" s="43" t="str">
        <f>'Evaluation Trace'!AP157</f>
        <v/>
      </c>
      <c r="P157" s="43" t="str">
        <f>'Evaluation Trace'!AQ157</f>
        <v/>
      </c>
      <c r="Q157" s="24"/>
      <c r="R157" s="43" t="str">
        <f>'Evaluation Trace'!AS157</f>
        <v/>
      </c>
      <c r="S157" s="43" t="str">
        <f>'Evaluation Trace'!AT157</f>
        <v/>
      </c>
      <c r="T157" s="43" t="str">
        <f>'Evaluation Trace'!AU157</f>
        <v/>
      </c>
      <c r="U157" s="43" t="str">
        <f>'Evaluation Trace'!AV157</f>
        <v/>
      </c>
      <c r="V157" s="43" t="str">
        <f>'Evaluation Trace'!AW157</f>
        <v/>
      </c>
      <c r="W157" s="43" t="str">
        <f>'Evaluation Trace'!AX157</f>
        <v/>
      </c>
      <c r="X157" s="43" t="str">
        <f>'Evaluation Trace'!AY157</f>
        <v/>
      </c>
      <c r="Y157" s="43" t="str">
        <f>'Evaluation Trace'!AZ157</f>
        <v/>
      </c>
      <c r="Z157" s="43" t="str">
        <f>'Evaluation Trace'!BA157</f>
        <v/>
      </c>
      <c r="AA157" s="43" t="str">
        <f>'Evaluation Trace'!BB157</f>
        <v/>
      </c>
      <c r="AB157" s="43" t="str">
        <f>'Evaluation Trace'!BC157</f>
        <v/>
      </c>
      <c r="AC157" s="24"/>
      <c r="AD157" s="43" t="str">
        <f>'Evaluation Trace'!BE157</f>
        <v/>
      </c>
      <c r="AE157" s="43" t="str">
        <f>'Evaluation Trace'!BF157</f>
        <v/>
      </c>
      <c r="AF157" s="43" t="str">
        <f>'Evaluation Trace'!BG157</f>
        <v/>
      </c>
      <c r="AG157" s="43" t="str">
        <f>'Evaluation Trace'!BH157</f>
        <v/>
      </c>
      <c r="AH157" s="43" t="str">
        <f>'Evaluation Trace'!BI157</f>
        <v/>
      </c>
      <c r="AI157" s="43" t="str">
        <f>'Evaluation Trace'!BJ157</f>
        <v/>
      </c>
      <c r="AJ157" s="43" t="str">
        <f>'Evaluation Trace'!BK157</f>
        <v/>
      </c>
      <c r="AK157" s="43" t="str">
        <f>'Evaluation Trace'!BL157</f>
        <v/>
      </c>
      <c r="AL157" s="43" t="str">
        <f>'Evaluation Trace'!BM157</f>
        <v/>
      </c>
      <c r="AM157" s="43" t="str">
        <f>'Evaluation Trace'!BN157</f>
        <v/>
      </c>
      <c r="AN157" s="43" t="str">
        <f>'Evaluation Trace'!BO157</f>
        <v/>
      </c>
      <c r="AO157" s="24"/>
      <c r="AP157" s="43" t="str">
        <f>'Evaluation Trace'!BQ157</f>
        <v/>
      </c>
      <c r="AQ157" s="43" t="str">
        <f>'Evaluation Trace'!BR157</f>
        <v/>
      </c>
      <c r="AR157" s="43" t="str">
        <f>'Evaluation Trace'!BS157</f>
        <v/>
      </c>
      <c r="AS157" s="43" t="str">
        <f>'Evaluation Trace'!BT157</f>
        <v/>
      </c>
      <c r="AT157" s="43" t="str">
        <f>'Evaluation Trace'!BU157</f>
        <v/>
      </c>
      <c r="AU157" s="43" t="str">
        <f>'Evaluation Trace'!BV157</f>
        <v/>
      </c>
      <c r="AV157" s="43" t="str">
        <f>'Evaluation Trace'!BW157</f>
        <v/>
      </c>
      <c r="AW157" s="24"/>
      <c r="AX157" s="43" t="str">
        <f>'Evaluation Trace'!BY157</f>
        <v/>
      </c>
      <c r="AY157" s="43" t="str">
        <f>'Evaluation Trace'!BZ157</f>
        <v/>
      </c>
      <c r="AZ157" s="43" t="str">
        <f>'Evaluation Trace'!CA157</f>
        <v/>
      </c>
      <c r="BA157" s="43" t="str">
        <f>'Evaluation Trace'!CB157</f>
        <v/>
      </c>
      <c r="BB157" s="43" t="str">
        <f>'Evaluation Trace'!CC157</f>
        <v/>
      </c>
      <c r="BC157" s="7"/>
      <c r="BD157" s="43" t="str">
        <f>'Evaluation Trace'!CE157</f>
        <v/>
      </c>
      <c r="BE157" s="43" t="str">
        <f>'Evaluation Trace'!CF157</f>
        <v/>
      </c>
      <c r="BF157" s="43" t="str">
        <f>'Evaluation Trace'!CG157</f>
        <v/>
      </c>
      <c r="BG157" s="43" t="str">
        <f>'Evaluation Trace'!CH157</f>
        <v/>
      </c>
      <c r="BH157" s="43" t="str">
        <f>'Evaluation Trace'!CI157</f>
        <v/>
      </c>
      <c r="BI157" s="7"/>
    </row>
    <row r="158" spans="1:61" x14ac:dyDescent="0.25">
      <c r="A158" s="44"/>
      <c r="B158" s="43" cm="1">
        <f t="array" ref="B158">MOD($D158*MOD_INV($C158,Prime),Prime)</f>
        <v>0</v>
      </c>
      <c r="C158" s="19" cm="1">
        <f t="array" ref="C158">MOD(MOD_EXP($H158,Input_Output!$O$21,Prime)-1,Prime)</f>
        <v>256</v>
      </c>
      <c r="D158" s="43">
        <f>MOD(SUMPRODUCT(_xlfn.HSTACK(J$1:P$1,R$1:AB$1,AD$1:AN$1,AP$1:AV$1,AX$1:BB$1,BD$1:BH$1),_xlfn.HSTACK($J158:$P158,$R158:$AB158,$AD158:$AN158,$AP158:$AV158,$AX158:$BB158,$BD158:$BH158)),Prime)</f>
        <v>0</v>
      </c>
      <c r="E158" s="44"/>
      <c r="F158" s="41" t="str">
        <f>'Evaluation Trace'!A158</f>
        <v/>
      </c>
      <c r="G158" s="19" t="str">
        <f>'Evaluation Trace'!B158</f>
        <v/>
      </c>
      <c r="H158" s="19">
        <f>'Evaluation Trace'!C158</f>
        <v>0</v>
      </c>
      <c r="I158" s="24"/>
      <c r="J158" s="43" t="str">
        <f>'Evaluation Trace'!AK158</f>
        <v/>
      </c>
      <c r="K158" s="43" t="str">
        <f>'Evaluation Trace'!AL158</f>
        <v/>
      </c>
      <c r="L158" s="43" t="str">
        <f>'Evaluation Trace'!AM158</f>
        <v/>
      </c>
      <c r="M158" s="43" t="str">
        <f>'Evaluation Trace'!AN158</f>
        <v/>
      </c>
      <c r="N158" s="43" t="str">
        <f>'Evaluation Trace'!AO158</f>
        <v/>
      </c>
      <c r="O158" s="43" t="str">
        <f>'Evaluation Trace'!AP158</f>
        <v/>
      </c>
      <c r="P158" s="43" t="str">
        <f>'Evaluation Trace'!AQ158</f>
        <v/>
      </c>
      <c r="Q158" s="24"/>
      <c r="R158" s="43" t="str">
        <f>'Evaluation Trace'!AS158</f>
        <v/>
      </c>
      <c r="S158" s="43" t="str">
        <f>'Evaluation Trace'!AT158</f>
        <v/>
      </c>
      <c r="T158" s="43" t="str">
        <f>'Evaluation Trace'!AU158</f>
        <v/>
      </c>
      <c r="U158" s="43" t="str">
        <f>'Evaluation Trace'!AV158</f>
        <v/>
      </c>
      <c r="V158" s="43" t="str">
        <f>'Evaluation Trace'!AW158</f>
        <v/>
      </c>
      <c r="W158" s="43" t="str">
        <f>'Evaluation Trace'!AX158</f>
        <v/>
      </c>
      <c r="X158" s="43" t="str">
        <f>'Evaluation Trace'!AY158</f>
        <v/>
      </c>
      <c r="Y158" s="43" t="str">
        <f>'Evaluation Trace'!AZ158</f>
        <v/>
      </c>
      <c r="Z158" s="43" t="str">
        <f>'Evaluation Trace'!BA158</f>
        <v/>
      </c>
      <c r="AA158" s="43" t="str">
        <f>'Evaluation Trace'!BB158</f>
        <v/>
      </c>
      <c r="AB158" s="43" t="str">
        <f>'Evaluation Trace'!BC158</f>
        <v/>
      </c>
      <c r="AC158" s="24"/>
      <c r="AD158" s="43" t="str">
        <f>'Evaluation Trace'!BE158</f>
        <v/>
      </c>
      <c r="AE158" s="43" t="str">
        <f>'Evaluation Trace'!BF158</f>
        <v/>
      </c>
      <c r="AF158" s="43" t="str">
        <f>'Evaluation Trace'!BG158</f>
        <v/>
      </c>
      <c r="AG158" s="43" t="str">
        <f>'Evaluation Trace'!BH158</f>
        <v/>
      </c>
      <c r="AH158" s="43" t="str">
        <f>'Evaluation Trace'!BI158</f>
        <v/>
      </c>
      <c r="AI158" s="43" t="str">
        <f>'Evaluation Trace'!BJ158</f>
        <v/>
      </c>
      <c r="AJ158" s="43" t="str">
        <f>'Evaluation Trace'!BK158</f>
        <v/>
      </c>
      <c r="AK158" s="43" t="str">
        <f>'Evaluation Trace'!BL158</f>
        <v/>
      </c>
      <c r="AL158" s="43" t="str">
        <f>'Evaluation Trace'!BM158</f>
        <v/>
      </c>
      <c r="AM158" s="43" t="str">
        <f>'Evaluation Trace'!BN158</f>
        <v/>
      </c>
      <c r="AN158" s="43" t="str">
        <f>'Evaluation Trace'!BO158</f>
        <v/>
      </c>
      <c r="AO158" s="24"/>
      <c r="AP158" s="43" t="str">
        <f>'Evaluation Trace'!BQ158</f>
        <v/>
      </c>
      <c r="AQ158" s="43" t="str">
        <f>'Evaluation Trace'!BR158</f>
        <v/>
      </c>
      <c r="AR158" s="43" t="str">
        <f>'Evaluation Trace'!BS158</f>
        <v/>
      </c>
      <c r="AS158" s="43" t="str">
        <f>'Evaluation Trace'!BT158</f>
        <v/>
      </c>
      <c r="AT158" s="43" t="str">
        <f>'Evaluation Trace'!BU158</f>
        <v/>
      </c>
      <c r="AU158" s="43" t="str">
        <f>'Evaluation Trace'!BV158</f>
        <v/>
      </c>
      <c r="AV158" s="43" t="str">
        <f>'Evaluation Trace'!BW158</f>
        <v/>
      </c>
      <c r="AW158" s="24"/>
      <c r="AX158" s="43" t="str">
        <f>'Evaluation Trace'!BY158</f>
        <v/>
      </c>
      <c r="AY158" s="43" t="str">
        <f>'Evaluation Trace'!BZ158</f>
        <v/>
      </c>
      <c r="AZ158" s="43" t="str">
        <f>'Evaluation Trace'!CA158</f>
        <v/>
      </c>
      <c r="BA158" s="43" t="str">
        <f>'Evaluation Trace'!CB158</f>
        <v/>
      </c>
      <c r="BB158" s="43" t="str">
        <f>'Evaluation Trace'!CC158</f>
        <v/>
      </c>
      <c r="BC158" s="7"/>
      <c r="BD158" s="43" t="str">
        <f>'Evaluation Trace'!CE158</f>
        <v/>
      </c>
      <c r="BE158" s="43" t="str">
        <f>'Evaluation Trace'!CF158</f>
        <v/>
      </c>
      <c r="BF158" s="43" t="str">
        <f>'Evaluation Trace'!CG158</f>
        <v/>
      </c>
      <c r="BG158" s="43" t="str">
        <f>'Evaluation Trace'!CH158</f>
        <v/>
      </c>
      <c r="BH158" s="43" t="str">
        <f>'Evaluation Trace'!CI158</f>
        <v/>
      </c>
      <c r="BI158" s="7"/>
    </row>
    <row r="159" spans="1:61" x14ac:dyDescent="0.25">
      <c r="A159" s="44"/>
      <c r="B159" s="43" cm="1">
        <f t="array" ref="B159">MOD($D159*MOD_INV($C159,Prime),Prime)</f>
        <v>0</v>
      </c>
      <c r="C159" s="19" cm="1">
        <f t="array" ref="C159">MOD(MOD_EXP($H159,Input_Output!$O$21,Prime)-1,Prime)</f>
        <v>256</v>
      </c>
      <c r="D159" s="43">
        <f>MOD(SUMPRODUCT(_xlfn.HSTACK(J$1:P$1,R$1:AB$1,AD$1:AN$1,AP$1:AV$1,AX$1:BB$1,BD$1:BH$1),_xlfn.HSTACK($J159:$P159,$R159:$AB159,$AD159:$AN159,$AP159:$AV159,$AX159:$BB159,$BD159:$BH159)),Prime)</f>
        <v>0</v>
      </c>
      <c r="E159" s="44"/>
      <c r="F159" s="41" t="str">
        <f>'Evaluation Trace'!A159</f>
        <v/>
      </c>
      <c r="G159" s="19" t="str">
        <f>'Evaluation Trace'!B159</f>
        <v/>
      </c>
      <c r="H159" s="19">
        <f>'Evaluation Trace'!C159</f>
        <v>0</v>
      </c>
      <c r="I159" s="24"/>
      <c r="J159" s="43" t="str">
        <f>'Evaluation Trace'!AK159</f>
        <v/>
      </c>
      <c r="K159" s="43" t="str">
        <f>'Evaluation Trace'!AL159</f>
        <v/>
      </c>
      <c r="L159" s="43" t="str">
        <f>'Evaluation Trace'!AM159</f>
        <v/>
      </c>
      <c r="M159" s="43" t="str">
        <f>'Evaluation Trace'!AN159</f>
        <v/>
      </c>
      <c r="N159" s="43" t="str">
        <f>'Evaluation Trace'!AO159</f>
        <v/>
      </c>
      <c r="O159" s="43" t="str">
        <f>'Evaluation Trace'!AP159</f>
        <v/>
      </c>
      <c r="P159" s="43" t="str">
        <f>'Evaluation Trace'!AQ159</f>
        <v/>
      </c>
      <c r="Q159" s="24"/>
      <c r="R159" s="43" t="str">
        <f>'Evaluation Trace'!AS159</f>
        <v/>
      </c>
      <c r="S159" s="43" t="str">
        <f>'Evaluation Trace'!AT159</f>
        <v/>
      </c>
      <c r="T159" s="43" t="str">
        <f>'Evaluation Trace'!AU159</f>
        <v/>
      </c>
      <c r="U159" s="43" t="str">
        <f>'Evaluation Trace'!AV159</f>
        <v/>
      </c>
      <c r="V159" s="43" t="str">
        <f>'Evaluation Trace'!AW159</f>
        <v/>
      </c>
      <c r="W159" s="43" t="str">
        <f>'Evaluation Trace'!AX159</f>
        <v/>
      </c>
      <c r="X159" s="43" t="str">
        <f>'Evaluation Trace'!AY159</f>
        <v/>
      </c>
      <c r="Y159" s="43" t="str">
        <f>'Evaluation Trace'!AZ159</f>
        <v/>
      </c>
      <c r="Z159" s="43" t="str">
        <f>'Evaluation Trace'!BA159</f>
        <v/>
      </c>
      <c r="AA159" s="43" t="str">
        <f>'Evaluation Trace'!BB159</f>
        <v/>
      </c>
      <c r="AB159" s="43" t="str">
        <f>'Evaluation Trace'!BC159</f>
        <v/>
      </c>
      <c r="AC159" s="24"/>
      <c r="AD159" s="43" t="str">
        <f>'Evaluation Trace'!BE159</f>
        <v/>
      </c>
      <c r="AE159" s="43" t="str">
        <f>'Evaluation Trace'!BF159</f>
        <v/>
      </c>
      <c r="AF159" s="43" t="str">
        <f>'Evaluation Trace'!BG159</f>
        <v/>
      </c>
      <c r="AG159" s="43" t="str">
        <f>'Evaluation Trace'!BH159</f>
        <v/>
      </c>
      <c r="AH159" s="43" t="str">
        <f>'Evaluation Trace'!BI159</f>
        <v/>
      </c>
      <c r="AI159" s="43" t="str">
        <f>'Evaluation Trace'!BJ159</f>
        <v/>
      </c>
      <c r="AJ159" s="43" t="str">
        <f>'Evaluation Trace'!BK159</f>
        <v/>
      </c>
      <c r="AK159" s="43" t="str">
        <f>'Evaluation Trace'!BL159</f>
        <v/>
      </c>
      <c r="AL159" s="43" t="str">
        <f>'Evaluation Trace'!BM159</f>
        <v/>
      </c>
      <c r="AM159" s="43" t="str">
        <f>'Evaluation Trace'!BN159</f>
        <v/>
      </c>
      <c r="AN159" s="43" t="str">
        <f>'Evaluation Trace'!BO159</f>
        <v/>
      </c>
      <c r="AO159" s="24"/>
      <c r="AP159" s="43" t="str">
        <f>'Evaluation Trace'!BQ159</f>
        <v/>
      </c>
      <c r="AQ159" s="43" t="str">
        <f>'Evaluation Trace'!BR159</f>
        <v/>
      </c>
      <c r="AR159" s="43" t="str">
        <f>'Evaluation Trace'!BS159</f>
        <v/>
      </c>
      <c r="AS159" s="43" t="str">
        <f>'Evaluation Trace'!BT159</f>
        <v/>
      </c>
      <c r="AT159" s="43" t="str">
        <f>'Evaluation Trace'!BU159</f>
        <v/>
      </c>
      <c r="AU159" s="43" t="str">
        <f>'Evaluation Trace'!BV159</f>
        <v/>
      </c>
      <c r="AV159" s="43" t="str">
        <f>'Evaluation Trace'!BW159</f>
        <v/>
      </c>
      <c r="AW159" s="24"/>
      <c r="AX159" s="43" t="str">
        <f>'Evaluation Trace'!BY159</f>
        <v/>
      </c>
      <c r="AY159" s="43" t="str">
        <f>'Evaluation Trace'!BZ159</f>
        <v/>
      </c>
      <c r="AZ159" s="43" t="str">
        <f>'Evaluation Trace'!CA159</f>
        <v/>
      </c>
      <c r="BA159" s="43" t="str">
        <f>'Evaluation Trace'!CB159</f>
        <v/>
      </c>
      <c r="BB159" s="43" t="str">
        <f>'Evaluation Trace'!CC159</f>
        <v/>
      </c>
      <c r="BC159" s="7"/>
      <c r="BD159" s="43" t="str">
        <f>'Evaluation Trace'!CE159</f>
        <v/>
      </c>
      <c r="BE159" s="43" t="str">
        <f>'Evaluation Trace'!CF159</f>
        <v/>
      </c>
      <c r="BF159" s="43" t="str">
        <f>'Evaluation Trace'!CG159</f>
        <v/>
      </c>
      <c r="BG159" s="43" t="str">
        <f>'Evaluation Trace'!CH159</f>
        <v/>
      </c>
      <c r="BH159" s="43" t="str">
        <f>'Evaluation Trace'!CI159</f>
        <v/>
      </c>
      <c r="BI159" s="7"/>
    </row>
    <row r="160" spans="1:61" x14ac:dyDescent="0.25">
      <c r="A160" s="44"/>
      <c r="B160" s="43" cm="1">
        <f t="array" ref="B160">MOD($D160*MOD_INV($C160,Prime),Prime)</f>
        <v>0</v>
      </c>
      <c r="C160" s="19" cm="1">
        <f t="array" ref="C160">MOD(MOD_EXP($H160,Input_Output!$O$21,Prime)-1,Prime)</f>
        <v>256</v>
      </c>
      <c r="D160" s="43">
        <f>MOD(SUMPRODUCT(_xlfn.HSTACK(J$1:P$1,R$1:AB$1,AD$1:AN$1,AP$1:AV$1,AX$1:BB$1,BD$1:BH$1),_xlfn.HSTACK($J160:$P160,$R160:$AB160,$AD160:$AN160,$AP160:$AV160,$AX160:$BB160,$BD160:$BH160)),Prime)</f>
        <v>0</v>
      </c>
      <c r="E160" s="44"/>
      <c r="F160" s="41" t="str">
        <f>'Evaluation Trace'!A160</f>
        <v/>
      </c>
      <c r="G160" s="19" t="str">
        <f>'Evaluation Trace'!B160</f>
        <v/>
      </c>
      <c r="H160" s="19">
        <f>'Evaluation Trace'!C160</f>
        <v>0</v>
      </c>
      <c r="I160" s="24"/>
      <c r="J160" s="43" t="str">
        <f>'Evaluation Trace'!AK160</f>
        <v/>
      </c>
      <c r="K160" s="43" t="str">
        <f>'Evaluation Trace'!AL160</f>
        <v/>
      </c>
      <c r="L160" s="43" t="str">
        <f>'Evaluation Trace'!AM160</f>
        <v/>
      </c>
      <c r="M160" s="43" t="str">
        <f>'Evaluation Trace'!AN160</f>
        <v/>
      </c>
      <c r="N160" s="43" t="str">
        <f>'Evaluation Trace'!AO160</f>
        <v/>
      </c>
      <c r="O160" s="43" t="str">
        <f>'Evaluation Trace'!AP160</f>
        <v/>
      </c>
      <c r="P160" s="43" t="str">
        <f>'Evaluation Trace'!AQ160</f>
        <v/>
      </c>
      <c r="Q160" s="24"/>
      <c r="R160" s="43" t="str">
        <f>'Evaluation Trace'!AS160</f>
        <v/>
      </c>
      <c r="S160" s="43" t="str">
        <f>'Evaluation Trace'!AT160</f>
        <v/>
      </c>
      <c r="T160" s="43" t="str">
        <f>'Evaluation Trace'!AU160</f>
        <v/>
      </c>
      <c r="U160" s="43" t="str">
        <f>'Evaluation Trace'!AV160</f>
        <v/>
      </c>
      <c r="V160" s="43" t="str">
        <f>'Evaluation Trace'!AW160</f>
        <v/>
      </c>
      <c r="W160" s="43" t="str">
        <f>'Evaluation Trace'!AX160</f>
        <v/>
      </c>
      <c r="X160" s="43" t="str">
        <f>'Evaluation Trace'!AY160</f>
        <v/>
      </c>
      <c r="Y160" s="43" t="str">
        <f>'Evaluation Trace'!AZ160</f>
        <v/>
      </c>
      <c r="Z160" s="43" t="str">
        <f>'Evaluation Trace'!BA160</f>
        <v/>
      </c>
      <c r="AA160" s="43" t="str">
        <f>'Evaluation Trace'!BB160</f>
        <v/>
      </c>
      <c r="AB160" s="43" t="str">
        <f>'Evaluation Trace'!BC160</f>
        <v/>
      </c>
      <c r="AC160" s="24"/>
      <c r="AD160" s="43" t="str">
        <f>'Evaluation Trace'!BE160</f>
        <v/>
      </c>
      <c r="AE160" s="43" t="str">
        <f>'Evaluation Trace'!BF160</f>
        <v/>
      </c>
      <c r="AF160" s="43" t="str">
        <f>'Evaluation Trace'!BG160</f>
        <v/>
      </c>
      <c r="AG160" s="43" t="str">
        <f>'Evaluation Trace'!BH160</f>
        <v/>
      </c>
      <c r="AH160" s="43" t="str">
        <f>'Evaluation Trace'!BI160</f>
        <v/>
      </c>
      <c r="AI160" s="43" t="str">
        <f>'Evaluation Trace'!BJ160</f>
        <v/>
      </c>
      <c r="AJ160" s="43" t="str">
        <f>'Evaluation Trace'!BK160</f>
        <v/>
      </c>
      <c r="AK160" s="43" t="str">
        <f>'Evaluation Trace'!BL160</f>
        <v/>
      </c>
      <c r="AL160" s="43" t="str">
        <f>'Evaluation Trace'!BM160</f>
        <v/>
      </c>
      <c r="AM160" s="43" t="str">
        <f>'Evaluation Trace'!BN160</f>
        <v/>
      </c>
      <c r="AN160" s="43" t="str">
        <f>'Evaluation Trace'!BO160</f>
        <v/>
      </c>
      <c r="AO160" s="24"/>
      <c r="AP160" s="43" t="str">
        <f>'Evaluation Trace'!BQ160</f>
        <v/>
      </c>
      <c r="AQ160" s="43" t="str">
        <f>'Evaluation Trace'!BR160</f>
        <v/>
      </c>
      <c r="AR160" s="43" t="str">
        <f>'Evaluation Trace'!BS160</f>
        <v/>
      </c>
      <c r="AS160" s="43" t="str">
        <f>'Evaluation Trace'!BT160</f>
        <v/>
      </c>
      <c r="AT160" s="43" t="str">
        <f>'Evaluation Trace'!BU160</f>
        <v/>
      </c>
      <c r="AU160" s="43" t="str">
        <f>'Evaluation Trace'!BV160</f>
        <v/>
      </c>
      <c r="AV160" s="43" t="str">
        <f>'Evaluation Trace'!BW160</f>
        <v/>
      </c>
      <c r="AW160" s="24"/>
      <c r="AX160" s="43" t="str">
        <f>'Evaluation Trace'!BY160</f>
        <v/>
      </c>
      <c r="AY160" s="43" t="str">
        <f>'Evaluation Trace'!BZ160</f>
        <v/>
      </c>
      <c r="AZ160" s="43" t="str">
        <f>'Evaluation Trace'!CA160</f>
        <v/>
      </c>
      <c r="BA160" s="43" t="str">
        <f>'Evaluation Trace'!CB160</f>
        <v/>
      </c>
      <c r="BB160" s="43" t="str">
        <f>'Evaluation Trace'!CC160</f>
        <v/>
      </c>
      <c r="BC160" s="7"/>
      <c r="BD160" s="43" t="str">
        <f>'Evaluation Trace'!CE160</f>
        <v/>
      </c>
      <c r="BE160" s="43" t="str">
        <f>'Evaluation Trace'!CF160</f>
        <v/>
      </c>
      <c r="BF160" s="43" t="str">
        <f>'Evaluation Trace'!CG160</f>
        <v/>
      </c>
      <c r="BG160" s="43" t="str">
        <f>'Evaluation Trace'!CH160</f>
        <v/>
      </c>
      <c r="BH160" s="43" t="str">
        <f>'Evaluation Trace'!CI160</f>
        <v/>
      </c>
      <c r="BI160" s="7"/>
    </row>
    <row r="161" spans="1:61" x14ac:dyDescent="0.25">
      <c r="A161" s="44"/>
      <c r="B161" s="43" cm="1">
        <f t="array" ref="B161">MOD($D161*MOD_INV($C161,Prime),Prime)</f>
        <v>0</v>
      </c>
      <c r="C161" s="19" cm="1">
        <f t="array" ref="C161">MOD(MOD_EXP($H161,Input_Output!$O$21,Prime)-1,Prime)</f>
        <v>256</v>
      </c>
      <c r="D161" s="43">
        <f>MOD(SUMPRODUCT(_xlfn.HSTACK(J$1:P$1,R$1:AB$1,AD$1:AN$1,AP$1:AV$1,AX$1:BB$1,BD$1:BH$1),_xlfn.HSTACK($J161:$P161,$R161:$AB161,$AD161:$AN161,$AP161:$AV161,$AX161:$BB161,$BD161:$BH161)),Prime)</f>
        <v>0</v>
      </c>
      <c r="E161" s="44"/>
      <c r="F161" s="41" t="str">
        <f>'Evaluation Trace'!A161</f>
        <v/>
      </c>
      <c r="G161" s="19" t="str">
        <f>'Evaluation Trace'!B161</f>
        <v/>
      </c>
      <c r="H161" s="19">
        <f>'Evaluation Trace'!C161</f>
        <v>0</v>
      </c>
      <c r="I161" s="24"/>
      <c r="J161" s="43" t="str">
        <f>'Evaluation Trace'!AK161</f>
        <v/>
      </c>
      <c r="K161" s="43" t="str">
        <f>'Evaluation Trace'!AL161</f>
        <v/>
      </c>
      <c r="L161" s="43" t="str">
        <f>'Evaluation Trace'!AM161</f>
        <v/>
      </c>
      <c r="M161" s="43" t="str">
        <f>'Evaluation Trace'!AN161</f>
        <v/>
      </c>
      <c r="N161" s="43" t="str">
        <f>'Evaluation Trace'!AO161</f>
        <v/>
      </c>
      <c r="O161" s="43" t="str">
        <f>'Evaluation Trace'!AP161</f>
        <v/>
      </c>
      <c r="P161" s="43" t="str">
        <f>'Evaluation Trace'!AQ161</f>
        <v/>
      </c>
      <c r="Q161" s="24"/>
      <c r="R161" s="43" t="str">
        <f>'Evaluation Trace'!AS161</f>
        <v/>
      </c>
      <c r="S161" s="43" t="str">
        <f>'Evaluation Trace'!AT161</f>
        <v/>
      </c>
      <c r="T161" s="43" t="str">
        <f>'Evaluation Trace'!AU161</f>
        <v/>
      </c>
      <c r="U161" s="43" t="str">
        <f>'Evaluation Trace'!AV161</f>
        <v/>
      </c>
      <c r="V161" s="43" t="str">
        <f>'Evaluation Trace'!AW161</f>
        <v/>
      </c>
      <c r="W161" s="43" t="str">
        <f>'Evaluation Trace'!AX161</f>
        <v/>
      </c>
      <c r="X161" s="43" t="str">
        <f>'Evaluation Trace'!AY161</f>
        <v/>
      </c>
      <c r="Y161" s="43" t="str">
        <f>'Evaluation Trace'!AZ161</f>
        <v/>
      </c>
      <c r="Z161" s="43" t="str">
        <f>'Evaluation Trace'!BA161</f>
        <v/>
      </c>
      <c r="AA161" s="43" t="str">
        <f>'Evaluation Trace'!BB161</f>
        <v/>
      </c>
      <c r="AB161" s="43" t="str">
        <f>'Evaluation Trace'!BC161</f>
        <v/>
      </c>
      <c r="AC161" s="24"/>
      <c r="AD161" s="43" t="str">
        <f>'Evaluation Trace'!BE161</f>
        <v/>
      </c>
      <c r="AE161" s="43" t="str">
        <f>'Evaluation Trace'!BF161</f>
        <v/>
      </c>
      <c r="AF161" s="43" t="str">
        <f>'Evaluation Trace'!BG161</f>
        <v/>
      </c>
      <c r="AG161" s="43" t="str">
        <f>'Evaluation Trace'!BH161</f>
        <v/>
      </c>
      <c r="AH161" s="43" t="str">
        <f>'Evaluation Trace'!BI161</f>
        <v/>
      </c>
      <c r="AI161" s="43" t="str">
        <f>'Evaluation Trace'!BJ161</f>
        <v/>
      </c>
      <c r="AJ161" s="43" t="str">
        <f>'Evaluation Trace'!BK161</f>
        <v/>
      </c>
      <c r="AK161" s="43" t="str">
        <f>'Evaluation Trace'!BL161</f>
        <v/>
      </c>
      <c r="AL161" s="43" t="str">
        <f>'Evaluation Trace'!BM161</f>
        <v/>
      </c>
      <c r="AM161" s="43" t="str">
        <f>'Evaluation Trace'!BN161</f>
        <v/>
      </c>
      <c r="AN161" s="43" t="str">
        <f>'Evaluation Trace'!BO161</f>
        <v/>
      </c>
      <c r="AO161" s="24"/>
      <c r="AP161" s="43" t="str">
        <f>'Evaluation Trace'!BQ161</f>
        <v/>
      </c>
      <c r="AQ161" s="43" t="str">
        <f>'Evaluation Trace'!BR161</f>
        <v/>
      </c>
      <c r="AR161" s="43" t="str">
        <f>'Evaluation Trace'!BS161</f>
        <v/>
      </c>
      <c r="AS161" s="43" t="str">
        <f>'Evaluation Trace'!BT161</f>
        <v/>
      </c>
      <c r="AT161" s="43" t="str">
        <f>'Evaluation Trace'!BU161</f>
        <v/>
      </c>
      <c r="AU161" s="43" t="str">
        <f>'Evaluation Trace'!BV161</f>
        <v/>
      </c>
      <c r="AV161" s="43" t="str">
        <f>'Evaluation Trace'!BW161</f>
        <v/>
      </c>
      <c r="AW161" s="24"/>
      <c r="AX161" s="43" t="str">
        <f>'Evaluation Trace'!BY161</f>
        <v/>
      </c>
      <c r="AY161" s="43" t="str">
        <f>'Evaluation Trace'!BZ161</f>
        <v/>
      </c>
      <c r="AZ161" s="43" t="str">
        <f>'Evaluation Trace'!CA161</f>
        <v/>
      </c>
      <c r="BA161" s="43" t="str">
        <f>'Evaluation Trace'!CB161</f>
        <v/>
      </c>
      <c r="BB161" s="43" t="str">
        <f>'Evaluation Trace'!CC161</f>
        <v/>
      </c>
      <c r="BC161" s="7"/>
      <c r="BD161" s="43" t="str">
        <f>'Evaluation Trace'!CE161</f>
        <v/>
      </c>
      <c r="BE161" s="43" t="str">
        <f>'Evaluation Trace'!CF161</f>
        <v/>
      </c>
      <c r="BF161" s="43" t="str">
        <f>'Evaluation Trace'!CG161</f>
        <v/>
      </c>
      <c r="BG161" s="43" t="str">
        <f>'Evaluation Trace'!CH161</f>
        <v/>
      </c>
      <c r="BH161" s="43" t="str">
        <f>'Evaluation Trace'!CI161</f>
        <v/>
      </c>
      <c r="BI161" s="7"/>
    </row>
    <row r="162" spans="1:61" x14ac:dyDescent="0.25">
      <c r="A162" s="44"/>
      <c r="B162" s="43" cm="1">
        <f t="array" ref="B162">MOD($D162*MOD_INV($C162,Prime),Prime)</f>
        <v>0</v>
      </c>
      <c r="C162" s="19" cm="1">
        <f t="array" ref="C162">MOD(MOD_EXP($H162,Input_Output!$O$21,Prime)-1,Prime)</f>
        <v>256</v>
      </c>
      <c r="D162" s="43">
        <f>MOD(SUMPRODUCT(_xlfn.HSTACK(J$1:P$1,R$1:AB$1,AD$1:AN$1,AP$1:AV$1,AX$1:BB$1,BD$1:BH$1),_xlfn.HSTACK($J162:$P162,$R162:$AB162,$AD162:$AN162,$AP162:$AV162,$AX162:$BB162,$BD162:$BH162)),Prime)</f>
        <v>0</v>
      </c>
      <c r="E162" s="44"/>
      <c r="F162" s="41" t="str">
        <f>'Evaluation Trace'!A162</f>
        <v/>
      </c>
      <c r="G162" s="19" t="str">
        <f>'Evaluation Trace'!B162</f>
        <v/>
      </c>
      <c r="H162" s="19">
        <f>'Evaluation Trace'!C162</f>
        <v>0</v>
      </c>
      <c r="I162" s="24"/>
      <c r="J162" s="43" t="str">
        <f>'Evaluation Trace'!AK162</f>
        <v/>
      </c>
      <c r="K162" s="43" t="str">
        <f>'Evaluation Trace'!AL162</f>
        <v/>
      </c>
      <c r="L162" s="43" t="str">
        <f>'Evaluation Trace'!AM162</f>
        <v/>
      </c>
      <c r="M162" s="43" t="str">
        <f>'Evaluation Trace'!AN162</f>
        <v/>
      </c>
      <c r="N162" s="43" t="str">
        <f>'Evaluation Trace'!AO162</f>
        <v/>
      </c>
      <c r="O162" s="43" t="str">
        <f>'Evaluation Trace'!AP162</f>
        <v/>
      </c>
      <c r="P162" s="43" t="str">
        <f>'Evaluation Trace'!AQ162</f>
        <v/>
      </c>
      <c r="Q162" s="24"/>
      <c r="R162" s="43" t="str">
        <f>'Evaluation Trace'!AS162</f>
        <v/>
      </c>
      <c r="S162" s="43" t="str">
        <f>'Evaluation Trace'!AT162</f>
        <v/>
      </c>
      <c r="T162" s="43" t="str">
        <f>'Evaluation Trace'!AU162</f>
        <v/>
      </c>
      <c r="U162" s="43" t="str">
        <f>'Evaluation Trace'!AV162</f>
        <v/>
      </c>
      <c r="V162" s="43" t="str">
        <f>'Evaluation Trace'!AW162</f>
        <v/>
      </c>
      <c r="W162" s="43" t="str">
        <f>'Evaluation Trace'!AX162</f>
        <v/>
      </c>
      <c r="X162" s="43" t="str">
        <f>'Evaluation Trace'!AY162</f>
        <v/>
      </c>
      <c r="Y162" s="43" t="str">
        <f>'Evaluation Trace'!AZ162</f>
        <v/>
      </c>
      <c r="Z162" s="43" t="str">
        <f>'Evaluation Trace'!BA162</f>
        <v/>
      </c>
      <c r="AA162" s="43" t="str">
        <f>'Evaluation Trace'!BB162</f>
        <v/>
      </c>
      <c r="AB162" s="43" t="str">
        <f>'Evaluation Trace'!BC162</f>
        <v/>
      </c>
      <c r="AC162" s="24"/>
      <c r="AD162" s="43" t="str">
        <f>'Evaluation Trace'!BE162</f>
        <v/>
      </c>
      <c r="AE162" s="43" t="str">
        <f>'Evaluation Trace'!BF162</f>
        <v/>
      </c>
      <c r="AF162" s="43" t="str">
        <f>'Evaluation Trace'!BG162</f>
        <v/>
      </c>
      <c r="AG162" s="43" t="str">
        <f>'Evaluation Trace'!BH162</f>
        <v/>
      </c>
      <c r="AH162" s="43" t="str">
        <f>'Evaluation Trace'!BI162</f>
        <v/>
      </c>
      <c r="AI162" s="43" t="str">
        <f>'Evaluation Trace'!BJ162</f>
        <v/>
      </c>
      <c r="AJ162" s="43" t="str">
        <f>'Evaluation Trace'!BK162</f>
        <v/>
      </c>
      <c r="AK162" s="43" t="str">
        <f>'Evaluation Trace'!BL162</f>
        <v/>
      </c>
      <c r="AL162" s="43" t="str">
        <f>'Evaluation Trace'!BM162</f>
        <v/>
      </c>
      <c r="AM162" s="43" t="str">
        <f>'Evaluation Trace'!BN162</f>
        <v/>
      </c>
      <c r="AN162" s="43" t="str">
        <f>'Evaluation Trace'!BO162</f>
        <v/>
      </c>
      <c r="AO162" s="24"/>
      <c r="AP162" s="43" t="str">
        <f>'Evaluation Trace'!BQ162</f>
        <v/>
      </c>
      <c r="AQ162" s="43" t="str">
        <f>'Evaluation Trace'!BR162</f>
        <v/>
      </c>
      <c r="AR162" s="43" t="str">
        <f>'Evaluation Trace'!BS162</f>
        <v/>
      </c>
      <c r="AS162" s="43" t="str">
        <f>'Evaluation Trace'!BT162</f>
        <v/>
      </c>
      <c r="AT162" s="43" t="str">
        <f>'Evaluation Trace'!BU162</f>
        <v/>
      </c>
      <c r="AU162" s="43" t="str">
        <f>'Evaluation Trace'!BV162</f>
        <v/>
      </c>
      <c r="AV162" s="43" t="str">
        <f>'Evaluation Trace'!BW162</f>
        <v/>
      </c>
      <c r="AW162" s="24"/>
      <c r="AX162" s="43" t="str">
        <f>'Evaluation Trace'!BY162</f>
        <v/>
      </c>
      <c r="AY162" s="43" t="str">
        <f>'Evaluation Trace'!BZ162</f>
        <v/>
      </c>
      <c r="AZ162" s="43" t="str">
        <f>'Evaluation Trace'!CA162</f>
        <v/>
      </c>
      <c r="BA162" s="43" t="str">
        <f>'Evaluation Trace'!CB162</f>
        <v/>
      </c>
      <c r="BB162" s="43" t="str">
        <f>'Evaluation Trace'!CC162</f>
        <v/>
      </c>
      <c r="BC162" s="7"/>
      <c r="BD162" s="43" t="str">
        <f>'Evaluation Trace'!CE162</f>
        <v/>
      </c>
      <c r="BE162" s="43" t="str">
        <f>'Evaluation Trace'!CF162</f>
        <v/>
      </c>
      <c r="BF162" s="43" t="str">
        <f>'Evaluation Trace'!CG162</f>
        <v/>
      </c>
      <c r="BG162" s="43" t="str">
        <f>'Evaluation Trace'!CH162</f>
        <v/>
      </c>
      <c r="BH162" s="43" t="str">
        <f>'Evaluation Trace'!CI162</f>
        <v/>
      </c>
      <c r="BI162" s="7"/>
    </row>
    <row r="163" spans="1:61" x14ac:dyDescent="0.25">
      <c r="A163" s="44"/>
      <c r="B163" s="43" cm="1">
        <f t="array" ref="B163">MOD($D163*MOD_INV($C163,Prime),Prime)</f>
        <v>0</v>
      </c>
      <c r="C163" s="19" cm="1">
        <f t="array" ref="C163">MOD(MOD_EXP($H163,Input_Output!$O$21,Prime)-1,Prime)</f>
        <v>256</v>
      </c>
      <c r="D163" s="43">
        <f>MOD(SUMPRODUCT(_xlfn.HSTACK(J$1:P$1,R$1:AB$1,AD$1:AN$1,AP$1:AV$1,AX$1:BB$1,BD$1:BH$1),_xlfn.HSTACK($J163:$P163,$R163:$AB163,$AD163:$AN163,$AP163:$AV163,$AX163:$BB163,$BD163:$BH163)),Prime)</f>
        <v>0</v>
      </c>
      <c r="E163" s="44"/>
      <c r="F163" s="41" t="str">
        <f>'Evaluation Trace'!A163</f>
        <v/>
      </c>
      <c r="G163" s="19" t="str">
        <f>'Evaluation Trace'!B163</f>
        <v/>
      </c>
      <c r="H163" s="19">
        <f>'Evaluation Trace'!C163</f>
        <v>0</v>
      </c>
      <c r="I163" s="24"/>
      <c r="J163" s="43" t="str">
        <f>'Evaluation Trace'!AK163</f>
        <v/>
      </c>
      <c r="K163" s="43" t="str">
        <f>'Evaluation Trace'!AL163</f>
        <v/>
      </c>
      <c r="L163" s="43" t="str">
        <f>'Evaluation Trace'!AM163</f>
        <v/>
      </c>
      <c r="M163" s="43" t="str">
        <f>'Evaluation Trace'!AN163</f>
        <v/>
      </c>
      <c r="N163" s="43" t="str">
        <f>'Evaluation Trace'!AO163</f>
        <v/>
      </c>
      <c r="O163" s="43" t="str">
        <f>'Evaluation Trace'!AP163</f>
        <v/>
      </c>
      <c r="P163" s="43" t="str">
        <f>'Evaluation Trace'!AQ163</f>
        <v/>
      </c>
      <c r="Q163" s="24"/>
      <c r="R163" s="43" t="str">
        <f>'Evaluation Trace'!AS163</f>
        <v/>
      </c>
      <c r="S163" s="43" t="str">
        <f>'Evaluation Trace'!AT163</f>
        <v/>
      </c>
      <c r="T163" s="43" t="str">
        <f>'Evaluation Trace'!AU163</f>
        <v/>
      </c>
      <c r="U163" s="43" t="str">
        <f>'Evaluation Trace'!AV163</f>
        <v/>
      </c>
      <c r="V163" s="43" t="str">
        <f>'Evaluation Trace'!AW163</f>
        <v/>
      </c>
      <c r="W163" s="43" t="str">
        <f>'Evaluation Trace'!AX163</f>
        <v/>
      </c>
      <c r="X163" s="43" t="str">
        <f>'Evaluation Trace'!AY163</f>
        <v/>
      </c>
      <c r="Y163" s="43" t="str">
        <f>'Evaluation Trace'!AZ163</f>
        <v/>
      </c>
      <c r="Z163" s="43" t="str">
        <f>'Evaluation Trace'!BA163</f>
        <v/>
      </c>
      <c r="AA163" s="43" t="str">
        <f>'Evaluation Trace'!BB163</f>
        <v/>
      </c>
      <c r="AB163" s="43" t="str">
        <f>'Evaluation Trace'!BC163</f>
        <v/>
      </c>
      <c r="AC163" s="24"/>
      <c r="AD163" s="43" t="str">
        <f>'Evaluation Trace'!BE163</f>
        <v/>
      </c>
      <c r="AE163" s="43" t="str">
        <f>'Evaluation Trace'!BF163</f>
        <v/>
      </c>
      <c r="AF163" s="43" t="str">
        <f>'Evaluation Trace'!BG163</f>
        <v/>
      </c>
      <c r="AG163" s="43" t="str">
        <f>'Evaluation Trace'!BH163</f>
        <v/>
      </c>
      <c r="AH163" s="43" t="str">
        <f>'Evaluation Trace'!BI163</f>
        <v/>
      </c>
      <c r="AI163" s="43" t="str">
        <f>'Evaluation Trace'!BJ163</f>
        <v/>
      </c>
      <c r="AJ163" s="43" t="str">
        <f>'Evaluation Trace'!BK163</f>
        <v/>
      </c>
      <c r="AK163" s="43" t="str">
        <f>'Evaluation Trace'!BL163</f>
        <v/>
      </c>
      <c r="AL163" s="43" t="str">
        <f>'Evaluation Trace'!BM163</f>
        <v/>
      </c>
      <c r="AM163" s="43" t="str">
        <f>'Evaluation Trace'!BN163</f>
        <v/>
      </c>
      <c r="AN163" s="43" t="str">
        <f>'Evaluation Trace'!BO163</f>
        <v/>
      </c>
      <c r="AO163" s="24"/>
      <c r="AP163" s="43" t="str">
        <f>'Evaluation Trace'!BQ163</f>
        <v/>
      </c>
      <c r="AQ163" s="43" t="str">
        <f>'Evaluation Trace'!BR163</f>
        <v/>
      </c>
      <c r="AR163" s="43" t="str">
        <f>'Evaluation Trace'!BS163</f>
        <v/>
      </c>
      <c r="AS163" s="43" t="str">
        <f>'Evaluation Trace'!BT163</f>
        <v/>
      </c>
      <c r="AT163" s="43" t="str">
        <f>'Evaluation Trace'!BU163</f>
        <v/>
      </c>
      <c r="AU163" s="43" t="str">
        <f>'Evaluation Trace'!BV163</f>
        <v/>
      </c>
      <c r="AV163" s="43" t="str">
        <f>'Evaluation Trace'!BW163</f>
        <v/>
      </c>
      <c r="AW163" s="24"/>
      <c r="AX163" s="43" t="str">
        <f>'Evaluation Trace'!BY163</f>
        <v/>
      </c>
      <c r="AY163" s="43" t="str">
        <f>'Evaluation Trace'!BZ163</f>
        <v/>
      </c>
      <c r="AZ163" s="43" t="str">
        <f>'Evaluation Trace'!CA163</f>
        <v/>
      </c>
      <c r="BA163" s="43" t="str">
        <f>'Evaluation Trace'!CB163</f>
        <v/>
      </c>
      <c r="BB163" s="43" t="str">
        <f>'Evaluation Trace'!CC163</f>
        <v/>
      </c>
      <c r="BC163" s="7"/>
      <c r="BD163" s="43" t="str">
        <f>'Evaluation Trace'!CE163</f>
        <v/>
      </c>
      <c r="BE163" s="43" t="str">
        <f>'Evaluation Trace'!CF163</f>
        <v/>
      </c>
      <c r="BF163" s="43" t="str">
        <f>'Evaluation Trace'!CG163</f>
        <v/>
      </c>
      <c r="BG163" s="43" t="str">
        <f>'Evaluation Trace'!CH163</f>
        <v/>
      </c>
      <c r="BH163" s="43" t="str">
        <f>'Evaluation Trace'!CI163</f>
        <v/>
      </c>
      <c r="BI163" s="7"/>
    </row>
    <row r="164" spans="1:61" x14ac:dyDescent="0.25">
      <c r="A164" s="44"/>
      <c r="B164" s="43" cm="1">
        <f t="array" ref="B164">MOD($D164*MOD_INV($C164,Prime),Prime)</f>
        <v>0</v>
      </c>
      <c r="C164" s="19" cm="1">
        <f t="array" ref="C164">MOD(MOD_EXP($H164,Input_Output!$O$21,Prime)-1,Prime)</f>
        <v>256</v>
      </c>
      <c r="D164" s="43">
        <f>MOD(SUMPRODUCT(_xlfn.HSTACK(J$1:P$1,R$1:AB$1,AD$1:AN$1,AP$1:AV$1,AX$1:BB$1,BD$1:BH$1),_xlfn.HSTACK($J164:$P164,$R164:$AB164,$AD164:$AN164,$AP164:$AV164,$AX164:$BB164,$BD164:$BH164)),Prime)</f>
        <v>0</v>
      </c>
      <c r="E164" s="44"/>
      <c r="F164" s="41" t="str">
        <f>'Evaluation Trace'!A164</f>
        <v/>
      </c>
      <c r="G164" s="19" t="str">
        <f>'Evaluation Trace'!B164</f>
        <v/>
      </c>
      <c r="H164" s="19">
        <f>'Evaluation Trace'!C164</f>
        <v>0</v>
      </c>
      <c r="I164" s="24"/>
      <c r="J164" s="43" t="str">
        <f>'Evaluation Trace'!AK164</f>
        <v/>
      </c>
      <c r="K164" s="43" t="str">
        <f>'Evaluation Trace'!AL164</f>
        <v/>
      </c>
      <c r="L164" s="43" t="str">
        <f>'Evaluation Trace'!AM164</f>
        <v/>
      </c>
      <c r="M164" s="43" t="str">
        <f>'Evaluation Trace'!AN164</f>
        <v/>
      </c>
      <c r="N164" s="43" t="str">
        <f>'Evaluation Trace'!AO164</f>
        <v/>
      </c>
      <c r="O164" s="43" t="str">
        <f>'Evaluation Trace'!AP164</f>
        <v/>
      </c>
      <c r="P164" s="43" t="str">
        <f>'Evaluation Trace'!AQ164</f>
        <v/>
      </c>
      <c r="Q164" s="24"/>
      <c r="R164" s="43" t="str">
        <f>'Evaluation Trace'!AS164</f>
        <v/>
      </c>
      <c r="S164" s="43" t="str">
        <f>'Evaluation Trace'!AT164</f>
        <v/>
      </c>
      <c r="T164" s="43" t="str">
        <f>'Evaluation Trace'!AU164</f>
        <v/>
      </c>
      <c r="U164" s="43" t="str">
        <f>'Evaluation Trace'!AV164</f>
        <v/>
      </c>
      <c r="V164" s="43" t="str">
        <f>'Evaluation Trace'!AW164</f>
        <v/>
      </c>
      <c r="W164" s="43" t="str">
        <f>'Evaluation Trace'!AX164</f>
        <v/>
      </c>
      <c r="X164" s="43" t="str">
        <f>'Evaluation Trace'!AY164</f>
        <v/>
      </c>
      <c r="Y164" s="43" t="str">
        <f>'Evaluation Trace'!AZ164</f>
        <v/>
      </c>
      <c r="Z164" s="43" t="str">
        <f>'Evaluation Trace'!BA164</f>
        <v/>
      </c>
      <c r="AA164" s="43" t="str">
        <f>'Evaluation Trace'!BB164</f>
        <v/>
      </c>
      <c r="AB164" s="43" t="str">
        <f>'Evaluation Trace'!BC164</f>
        <v/>
      </c>
      <c r="AC164" s="24"/>
      <c r="AD164" s="43" t="str">
        <f>'Evaluation Trace'!BE164</f>
        <v/>
      </c>
      <c r="AE164" s="43" t="str">
        <f>'Evaluation Trace'!BF164</f>
        <v/>
      </c>
      <c r="AF164" s="43" t="str">
        <f>'Evaluation Trace'!BG164</f>
        <v/>
      </c>
      <c r="AG164" s="43" t="str">
        <f>'Evaluation Trace'!BH164</f>
        <v/>
      </c>
      <c r="AH164" s="43" t="str">
        <f>'Evaluation Trace'!BI164</f>
        <v/>
      </c>
      <c r="AI164" s="43" t="str">
        <f>'Evaluation Trace'!BJ164</f>
        <v/>
      </c>
      <c r="AJ164" s="43" t="str">
        <f>'Evaluation Trace'!BK164</f>
        <v/>
      </c>
      <c r="AK164" s="43" t="str">
        <f>'Evaluation Trace'!BL164</f>
        <v/>
      </c>
      <c r="AL164" s="43" t="str">
        <f>'Evaluation Trace'!BM164</f>
        <v/>
      </c>
      <c r="AM164" s="43" t="str">
        <f>'Evaluation Trace'!BN164</f>
        <v/>
      </c>
      <c r="AN164" s="43" t="str">
        <f>'Evaluation Trace'!BO164</f>
        <v/>
      </c>
      <c r="AO164" s="24"/>
      <c r="AP164" s="43" t="str">
        <f>'Evaluation Trace'!BQ164</f>
        <v/>
      </c>
      <c r="AQ164" s="43" t="str">
        <f>'Evaluation Trace'!BR164</f>
        <v/>
      </c>
      <c r="AR164" s="43" t="str">
        <f>'Evaluation Trace'!BS164</f>
        <v/>
      </c>
      <c r="AS164" s="43" t="str">
        <f>'Evaluation Trace'!BT164</f>
        <v/>
      </c>
      <c r="AT164" s="43" t="str">
        <f>'Evaluation Trace'!BU164</f>
        <v/>
      </c>
      <c r="AU164" s="43" t="str">
        <f>'Evaluation Trace'!BV164</f>
        <v/>
      </c>
      <c r="AV164" s="43" t="str">
        <f>'Evaluation Trace'!BW164</f>
        <v/>
      </c>
      <c r="AW164" s="24"/>
      <c r="AX164" s="43" t="str">
        <f>'Evaluation Trace'!BY164</f>
        <v/>
      </c>
      <c r="AY164" s="43" t="str">
        <f>'Evaluation Trace'!BZ164</f>
        <v/>
      </c>
      <c r="AZ164" s="43" t="str">
        <f>'Evaluation Trace'!CA164</f>
        <v/>
      </c>
      <c r="BA164" s="43" t="str">
        <f>'Evaluation Trace'!CB164</f>
        <v/>
      </c>
      <c r="BB164" s="43" t="str">
        <f>'Evaluation Trace'!CC164</f>
        <v/>
      </c>
      <c r="BC164" s="7"/>
      <c r="BD164" s="43" t="str">
        <f>'Evaluation Trace'!CE164</f>
        <v/>
      </c>
      <c r="BE164" s="43" t="str">
        <f>'Evaluation Trace'!CF164</f>
        <v/>
      </c>
      <c r="BF164" s="43" t="str">
        <f>'Evaluation Trace'!CG164</f>
        <v/>
      </c>
      <c r="BG164" s="43" t="str">
        <f>'Evaluation Trace'!CH164</f>
        <v/>
      </c>
      <c r="BH164" s="43" t="str">
        <f>'Evaluation Trace'!CI164</f>
        <v/>
      </c>
      <c r="BI164" s="7"/>
    </row>
    <row r="165" spans="1:61" x14ac:dyDescent="0.25">
      <c r="A165" s="44"/>
      <c r="B165" s="43" cm="1">
        <f t="array" ref="B165">MOD($D165*MOD_INV($C165,Prime),Prime)</f>
        <v>0</v>
      </c>
      <c r="C165" s="19" cm="1">
        <f t="array" ref="C165">MOD(MOD_EXP($H165,Input_Output!$O$21,Prime)-1,Prime)</f>
        <v>256</v>
      </c>
      <c r="D165" s="43">
        <f>MOD(SUMPRODUCT(_xlfn.HSTACK(J$1:P$1,R$1:AB$1,AD$1:AN$1,AP$1:AV$1,AX$1:BB$1,BD$1:BH$1),_xlfn.HSTACK($J165:$P165,$R165:$AB165,$AD165:$AN165,$AP165:$AV165,$AX165:$BB165,$BD165:$BH165)),Prime)</f>
        <v>0</v>
      </c>
      <c r="E165" s="44"/>
      <c r="F165" s="41" t="str">
        <f>'Evaluation Trace'!A165</f>
        <v/>
      </c>
      <c r="G165" s="19" t="str">
        <f>'Evaluation Trace'!B165</f>
        <v/>
      </c>
      <c r="H165" s="19">
        <f>'Evaluation Trace'!C165</f>
        <v>0</v>
      </c>
      <c r="I165" s="24"/>
      <c r="J165" s="43" t="str">
        <f>'Evaluation Trace'!AK165</f>
        <v/>
      </c>
      <c r="K165" s="43" t="str">
        <f>'Evaluation Trace'!AL165</f>
        <v/>
      </c>
      <c r="L165" s="43" t="str">
        <f>'Evaluation Trace'!AM165</f>
        <v/>
      </c>
      <c r="M165" s="43" t="str">
        <f>'Evaluation Trace'!AN165</f>
        <v/>
      </c>
      <c r="N165" s="43" t="str">
        <f>'Evaluation Trace'!AO165</f>
        <v/>
      </c>
      <c r="O165" s="43" t="str">
        <f>'Evaluation Trace'!AP165</f>
        <v/>
      </c>
      <c r="P165" s="43" t="str">
        <f>'Evaluation Trace'!AQ165</f>
        <v/>
      </c>
      <c r="Q165" s="24"/>
      <c r="R165" s="43" t="str">
        <f>'Evaluation Trace'!AS165</f>
        <v/>
      </c>
      <c r="S165" s="43" t="str">
        <f>'Evaluation Trace'!AT165</f>
        <v/>
      </c>
      <c r="T165" s="43" t="str">
        <f>'Evaluation Trace'!AU165</f>
        <v/>
      </c>
      <c r="U165" s="43" t="str">
        <f>'Evaluation Trace'!AV165</f>
        <v/>
      </c>
      <c r="V165" s="43" t="str">
        <f>'Evaluation Trace'!AW165</f>
        <v/>
      </c>
      <c r="W165" s="43" t="str">
        <f>'Evaluation Trace'!AX165</f>
        <v/>
      </c>
      <c r="X165" s="43" t="str">
        <f>'Evaluation Trace'!AY165</f>
        <v/>
      </c>
      <c r="Y165" s="43" t="str">
        <f>'Evaluation Trace'!AZ165</f>
        <v/>
      </c>
      <c r="Z165" s="43" t="str">
        <f>'Evaluation Trace'!BA165</f>
        <v/>
      </c>
      <c r="AA165" s="43" t="str">
        <f>'Evaluation Trace'!BB165</f>
        <v/>
      </c>
      <c r="AB165" s="43" t="str">
        <f>'Evaluation Trace'!BC165</f>
        <v/>
      </c>
      <c r="AC165" s="24"/>
      <c r="AD165" s="43" t="str">
        <f>'Evaluation Trace'!BE165</f>
        <v/>
      </c>
      <c r="AE165" s="43" t="str">
        <f>'Evaluation Trace'!BF165</f>
        <v/>
      </c>
      <c r="AF165" s="43" t="str">
        <f>'Evaluation Trace'!BG165</f>
        <v/>
      </c>
      <c r="AG165" s="43" t="str">
        <f>'Evaluation Trace'!BH165</f>
        <v/>
      </c>
      <c r="AH165" s="43" t="str">
        <f>'Evaluation Trace'!BI165</f>
        <v/>
      </c>
      <c r="AI165" s="43" t="str">
        <f>'Evaluation Trace'!BJ165</f>
        <v/>
      </c>
      <c r="AJ165" s="43" t="str">
        <f>'Evaluation Trace'!BK165</f>
        <v/>
      </c>
      <c r="AK165" s="43" t="str">
        <f>'Evaluation Trace'!BL165</f>
        <v/>
      </c>
      <c r="AL165" s="43" t="str">
        <f>'Evaluation Trace'!BM165</f>
        <v/>
      </c>
      <c r="AM165" s="43" t="str">
        <f>'Evaluation Trace'!BN165</f>
        <v/>
      </c>
      <c r="AN165" s="43" t="str">
        <f>'Evaluation Trace'!BO165</f>
        <v/>
      </c>
      <c r="AO165" s="24"/>
      <c r="AP165" s="43" t="str">
        <f>'Evaluation Trace'!BQ165</f>
        <v/>
      </c>
      <c r="AQ165" s="43" t="str">
        <f>'Evaluation Trace'!BR165</f>
        <v/>
      </c>
      <c r="AR165" s="43" t="str">
        <f>'Evaluation Trace'!BS165</f>
        <v/>
      </c>
      <c r="AS165" s="43" t="str">
        <f>'Evaluation Trace'!BT165</f>
        <v/>
      </c>
      <c r="AT165" s="43" t="str">
        <f>'Evaluation Trace'!BU165</f>
        <v/>
      </c>
      <c r="AU165" s="43" t="str">
        <f>'Evaluation Trace'!BV165</f>
        <v/>
      </c>
      <c r="AV165" s="43" t="str">
        <f>'Evaluation Trace'!BW165</f>
        <v/>
      </c>
      <c r="AW165" s="24"/>
      <c r="AX165" s="43" t="str">
        <f>'Evaluation Trace'!BY165</f>
        <v/>
      </c>
      <c r="AY165" s="43" t="str">
        <f>'Evaluation Trace'!BZ165</f>
        <v/>
      </c>
      <c r="AZ165" s="43" t="str">
        <f>'Evaluation Trace'!CA165</f>
        <v/>
      </c>
      <c r="BA165" s="43" t="str">
        <f>'Evaluation Trace'!CB165</f>
        <v/>
      </c>
      <c r="BB165" s="43" t="str">
        <f>'Evaluation Trace'!CC165</f>
        <v/>
      </c>
      <c r="BC165" s="7"/>
      <c r="BD165" s="43" t="str">
        <f>'Evaluation Trace'!CE165</f>
        <v/>
      </c>
      <c r="BE165" s="43" t="str">
        <f>'Evaluation Trace'!CF165</f>
        <v/>
      </c>
      <c r="BF165" s="43" t="str">
        <f>'Evaluation Trace'!CG165</f>
        <v/>
      </c>
      <c r="BG165" s="43" t="str">
        <f>'Evaluation Trace'!CH165</f>
        <v/>
      </c>
      <c r="BH165" s="43" t="str">
        <f>'Evaluation Trace'!CI165</f>
        <v/>
      </c>
      <c r="BI165" s="7"/>
    </row>
    <row r="166" spans="1:61" x14ac:dyDescent="0.25">
      <c r="A166" s="44"/>
      <c r="B166" s="43" cm="1">
        <f t="array" ref="B166">MOD($D166*MOD_INV($C166,Prime),Prime)</f>
        <v>0</v>
      </c>
      <c r="C166" s="19" cm="1">
        <f t="array" ref="C166">MOD(MOD_EXP($H166,Input_Output!$O$21,Prime)-1,Prime)</f>
        <v>256</v>
      </c>
      <c r="D166" s="43">
        <f>MOD(SUMPRODUCT(_xlfn.HSTACK(J$1:P$1,R$1:AB$1,AD$1:AN$1,AP$1:AV$1,AX$1:BB$1,BD$1:BH$1),_xlfn.HSTACK($J166:$P166,$R166:$AB166,$AD166:$AN166,$AP166:$AV166,$AX166:$BB166,$BD166:$BH166)),Prime)</f>
        <v>0</v>
      </c>
      <c r="E166" s="44"/>
      <c r="F166" s="41" t="str">
        <f>'Evaluation Trace'!A166</f>
        <v/>
      </c>
      <c r="G166" s="19" t="str">
        <f>'Evaluation Trace'!B166</f>
        <v/>
      </c>
      <c r="H166" s="19">
        <f>'Evaluation Trace'!C166</f>
        <v>0</v>
      </c>
      <c r="I166" s="24"/>
      <c r="J166" s="43" t="str">
        <f>'Evaluation Trace'!AK166</f>
        <v/>
      </c>
      <c r="K166" s="43" t="str">
        <f>'Evaluation Trace'!AL166</f>
        <v/>
      </c>
      <c r="L166" s="43" t="str">
        <f>'Evaluation Trace'!AM166</f>
        <v/>
      </c>
      <c r="M166" s="43" t="str">
        <f>'Evaluation Trace'!AN166</f>
        <v/>
      </c>
      <c r="N166" s="43" t="str">
        <f>'Evaluation Trace'!AO166</f>
        <v/>
      </c>
      <c r="O166" s="43" t="str">
        <f>'Evaluation Trace'!AP166</f>
        <v/>
      </c>
      <c r="P166" s="43" t="str">
        <f>'Evaluation Trace'!AQ166</f>
        <v/>
      </c>
      <c r="Q166" s="24"/>
      <c r="R166" s="43" t="str">
        <f>'Evaluation Trace'!AS166</f>
        <v/>
      </c>
      <c r="S166" s="43" t="str">
        <f>'Evaluation Trace'!AT166</f>
        <v/>
      </c>
      <c r="T166" s="43" t="str">
        <f>'Evaluation Trace'!AU166</f>
        <v/>
      </c>
      <c r="U166" s="43" t="str">
        <f>'Evaluation Trace'!AV166</f>
        <v/>
      </c>
      <c r="V166" s="43" t="str">
        <f>'Evaluation Trace'!AW166</f>
        <v/>
      </c>
      <c r="W166" s="43" t="str">
        <f>'Evaluation Trace'!AX166</f>
        <v/>
      </c>
      <c r="X166" s="43" t="str">
        <f>'Evaluation Trace'!AY166</f>
        <v/>
      </c>
      <c r="Y166" s="43" t="str">
        <f>'Evaluation Trace'!AZ166</f>
        <v/>
      </c>
      <c r="Z166" s="43" t="str">
        <f>'Evaluation Trace'!BA166</f>
        <v/>
      </c>
      <c r="AA166" s="43" t="str">
        <f>'Evaluation Trace'!BB166</f>
        <v/>
      </c>
      <c r="AB166" s="43" t="str">
        <f>'Evaluation Trace'!BC166</f>
        <v/>
      </c>
      <c r="AC166" s="24"/>
      <c r="AD166" s="43" t="str">
        <f>'Evaluation Trace'!BE166</f>
        <v/>
      </c>
      <c r="AE166" s="43" t="str">
        <f>'Evaluation Trace'!BF166</f>
        <v/>
      </c>
      <c r="AF166" s="43" t="str">
        <f>'Evaluation Trace'!BG166</f>
        <v/>
      </c>
      <c r="AG166" s="43" t="str">
        <f>'Evaluation Trace'!BH166</f>
        <v/>
      </c>
      <c r="AH166" s="43" t="str">
        <f>'Evaluation Trace'!BI166</f>
        <v/>
      </c>
      <c r="AI166" s="43" t="str">
        <f>'Evaluation Trace'!BJ166</f>
        <v/>
      </c>
      <c r="AJ166" s="43" t="str">
        <f>'Evaluation Trace'!BK166</f>
        <v/>
      </c>
      <c r="AK166" s="43" t="str">
        <f>'Evaluation Trace'!BL166</f>
        <v/>
      </c>
      <c r="AL166" s="43" t="str">
        <f>'Evaluation Trace'!BM166</f>
        <v/>
      </c>
      <c r="AM166" s="43" t="str">
        <f>'Evaluation Trace'!BN166</f>
        <v/>
      </c>
      <c r="AN166" s="43" t="str">
        <f>'Evaluation Trace'!BO166</f>
        <v/>
      </c>
      <c r="AO166" s="24"/>
      <c r="AP166" s="43" t="str">
        <f>'Evaluation Trace'!BQ166</f>
        <v/>
      </c>
      <c r="AQ166" s="43" t="str">
        <f>'Evaluation Trace'!BR166</f>
        <v/>
      </c>
      <c r="AR166" s="43" t="str">
        <f>'Evaluation Trace'!BS166</f>
        <v/>
      </c>
      <c r="AS166" s="43" t="str">
        <f>'Evaluation Trace'!BT166</f>
        <v/>
      </c>
      <c r="AT166" s="43" t="str">
        <f>'Evaluation Trace'!BU166</f>
        <v/>
      </c>
      <c r="AU166" s="43" t="str">
        <f>'Evaluation Trace'!BV166</f>
        <v/>
      </c>
      <c r="AV166" s="43" t="str">
        <f>'Evaluation Trace'!BW166</f>
        <v/>
      </c>
      <c r="AW166" s="24"/>
      <c r="AX166" s="43" t="str">
        <f>'Evaluation Trace'!BY166</f>
        <v/>
      </c>
      <c r="AY166" s="43" t="str">
        <f>'Evaluation Trace'!BZ166</f>
        <v/>
      </c>
      <c r="AZ166" s="43" t="str">
        <f>'Evaluation Trace'!CA166</f>
        <v/>
      </c>
      <c r="BA166" s="43" t="str">
        <f>'Evaluation Trace'!CB166</f>
        <v/>
      </c>
      <c r="BB166" s="43" t="str">
        <f>'Evaluation Trace'!CC166</f>
        <v/>
      </c>
      <c r="BC166" s="7"/>
      <c r="BD166" s="43" t="str">
        <f>'Evaluation Trace'!CE166</f>
        <v/>
      </c>
      <c r="BE166" s="43" t="str">
        <f>'Evaluation Trace'!CF166</f>
        <v/>
      </c>
      <c r="BF166" s="43" t="str">
        <f>'Evaluation Trace'!CG166</f>
        <v/>
      </c>
      <c r="BG166" s="43" t="str">
        <f>'Evaluation Trace'!CH166</f>
        <v/>
      </c>
      <c r="BH166" s="43" t="str">
        <f>'Evaluation Trace'!CI166</f>
        <v/>
      </c>
      <c r="BI166" s="7"/>
    </row>
    <row r="167" spans="1:61" x14ac:dyDescent="0.25">
      <c r="A167" s="44"/>
      <c r="B167" s="43" cm="1">
        <f t="array" ref="B167">MOD($D167*MOD_INV($C167,Prime),Prime)</f>
        <v>0</v>
      </c>
      <c r="C167" s="19" cm="1">
        <f t="array" ref="C167">MOD(MOD_EXP($H167,Input_Output!$O$21,Prime)-1,Prime)</f>
        <v>256</v>
      </c>
      <c r="D167" s="43">
        <f>MOD(SUMPRODUCT(_xlfn.HSTACK(J$1:P$1,R$1:AB$1,AD$1:AN$1,AP$1:AV$1,AX$1:BB$1,BD$1:BH$1),_xlfn.HSTACK($J167:$P167,$R167:$AB167,$AD167:$AN167,$AP167:$AV167,$AX167:$BB167,$BD167:$BH167)),Prime)</f>
        <v>0</v>
      </c>
      <c r="E167" s="44"/>
      <c r="F167" s="41" t="str">
        <f>'Evaluation Trace'!A167</f>
        <v/>
      </c>
      <c r="G167" s="19" t="str">
        <f>'Evaluation Trace'!B167</f>
        <v/>
      </c>
      <c r="H167" s="19">
        <f>'Evaluation Trace'!C167</f>
        <v>0</v>
      </c>
      <c r="I167" s="24"/>
      <c r="J167" s="43" t="str">
        <f>'Evaluation Trace'!AK167</f>
        <v/>
      </c>
      <c r="K167" s="43" t="str">
        <f>'Evaluation Trace'!AL167</f>
        <v/>
      </c>
      <c r="L167" s="43" t="str">
        <f>'Evaluation Trace'!AM167</f>
        <v/>
      </c>
      <c r="M167" s="43" t="str">
        <f>'Evaluation Trace'!AN167</f>
        <v/>
      </c>
      <c r="N167" s="43" t="str">
        <f>'Evaluation Trace'!AO167</f>
        <v/>
      </c>
      <c r="O167" s="43" t="str">
        <f>'Evaluation Trace'!AP167</f>
        <v/>
      </c>
      <c r="P167" s="43" t="str">
        <f>'Evaluation Trace'!AQ167</f>
        <v/>
      </c>
      <c r="Q167" s="24"/>
      <c r="R167" s="43" t="str">
        <f>'Evaluation Trace'!AS167</f>
        <v/>
      </c>
      <c r="S167" s="43" t="str">
        <f>'Evaluation Trace'!AT167</f>
        <v/>
      </c>
      <c r="T167" s="43" t="str">
        <f>'Evaluation Trace'!AU167</f>
        <v/>
      </c>
      <c r="U167" s="43" t="str">
        <f>'Evaluation Trace'!AV167</f>
        <v/>
      </c>
      <c r="V167" s="43" t="str">
        <f>'Evaluation Trace'!AW167</f>
        <v/>
      </c>
      <c r="W167" s="43" t="str">
        <f>'Evaluation Trace'!AX167</f>
        <v/>
      </c>
      <c r="X167" s="43" t="str">
        <f>'Evaluation Trace'!AY167</f>
        <v/>
      </c>
      <c r="Y167" s="43" t="str">
        <f>'Evaluation Trace'!AZ167</f>
        <v/>
      </c>
      <c r="Z167" s="43" t="str">
        <f>'Evaluation Trace'!BA167</f>
        <v/>
      </c>
      <c r="AA167" s="43" t="str">
        <f>'Evaluation Trace'!BB167</f>
        <v/>
      </c>
      <c r="AB167" s="43" t="str">
        <f>'Evaluation Trace'!BC167</f>
        <v/>
      </c>
      <c r="AC167" s="24"/>
      <c r="AD167" s="43" t="str">
        <f>'Evaluation Trace'!BE167</f>
        <v/>
      </c>
      <c r="AE167" s="43" t="str">
        <f>'Evaluation Trace'!BF167</f>
        <v/>
      </c>
      <c r="AF167" s="43" t="str">
        <f>'Evaluation Trace'!BG167</f>
        <v/>
      </c>
      <c r="AG167" s="43" t="str">
        <f>'Evaluation Trace'!BH167</f>
        <v/>
      </c>
      <c r="AH167" s="43" t="str">
        <f>'Evaluation Trace'!BI167</f>
        <v/>
      </c>
      <c r="AI167" s="43" t="str">
        <f>'Evaluation Trace'!BJ167</f>
        <v/>
      </c>
      <c r="AJ167" s="43" t="str">
        <f>'Evaluation Trace'!BK167</f>
        <v/>
      </c>
      <c r="AK167" s="43" t="str">
        <f>'Evaluation Trace'!BL167</f>
        <v/>
      </c>
      <c r="AL167" s="43" t="str">
        <f>'Evaluation Trace'!BM167</f>
        <v/>
      </c>
      <c r="AM167" s="43" t="str">
        <f>'Evaluation Trace'!BN167</f>
        <v/>
      </c>
      <c r="AN167" s="43" t="str">
        <f>'Evaluation Trace'!BO167</f>
        <v/>
      </c>
      <c r="AO167" s="24"/>
      <c r="AP167" s="43" t="str">
        <f>'Evaluation Trace'!BQ167</f>
        <v/>
      </c>
      <c r="AQ167" s="43" t="str">
        <f>'Evaluation Trace'!BR167</f>
        <v/>
      </c>
      <c r="AR167" s="43" t="str">
        <f>'Evaluation Trace'!BS167</f>
        <v/>
      </c>
      <c r="AS167" s="43" t="str">
        <f>'Evaluation Trace'!BT167</f>
        <v/>
      </c>
      <c r="AT167" s="43" t="str">
        <f>'Evaluation Trace'!BU167</f>
        <v/>
      </c>
      <c r="AU167" s="43" t="str">
        <f>'Evaluation Trace'!BV167</f>
        <v/>
      </c>
      <c r="AV167" s="43" t="str">
        <f>'Evaluation Trace'!BW167</f>
        <v/>
      </c>
      <c r="AW167" s="24"/>
      <c r="AX167" s="43" t="str">
        <f>'Evaluation Trace'!BY167</f>
        <v/>
      </c>
      <c r="AY167" s="43" t="str">
        <f>'Evaluation Trace'!BZ167</f>
        <v/>
      </c>
      <c r="AZ167" s="43" t="str">
        <f>'Evaluation Trace'!CA167</f>
        <v/>
      </c>
      <c r="BA167" s="43" t="str">
        <f>'Evaluation Trace'!CB167</f>
        <v/>
      </c>
      <c r="BB167" s="43" t="str">
        <f>'Evaluation Trace'!CC167</f>
        <v/>
      </c>
      <c r="BC167" s="7"/>
      <c r="BD167" s="43" t="str">
        <f>'Evaluation Trace'!CE167</f>
        <v/>
      </c>
      <c r="BE167" s="43" t="str">
        <f>'Evaluation Trace'!CF167</f>
        <v/>
      </c>
      <c r="BF167" s="43" t="str">
        <f>'Evaluation Trace'!CG167</f>
        <v/>
      </c>
      <c r="BG167" s="43" t="str">
        <f>'Evaluation Trace'!CH167</f>
        <v/>
      </c>
      <c r="BH167" s="43" t="str">
        <f>'Evaluation Trace'!CI167</f>
        <v/>
      </c>
      <c r="BI167" s="7"/>
    </row>
    <row r="168" spans="1:61" x14ac:dyDescent="0.25">
      <c r="A168" s="44"/>
      <c r="B168" s="43" cm="1">
        <f t="array" ref="B168">MOD($D168*MOD_INV($C168,Prime),Prime)</f>
        <v>0</v>
      </c>
      <c r="C168" s="19" cm="1">
        <f t="array" ref="C168">MOD(MOD_EXP($H168,Input_Output!$O$21,Prime)-1,Prime)</f>
        <v>256</v>
      </c>
      <c r="D168" s="43">
        <f>MOD(SUMPRODUCT(_xlfn.HSTACK(J$1:P$1,R$1:AB$1,AD$1:AN$1,AP$1:AV$1,AX$1:BB$1,BD$1:BH$1),_xlfn.HSTACK($J168:$P168,$R168:$AB168,$AD168:$AN168,$AP168:$AV168,$AX168:$BB168,$BD168:$BH168)),Prime)</f>
        <v>0</v>
      </c>
      <c r="E168" s="44"/>
      <c r="F168" s="41" t="str">
        <f>'Evaluation Trace'!A168</f>
        <v/>
      </c>
      <c r="G168" s="19" t="str">
        <f>'Evaluation Trace'!B168</f>
        <v/>
      </c>
      <c r="H168" s="19">
        <f>'Evaluation Trace'!C168</f>
        <v>0</v>
      </c>
      <c r="I168" s="24"/>
      <c r="J168" s="43" t="str">
        <f>'Evaluation Trace'!AK168</f>
        <v/>
      </c>
      <c r="K168" s="43" t="str">
        <f>'Evaluation Trace'!AL168</f>
        <v/>
      </c>
      <c r="L168" s="43" t="str">
        <f>'Evaluation Trace'!AM168</f>
        <v/>
      </c>
      <c r="M168" s="43" t="str">
        <f>'Evaluation Trace'!AN168</f>
        <v/>
      </c>
      <c r="N168" s="43" t="str">
        <f>'Evaluation Trace'!AO168</f>
        <v/>
      </c>
      <c r="O168" s="43" t="str">
        <f>'Evaluation Trace'!AP168</f>
        <v/>
      </c>
      <c r="P168" s="43" t="str">
        <f>'Evaluation Trace'!AQ168</f>
        <v/>
      </c>
      <c r="Q168" s="24"/>
      <c r="R168" s="43" t="str">
        <f>'Evaluation Trace'!AS168</f>
        <v/>
      </c>
      <c r="S168" s="43" t="str">
        <f>'Evaluation Trace'!AT168</f>
        <v/>
      </c>
      <c r="T168" s="43" t="str">
        <f>'Evaluation Trace'!AU168</f>
        <v/>
      </c>
      <c r="U168" s="43" t="str">
        <f>'Evaluation Trace'!AV168</f>
        <v/>
      </c>
      <c r="V168" s="43" t="str">
        <f>'Evaluation Trace'!AW168</f>
        <v/>
      </c>
      <c r="W168" s="43" t="str">
        <f>'Evaluation Trace'!AX168</f>
        <v/>
      </c>
      <c r="X168" s="43" t="str">
        <f>'Evaluation Trace'!AY168</f>
        <v/>
      </c>
      <c r="Y168" s="43" t="str">
        <f>'Evaluation Trace'!AZ168</f>
        <v/>
      </c>
      <c r="Z168" s="43" t="str">
        <f>'Evaluation Trace'!BA168</f>
        <v/>
      </c>
      <c r="AA168" s="43" t="str">
        <f>'Evaluation Trace'!BB168</f>
        <v/>
      </c>
      <c r="AB168" s="43" t="str">
        <f>'Evaluation Trace'!BC168</f>
        <v/>
      </c>
      <c r="AC168" s="24"/>
      <c r="AD168" s="43" t="str">
        <f>'Evaluation Trace'!BE168</f>
        <v/>
      </c>
      <c r="AE168" s="43" t="str">
        <f>'Evaluation Trace'!BF168</f>
        <v/>
      </c>
      <c r="AF168" s="43" t="str">
        <f>'Evaluation Trace'!BG168</f>
        <v/>
      </c>
      <c r="AG168" s="43" t="str">
        <f>'Evaluation Trace'!BH168</f>
        <v/>
      </c>
      <c r="AH168" s="43" t="str">
        <f>'Evaluation Trace'!BI168</f>
        <v/>
      </c>
      <c r="AI168" s="43" t="str">
        <f>'Evaluation Trace'!BJ168</f>
        <v/>
      </c>
      <c r="AJ168" s="43" t="str">
        <f>'Evaluation Trace'!BK168</f>
        <v/>
      </c>
      <c r="AK168" s="43" t="str">
        <f>'Evaluation Trace'!BL168</f>
        <v/>
      </c>
      <c r="AL168" s="43" t="str">
        <f>'Evaluation Trace'!BM168</f>
        <v/>
      </c>
      <c r="AM168" s="43" t="str">
        <f>'Evaluation Trace'!BN168</f>
        <v/>
      </c>
      <c r="AN168" s="43" t="str">
        <f>'Evaluation Trace'!BO168</f>
        <v/>
      </c>
      <c r="AO168" s="24"/>
      <c r="AP168" s="43" t="str">
        <f>'Evaluation Trace'!BQ168</f>
        <v/>
      </c>
      <c r="AQ168" s="43" t="str">
        <f>'Evaluation Trace'!BR168</f>
        <v/>
      </c>
      <c r="AR168" s="43" t="str">
        <f>'Evaluation Trace'!BS168</f>
        <v/>
      </c>
      <c r="AS168" s="43" t="str">
        <f>'Evaluation Trace'!BT168</f>
        <v/>
      </c>
      <c r="AT168" s="43" t="str">
        <f>'Evaluation Trace'!BU168</f>
        <v/>
      </c>
      <c r="AU168" s="43" t="str">
        <f>'Evaluation Trace'!BV168</f>
        <v/>
      </c>
      <c r="AV168" s="43" t="str">
        <f>'Evaluation Trace'!BW168</f>
        <v/>
      </c>
      <c r="AW168" s="24"/>
      <c r="AX168" s="43" t="str">
        <f>'Evaluation Trace'!BY168</f>
        <v/>
      </c>
      <c r="AY168" s="43" t="str">
        <f>'Evaluation Trace'!BZ168</f>
        <v/>
      </c>
      <c r="AZ168" s="43" t="str">
        <f>'Evaluation Trace'!CA168</f>
        <v/>
      </c>
      <c r="BA168" s="43" t="str">
        <f>'Evaluation Trace'!CB168</f>
        <v/>
      </c>
      <c r="BB168" s="43" t="str">
        <f>'Evaluation Trace'!CC168</f>
        <v/>
      </c>
      <c r="BC168" s="7"/>
      <c r="BD168" s="43" t="str">
        <f>'Evaluation Trace'!CE168</f>
        <v/>
      </c>
      <c r="BE168" s="43" t="str">
        <f>'Evaluation Trace'!CF168</f>
        <v/>
      </c>
      <c r="BF168" s="43" t="str">
        <f>'Evaluation Trace'!CG168</f>
        <v/>
      </c>
      <c r="BG168" s="43" t="str">
        <f>'Evaluation Trace'!CH168</f>
        <v/>
      </c>
      <c r="BH168" s="43" t="str">
        <f>'Evaluation Trace'!CI168</f>
        <v/>
      </c>
      <c r="BI168" s="7"/>
    </row>
    <row r="169" spans="1:61" x14ac:dyDescent="0.25">
      <c r="A169" s="44"/>
      <c r="B169" s="43" cm="1">
        <f t="array" ref="B169">MOD($D169*MOD_INV($C169,Prime),Prime)</f>
        <v>0</v>
      </c>
      <c r="C169" s="19" cm="1">
        <f t="array" ref="C169">MOD(MOD_EXP($H169,Input_Output!$O$21,Prime)-1,Prime)</f>
        <v>256</v>
      </c>
      <c r="D169" s="43">
        <f>MOD(SUMPRODUCT(_xlfn.HSTACK(J$1:P$1,R$1:AB$1,AD$1:AN$1,AP$1:AV$1,AX$1:BB$1,BD$1:BH$1),_xlfn.HSTACK($J169:$P169,$R169:$AB169,$AD169:$AN169,$AP169:$AV169,$AX169:$BB169,$BD169:$BH169)),Prime)</f>
        <v>0</v>
      </c>
      <c r="E169" s="44"/>
      <c r="F169" s="41" t="str">
        <f>'Evaluation Trace'!A169</f>
        <v/>
      </c>
      <c r="G169" s="19" t="str">
        <f>'Evaluation Trace'!B169</f>
        <v/>
      </c>
      <c r="H169" s="19">
        <f>'Evaluation Trace'!C169</f>
        <v>0</v>
      </c>
      <c r="I169" s="24"/>
      <c r="J169" s="43" t="str">
        <f>'Evaluation Trace'!AK169</f>
        <v/>
      </c>
      <c r="K169" s="43" t="str">
        <f>'Evaluation Trace'!AL169</f>
        <v/>
      </c>
      <c r="L169" s="43" t="str">
        <f>'Evaluation Trace'!AM169</f>
        <v/>
      </c>
      <c r="M169" s="43" t="str">
        <f>'Evaluation Trace'!AN169</f>
        <v/>
      </c>
      <c r="N169" s="43" t="str">
        <f>'Evaluation Trace'!AO169</f>
        <v/>
      </c>
      <c r="O169" s="43" t="str">
        <f>'Evaluation Trace'!AP169</f>
        <v/>
      </c>
      <c r="P169" s="43" t="str">
        <f>'Evaluation Trace'!AQ169</f>
        <v/>
      </c>
      <c r="Q169" s="24"/>
      <c r="R169" s="43" t="str">
        <f>'Evaluation Trace'!AS169</f>
        <v/>
      </c>
      <c r="S169" s="43" t="str">
        <f>'Evaluation Trace'!AT169</f>
        <v/>
      </c>
      <c r="T169" s="43" t="str">
        <f>'Evaluation Trace'!AU169</f>
        <v/>
      </c>
      <c r="U169" s="43" t="str">
        <f>'Evaluation Trace'!AV169</f>
        <v/>
      </c>
      <c r="V169" s="43" t="str">
        <f>'Evaluation Trace'!AW169</f>
        <v/>
      </c>
      <c r="W169" s="43" t="str">
        <f>'Evaluation Trace'!AX169</f>
        <v/>
      </c>
      <c r="X169" s="43" t="str">
        <f>'Evaluation Trace'!AY169</f>
        <v/>
      </c>
      <c r="Y169" s="43" t="str">
        <f>'Evaluation Trace'!AZ169</f>
        <v/>
      </c>
      <c r="Z169" s="43" t="str">
        <f>'Evaluation Trace'!BA169</f>
        <v/>
      </c>
      <c r="AA169" s="43" t="str">
        <f>'Evaluation Trace'!BB169</f>
        <v/>
      </c>
      <c r="AB169" s="43" t="str">
        <f>'Evaluation Trace'!BC169</f>
        <v/>
      </c>
      <c r="AC169" s="24"/>
      <c r="AD169" s="43" t="str">
        <f>'Evaluation Trace'!BE169</f>
        <v/>
      </c>
      <c r="AE169" s="43" t="str">
        <f>'Evaluation Trace'!BF169</f>
        <v/>
      </c>
      <c r="AF169" s="43" t="str">
        <f>'Evaluation Trace'!BG169</f>
        <v/>
      </c>
      <c r="AG169" s="43" t="str">
        <f>'Evaluation Trace'!BH169</f>
        <v/>
      </c>
      <c r="AH169" s="43" t="str">
        <f>'Evaluation Trace'!BI169</f>
        <v/>
      </c>
      <c r="AI169" s="43" t="str">
        <f>'Evaluation Trace'!BJ169</f>
        <v/>
      </c>
      <c r="AJ169" s="43" t="str">
        <f>'Evaluation Trace'!BK169</f>
        <v/>
      </c>
      <c r="AK169" s="43" t="str">
        <f>'Evaluation Trace'!BL169</f>
        <v/>
      </c>
      <c r="AL169" s="43" t="str">
        <f>'Evaluation Trace'!BM169</f>
        <v/>
      </c>
      <c r="AM169" s="43" t="str">
        <f>'Evaluation Trace'!BN169</f>
        <v/>
      </c>
      <c r="AN169" s="43" t="str">
        <f>'Evaluation Trace'!BO169</f>
        <v/>
      </c>
      <c r="AO169" s="24"/>
      <c r="AP169" s="43" t="str">
        <f>'Evaluation Trace'!BQ169</f>
        <v/>
      </c>
      <c r="AQ169" s="43" t="str">
        <f>'Evaluation Trace'!BR169</f>
        <v/>
      </c>
      <c r="AR169" s="43" t="str">
        <f>'Evaluation Trace'!BS169</f>
        <v/>
      </c>
      <c r="AS169" s="43" t="str">
        <f>'Evaluation Trace'!BT169</f>
        <v/>
      </c>
      <c r="AT169" s="43" t="str">
        <f>'Evaluation Trace'!BU169</f>
        <v/>
      </c>
      <c r="AU169" s="43" t="str">
        <f>'Evaluation Trace'!BV169</f>
        <v/>
      </c>
      <c r="AV169" s="43" t="str">
        <f>'Evaluation Trace'!BW169</f>
        <v/>
      </c>
      <c r="AW169" s="24"/>
      <c r="AX169" s="43" t="str">
        <f>'Evaluation Trace'!BY169</f>
        <v/>
      </c>
      <c r="AY169" s="43" t="str">
        <f>'Evaluation Trace'!BZ169</f>
        <v/>
      </c>
      <c r="AZ169" s="43" t="str">
        <f>'Evaluation Trace'!CA169</f>
        <v/>
      </c>
      <c r="BA169" s="43" t="str">
        <f>'Evaluation Trace'!CB169</f>
        <v/>
      </c>
      <c r="BB169" s="43" t="str">
        <f>'Evaluation Trace'!CC169</f>
        <v/>
      </c>
      <c r="BC169" s="7"/>
      <c r="BD169" s="43" t="str">
        <f>'Evaluation Trace'!CE169</f>
        <v/>
      </c>
      <c r="BE169" s="43" t="str">
        <f>'Evaluation Trace'!CF169</f>
        <v/>
      </c>
      <c r="BF169" s="43" t="str">
        <f>'Evaluation Trace'!CG169</f>
        <v/>
      </c>
      <c r="BG169" s="43" t="str">
        <f>'Evaluation Trace'!CH169</f>
        <v/>
      </c>
      <c r="BH169" s="43" t="str">
        <f>'Evaluation Trace'!CI169</f>
        <v/>
      </c>
      <c r="BI169" s="7"/>
    </row>
    <row r="170" spans="1:61" x14ac:dyDescent="0.25">
      <c r="A170" s="44"/>
      <c r="B170" s="43" cm="1">
        <f t="array" ref="B170">MOD($D170*MOD_INV($C170,Prime),Prime)</f>
        <v>0</v>
      </c>
      <c r="C170" s="19" cm="1">
        <f t="array" ref="C170">MOD(MOD_EXP($H170,Input_Output!$O$21,Prime)-1,Prime)</f>
        <v>256</v>
      </c>
      <c r="D170" s="43">
        <f>MOD(SUMPRODUCT(_xlfn.HSTACK(J$1:P$1,R$1:AB$1,AD$1:AN$1,AP$1:AV$1,AX$1:BB$1,BD$1:BH$1),_xlfn.HSTACK($J170:$P170,$R170:$AB170,$AD170:$AN170,$AP170:$AV170,$AX170:$BB170,$BD170:$BH170)),Prime)</f>
        <v>0</v>
      </c>
      <c r="E170" s="44"/>
      <c r="F170" s="41" t="str">
        <f>'Evaluation Trace'!A170</f>
        <v/>
      </c>
      <c r="G170" s="19" t="str">
        <f>'Evaluation Trace'!B170</f>
        <v/>
      </c>
      <c r="H170" s="19">
        <f>'Evaluation Trace'!C170</f>
        <v>0</v>
      </c>
      <c r="I170" s="24"/>
      <c r="J170" s="43" t="str">
        <f>'Evaluation Trace'!AK170</f>
        <v/>
      </c>
      <c r="K170" s="43" t="str">
        <f>'Evaluation Trace'!AL170</f>
        <v/>
      </c>
      <c r="L170" s="43" t="str">
        <f>'Evaluation Trace'!AM170</f>
        <v/>
      </c>
      <c r="M170" s="43" t="str">
        <f>'Evaluation Trace'!AN170</f>
        <v/>
      </c>
      <c r="N170" s="43" t="str">
        <f>'Evaluation Trace'!AO170</f>
        <v/>
      </c>
      <c r="O170" s="43" t="str">
        <f>'Evaluation Trace'!AP170</f>
        <v/>
      </c>
      <c r="P170" s="43" t="str">
        <f>'Evaluation Trace'!AQ170</f>
        <v/>
      </c>
      <c r="Q170" s="24"/>
      <c r="R170" s="43" t="str">
        <f>'Evaluation Trace'!AS170</f>
        <v/>
      </c>
      <c r="S170" s="43" t="str">
        <f>'Evaluation Trace'!AT170</f>
        <v/>
      </c>
      <c r="T170" s="43" t="str">
        <f>'Evaluation Trace'!AU170</f>
        <v/>
      </c>
      <c r="U170" s="43" t="str">
        <f>'Evaluation Trace'!AV170</f>
        <v/>
      </c>
      <c r="V170" s="43" t="str">
        <f>'Evaluation Trace'!AW170</f>
        <v/>
      </c>
      <c r="W170" s="43" t="str">
        <f>'Evaluation Trace'!AX170</f>
        <v/>
      </c>
      <c r="X170" s="43" t="str">
        <f>'Evaluation Trace'!AY170</f>
        <v/>
      </c>
      <c r="Y170" s="43" t="str">
        <f>'Evaluation Trace'!AZ170</f>
        <v/>
      </c>
      <c r="Z170" s="43" t="str">
        <f>'Evaluation Trace'!BA170</f>
        <v/>
      </c>
      <c r="AA170" s="43" t="str">
        <f>'Evaluation Trace'!BB170</f>
        <v/>
      </c>
      <c r="AB170" s="43" t="str">
        <f>'Evaluation Trace'!BC170</f>
        <v/>
      </c>
      <c r="AC170" s="24"/>
      <c r="AD170" s="43" t="str">
        <f>'Evaluation Trace'!BE170</f>
        <v/>
      </c>
      <c r="AE170" s="43" t="str">
        <f>'Evaluation Trace'!BF170</f>
        <v/>
      </c>
      <c r="AF170" s="43" t="str">
        <f>'Evaluation Trace'!BG170</f>
        <v/>
      </c>
      <c r="AG170" s="43" t="str">
        <f>'Evaluation Trace'!BH170</f>
        <v/>
      </c>
      <c r="AH170" s="43" t="str">
        <f>'Evaluation Trace'!BI170</f>
        <v/>
      </c>
      <c r="AI170" s="43" t="str">
        <f>'Evaluation Trace'!BJ170</f>
        <v/>
      </c>
      <c r="AJ170" s="43" t="str">
        <f>'Evaluation Trace'!BK170</f>
        <v/>
      </c>
      <c r="AK170" s="43" t="str">
        <f>'Evaluation Trace'!BL170</f>
        <v/>
      </c>
      <c r="AL170" s="43" t="str">
        <f>'Evaluation Trace'!BM170</f>
        <v/>
      </c>
      <c r="AM170" s="43" t="str">
        <f>'Evaluation Trace'!BN170</f>
        <v/>
      </c>
      <c r="AN170" s="43" t="str">
        <f>'Evaluation Trace'!BO170</f>
        <v/>
      </c>
      <c r="AO170" s="24"/>
      <c r="AP170" s="43" t="str">
        <f>'Evaluation Trace'!BQ170</f>
        <v/>
      </c>
      <c r="AQ170" s="43" t="str">
        <f>'Evaluation Trace'!BR170</f>
        <v/>
      </c>
      <c r="AR170" s="43" t="str">
        <f>'Evaluation Trace'!BS170</f>
        <v/>
      </c>
      <c r="AS170" s="43" t="str">
        <f>'Evaluation Trace'!BT170</f>
        <v/>
      </c>
      <c r="AT170" s="43" t="str">
        <f>'Evaluation Trace'!BU170</f>
        <v/>
      </c>
      <c r="AU170" s="43" t="str">
        <f>'Evaluation Trace'!BV170</f>
        <v/>
      </c>
      <c r="AV170" s="43" t="str">
        <f>'Evaluation Trace'!BW170</f>
        <v/>
      </c>
      <c r="AW170" s="24"/>
      <c r="AX170" s="43" t="str">
        <f>'Evaluation Trace'!BY170</f>
        <v/>
      </c>
      <c r="AY170" s="43" t="str">
        <f>'Evaluation Trace'!BZ170</f>
        <v/>
      </c>
      <c r="AZ170" s="43" t="str">
        <f>'Evaluation Trace'!CA170</f>
        <v/>
      </c>
      <c r="BA170" s="43" t="str">
        <f>'Evaluation Trace'!CB170</f>
        <v/>
      </c>
      <c r="BB170" s="43" t="str">
        <f>'Evaluation Trace'!CC170</f>
        <v/>
      </c>
      <c r="BC170" s="7"/>
      <c r="BD170" s="43" t="str">
        <f>'Evaluation Trace'!CE170</f>
        <v/>
      </c>
      <c r="BE170" s="43" t="str">
        <f>'Evaluation Trace'!CF170</f>
        <v/>
      </c>
      <c r="BF170" s="43" t="str">
        <f>'Evaluation Trace'!CG170</f>
        <v/>
      </c>
      <c r="BG170" s="43" t="str">
        <f>'Evaluation Trace'!CH170</f>
        <v/>
      </c>
      <c r="BH170" s="43" t="str">
        <f>'Evaluation Trace'!CI170</f>
        <v/>
      </c>
      <c r="BI170" s="7"/>
    </row>
    <row r="171" spans="1:61" x14ac:dyDescent="0.25">
      <c r="A171" s="44"/>
      <c r="B171" s="43" cm="1">
        <f t="array" ref="B171">MOD($D171*MOD_INV($C171,Prime),Prime)</f>
        <v>0</v>
      </c>
      <c r="C171" s="19" cm="1">
        <f t="array" ref="C171">MOD(MOD_EXP($H171,Input_Output!$O$21,Prime)-1,Prime)</f>
        <v>256</v>
      </c>
      <c r="D171" s="43">
        <f>MOD(SUMPRODUCT(_xlfn.HSTACK(J$1:P$1,R$1:AB$1,AD$1:AN$1,AP$1:AV$1,AX$1:BB$1,BD$1:BH$1),_xlfn.HSTACK($J171:$P171,$R171:$AB171,$AD171:$AN171,$AP171:$AV171,$AX171:$BB171,$BD171:$BH171)),Prime)</f>
        <v>0</v>
      </c>
      <c r="E171" s="44"/>
      <c r="F171" s="41" t="str">
        <f>'Evaluation Trace'!A171</f>
        <v/>
      </c>
      <c r="G171" s="19" t="str">
        <f>'Evaluation Trace'!B171</f>
        <v/>
      </c>
      <c r="H171" s="19">
        <f>'Evaluation Trace'!C171</f>
        <v>0</v>
      </c>
      <c r="I171" s="24"/>
      <c r="J171" s="43" t="str">
        <f>'Evaluation Trace'!AK171</f>
        <v/>
      </c>
      <c r="K171" s="43" t="str">
        <f>'Evaluation Trace'!AL171</f>
        <v/>
      </c>
      <c r="L171" s="43" t="str">
        <f>'Evaluation Trace'!AM171</f>
        <v/>
      </c>
      <c r="M171" s="43" t="str">
        <f>'Evaluation Trace'!AN171</f>
        <v/>
      </c>
      <c r="N171" s="43" t="str">
        <f>'Evaluation Trace'!AO171</f>
        <v/>
      </c>
      <c r="O171" s="43" t="str">
        <f>'Evaluation Trace'!AP171</f>
        <v/>
      </c>
      <c r="P171" s="43" t="str">
        <f>'Evaluation Trace'!AQ171</f>
        <v/>
      </c>
      <c r="Q171" s="24"/>
      <c r="R171" s="43" t="str">
        <f>'Evaluation Trace'!AS171</f>
        <v/>
      </c>
      <c r="S171" s="43" t="str">
        <f>'Evaluation Trace'!AT171</f>
        <v/>
      </c>
      <c r="T171" s="43" t="str">
        <f>'Evaluation Trace'!AU171</f>
        <v/>
      </c>
      <c r="U171" s="43" t="str">
        <f>'Evaluation Trace'!AV171</f>
        <v/>
      </c>
      <c r="V171" s="43" t="str">
        <f>'Evaluation Trace'!AW171</f>
        <v/>
      </c>
      <c r="W171" s="43" t="str">
        <f>'Evaluation Trace'!AX171</f>
        <v/>
      </c>
      <c r="X171" s="43" t="str">
        <f>'Evaluation Trace'!AY171</f>
        <v/>
      </c>
      <c r="Y171" s="43" t="str">
        <f>'Evaluation Trace'!AZ171</f>
        <v/>
      </c>
      <c r="Z171" s="43" t="str">
        <f>'Evaluation Trace'!BA171</f>
        <v/>
      </c>
      <c r="AA171" s="43" t="str">
        <f>'Evaluation Trace'!BB171</f>
        <v/>
      </c>
      <c r="AB171" s="43" t="str">
        <f>'Evaluation Trace'!BC171</f>
        <v/>
      </c>
      <c r="AC171" s="24"/>
      <c r="AD171" s="43" t="str">
        <f>'Evaluation Trace'!BE171</f>
        <v/>
      </c>
      <c r="AE171" s="43" t="str">
        <f>'Evaluation Trace'!BF171</f>
        <v/>
      </c>
      <c r="AF171" s="43" t="str">
        <f>'Evaluation Trace'!BG171</f>
        <v/>
      </c>
      <c r="AG171" s="43" t="str">
        <f>'Evaluation Trace'!BH171</f>
        <v/>
      </c>
      <c r="AH171" s="43" t="str">
        <f>'Evaluation Trace'!BI171</f>
        <v/>
      </c>
      <c r="AI171" s="43" t="str">
        <f>'Evaluation Trace'!BJ171</f>
        <v/>
      </c>
      <c r="AJ171" s="43" t="str">
        <f>'Evaluation Trace'!BK171</f>
        <v/>
      </c>
      <c r="AK171" s="43" t="str">
        <f>'Evaluation Trace'!BL171</f>
        <v/>
      </c>
      <c r="AL171" s="43" t="str">
        <f>'Evaluation Trace'!BM171</f>
        <v/>
      </c>
      <c r="AM171" s="43" t="str">
        <f>'Evaluation Trace'!BN171</f>
        <v/>
      </c>
      <c r="AN171" s="43" t="str">
        <f>'Evaluation Trace'!BO171</f>
        <v/>
      </c>
      <c r="AO171" s="24"/>
      <c r="AP171" s="43" t="str">
        <f>'Evaluation Trace'!BQ171</f>
        <v/>
      </c>
      <c r="AQ171" s="43" t="str">
        <f>'Evaluation Trace'!BR171</f>
        <v/>
      </c>
      <c r="AR171" s="43" t="str">
        <f>'Evaluation Trace'!BS171</f>
        <v/>
      </c>
      <c r="AS171" s="43" t="str">
        <f>'Evaluation Trace'!BT171</f>
        <v/>
      </c>
      <c r="AT171" s="43" t="str">
        <f>'Evaluation Trace'!BU171</f>
        <v/>
      </c>
      <c r="AU171" s="43" t="str">
        <f>'Evaluation Trace'!BV171</f>
        <v/>
      </c>
      <c r="AV171" s="43" t="str">
        <f>'Evaluation Trace'!BW171</f>
        <v/>
      </c>
      <c r="AW171" s="24"/>
      <c r="AX171" s="43" t="str">
        <f>'Evaluation Trace'!BY171</f>
        <v/>
      </c>
      <c r="AY171" s="43" t="str">
        <f>'Evaluation Trace'!BZ171</f>
        <v/>
      </c>
      <c r="AZ171" s="43" t="str">
        <f>'Evaluation Trace'!CA171</f>
        <v/>
      </c>
      <c r="BA171" s="43" t="str">
        <f>'Evaluation Trace'!CB171</f>
        <v/>
      </c>
      <c r="BB171" s="43" t="str">
        <f>'Evaluation Trace'!CC171</f>
        <v/>
      </c>
      <c r="BC171" s="7"/>
      <c r="BD171" s="43" t="str">
        <f>'Evaluation Trace'!CE171</f>
        <v/>
      </c>
      <c r="BE171" s="43" t="str">
        <f>'Evaluation Trace'!CF171</f>
        <v/>
      </c>
      <c r="BF171" s="43" t="str">
        <f>'Evaluation Trace'!CG171</f>
        <v/>
      </c>
      <c r="BG171" s="43" t="str">
        <f>'Evaluation Trace'!CH171</f>
        <v/>
      </c>
      <c r="BH171" s="43" t="str">
        <f>'Evaluation Trace'!CI171</f>
        <v/>
      </c>
      <c r="BI171" s="7"/>
    </row>
    <row r="172" spans="1:61" x14ac:dyDescent="0.25">
      <c r="A172" s="44"/>
      <c r="B172" s="43" cm="1">
        <f t="array" ref="B172">MOD($D172*MOD_INV($C172,Prime),Prime)</f>
        <v>0</v>
      </c>
      <c r="C172" s="19" cm="1">
        <f t="array" ref="C172">MOD(MOD_EXP($H172,Input_Output!$O$21,Prime)-1,Prime)</f>
        <v>256</v>
      </c>
      <c r="D172" s="43">
        <f>MOD(SUMPRODUCT(_xlfn.HSTACK(J$1:P$1,R$1:AB$1,AD$1:AN$1,AP$1:AV$1,AX$1:BB$1,BD$1:BH$1),_xlfn.HSTACK($J172:$P172,$R172:$AB172,$AD172:$AN172,$AP172:$AV172,$AX172:$BB172,$BD172:$BH172)),Prime)</f>
        <v>0</v>
      </c>
      <c r="E172" s="44"/>
      <c r="F172" s="41" t="str">
        <f>'Evaluation Trace'!A172</f>
        <v/>
      </c>
      <c r="G172" s="19" t="str">
        <f>'Evaluation Trace'!B172</f>
        <v/>
      </c>
      <c r="H172" s="19">
        <f>'Evaluation Trace'!C172</f>
        <v>0</v>
      </c>
      <c r="I172" s="24"/>
      <c r="J172" s="43" t="str">
        <f>'Evaluation Trace'!AK172</f>
        <v/>
      </c>
      <c r="K172" s="43" t="str">
        <f>'Evaluation Trace'!AL172</f>
        <v/>
      </c>
      <c r="L172" s="43" t="str">
        <f>'Evaluation Trace'!AM172</f>
        <v/>
      </c>
      <c r="M172" s="43" t="str">
        <f>'Evaluation Trace'!AN172</f>
        <v/>
      </c>
      <c r="N172" s="43" t="str">
        <f>'Evaluation Trace'!AO172</f>
        <v/>
      </c>
      <c r="O172" s="43" t="str">
        <f>'Evaluation Trace'!AP172</f>
        <v/>
      </c>
      <c r="P172" s="43" t="str">
        <f>'Evaluation Trace'!AQ172</f>
        <v/>
      </c>
      <c r="Q172" s="24"/>
      <c r="R172" s="43" t="str">
        <f>'Evaluation Trace'!AS172</f>
        <v/>
      </c>
      <c r="S172" s="43" t="str">
        <f>'Evaluation Trace'!AT172</f>
        <v/>
      </c>
      <c r="T172" s="43" t="str">
        <f>'Evaluation Trace'!AU172</f>
        <v/>
      </c>
      <c r="U172" s="43" t="str">
        <f>'Evaluation Trace'!AV172</f>
        <v/>
      </c>
      <c r="V172" s="43" t="str">
        <f>'Evaluation Trace'!AW172</f>
        <v/>
      </c>
      <c r="W172" s="43" t="str">
        <f>'Evaluation Trace'!AX172</f>
        <v/>
      </c>
      <c r="X172" s="43" t="str">
        <f>'Evaluation Trace'!AY172</f>
        <v/>
      </c>
      <c r="Y172" s="43" t="str">
        <f>'Evaluation Trace'!AZ172</f>
        <v/>
      </c>
      <c r="Z172" s="43" t="str">
        <f>'Evaluation Trace'!BA172</f>
        <v/>
      </c>
      <c r="AA172" s="43" t="str">
        <f>'Evaluation Trace'!BB172</f>
        <v/>
      </c>
      <c r="AB172" s="43" t="str">
        <f>'Evaluation Trace'!BC172</f>
        <v/>
      </c>
      <c r="AC172" s="24"/>
      <c r="AD172" s="43" t="str">
        <f>'Evaluation Trace'!BE172</f>
        <v/>
      </c>
      <c r="AE172" s="43" t="str">
        <f>'Evaluation Trace'!BF172</f>
        <v/>
      </c>
      <c r="AF172" s="43" t="str">
        <f>'Evaluation Trace'!BG172</f>
        <v/>
      </c>
      <c r="AG172" s="43" t="str">
        <f>'Evaluation Trace'!BH172</f>
        <v/>
      </c>
      <c r="AH172" s="43" t="str">
        <f>'Evaluation Trace'!BI172</f>
        <v/>
      </c>
      <c r="AI172" s="43" t="str">
        <f>'Evaluation Trace'!BJ172</f>
        <v/>
      </c>
      <c r="AJ172" s="43" t="str">
        <f>'Evaluation Trace'!BK172</f>
        <v/>
      </c>
      <c r="AK172" s="43" t="str">
        <f>'Evaluation Trace'!BL172</f>
        <v/>
      </c>
      <c r="AL172" s="43" t="str">
        <f>'Evaluation Trace'!BM172</f>
        <v/>
      </c>
      <c r="AM172" s="43" t="str">
        <f>'Evaluation Trace'!BN172</f>
        <v/>
      </c>
      <c r="AN172" s="43" t="str">
        <f>'Evaluation Trace'!BO172</f>
        <v/>
      </c>
      <c r="AO172" s="24"/>
      <c r="AP172" s="43" t="str">
        <f>'Evaluation Trace'!BQ172</f>
        <v/>
      </c>
      <c r="AQ172" s="43" t="str">
        <f>'Evaluation Trace'!BR172</f>
        <v/>
      </c>
      <c r="AR172" s="43" t="str">
        <f>'Evaluation Trace'!BS172</f>
        <v/>
      </c>
      <c r="AS172" s="43" t="str">
        <f>'Evaluation Trace'!BT172</f>
        <v/>
      </c>
      <c r="AT172" s="43" t="str">
        <f>'Evaluation Trace'!BU172</f>
        <v/>
      </c>
      <c r="AU172" s="43" t="str">
        <f>'Evaluation Trace'!BV172</f>
        <v/>
      </c>
      <c r="AV172" s="43" t="str">
        <f>'Evaluation Trace'!BW172</f>
        <v/>
      </c>
      <c r="AW172" s="24"/>
      <c r="AX172" s="43" t="str">
        <f>'Evaluation Trace'!BY172</f>
        <v/>
      </c>
      <c r="AY172" s="43" t="str">
        <f>'Evaluation Trace'!BZ172</f>
        <v/>
      </c>
      <c r="AZ172" s="43" t="str">
        <f>'Evaluation Trace'!CA172</f>
        <v/>
      </c>
      <c r="BA172" s="43" t="str">
        <f>'Evaluation Trace'!CB172</f>
        <v/>
      </c>
      <c r="BB172" s="43" t="str">
        <f>'Evaluation Trace'!CC172</f>
        <v/>
      </c>
      <c r="BC172" s="7"/>
      <c r="BD172" s="43" t="str">
        <f>'Evaluation Trace'!CE172</f>
        <v/>
      </c>
      <c r="BE172" s="43" t="str">
        <f>'Evaluation Trace'!CF172</f>
        <v/>
      </c>
      <c r="BF172" s="43" t="str">
        <f>'Evaluation Trace'!CG172</f>
        <v/>
      </c>
      <c r="BG172" s="43" t="str">
        <f>'Evaluation Trace'!CH172</f>
        <v/>
      </c>
      <c r="BH172" s="43" t="str">
        <f>'Evaluation Trace'!CI172</f>
        <v/>
      </c>
      <c r="BI172" s="7"/>
    </row>
    <row r="173" spans="1:61" x14ac:dyDescent="0.25">
      <c r="A173" s="44"/>
      <c r="B173" s="43" cm="1">
        <f t="array" ref="B173">MOD($D173*MOD_INV($C173,Prime),Prime)</f>
        <v>0</v>
      </c>
      <c r="C173" s="19" cm="1">
        <f t="array" ref="C173">MOD(MOD_EXP($H173,Input_Output!$O$21,Prime)-1,Prime)</f>
        <v>256</v>
      </c>
      <c r="D173" s="43">
        <f>MOD(SUMPRODUCT(_xlfn.HSTACK(J$1:P$1,R$1:AB$1,AD$1:AN$1,AP$1:AV$1,AX$1:BB$1,BD$1:BH$1),_xlfn.HSTACK($J173:$P173,$R173:$AB173,$AD173:$AN173,$AP173:$AV173,$AX173:$BB173,$BD173:$BH173)),Prime)</f>
        <v>0</v>
      </c>
      <c r="E173" s="44"/>
      <c r="F173" s="41" t="str">
        <f>'Evaluation Trace'!A173</f>
        <v/>
      </c>
      <c r="G173" s="19" t="str">
        <f>'Evaluation Trace'!B173</f>
        <v/>
      </c>
      <c r="H173" s="19">
        <f>'Evaluation Trace'!C173</f>
        <v>0</v>
      </c>
      <c r="I173" s="24"/>
      <c r="J173" s="43" t="str">
        <f>'Evaluation Trace'!AK173</f>
        <v/>
      </c>
      <c r="K173" s="43" t="str">
        <f>'Evaluation Trace'!AL173</f>
        <v/>
      </c>
      <c r="L173" s="43" t="str">
        <f>'Evaluation Trace'!AM173</f>
        <v/>
      </c>
      <c r="M173" s="43" t="str">
        <f>'Evaluation Trace'!AN173</f>
        <v/>
      </c>
      <c r="N173" s="43" t="str">
        <f>'Evaluation Trace'!AO173</f>
        <v/>
      </c>
      <c r="O173" s="43" t="str">
        <f>'Evaluation Trace'!AP173</f>
        <v/>
      </c>
      <c r="P173" s="43" t="str">
        <f>'Evaluation Trace'!AQ173</f>
        <v/>
      </c>
      <c r="Q173" s="24"/>
      <c r="R173" s="43" t="str">
        <f>'Evaluation Trace'!AS173</f>
        <v/>
      </c>
      <c r="S173" s="43" t="str">
        <f>'Evaluation Trace'!AT173</f>
        <v/>
      </c>
      <c r="T173" s="43" t="str">
        <f>'Evaluation Trace'!AU173</f>
        <v/>
      </c>
      <c r="U173" s="43" t="str">
        <f>'Evaluation Trace'!AV173</f>
        <v/>
      </c>
      <c r="V173" s="43" t="str">
        <f>'Evaluation Trace'!AW173</f>
        <v/>
      </c>
      <c r="W173" s="43" t="str">
        <f>'Evaluation Trace'!AX173</f>
        <v/>
      </c>
      <c r="X173" s="43" t="str">
        <f>'Evaluation Trace'!AY173</f>
        <v/>
      </c>
      <c r="Y173" s="43" t="str">
        <f>'Evaluation Trace'!AZ173</f>
        <v/>
      </c>
      <c r="Z173" s="43" t="str">
        <f>'Evaluation Trace'!BA173</f>
        <v/>
      </c>
      <c r="AA173" s="43" t="str">
        <f>'Evaluation Trace'!BB173</f>
        <v/>
      </c>
      <c r="AB173" s="43" t="str">
        <f>'Evaluation Trace'!BC173</f>
        <v/>
      </c>
      <c r="AC173" s="24"/>
      <c r="AD173" s="43" t="str">
        <f>'Evaluation Trace'!BE173</f>
        <v/>
      </c>
      <c r="AE173" s="43" t="str">
        <f>'Evaluation Trace'!BF173</f>
        <v/>
      </c>
      <c r="AF173" s="43" t="str">
        <f>'Evaluation Trace'!BG173</f>
        <v/>
      </c>
      <c r="AG173" s="43" t="str">
        <f>'Evaluation Trace'!BH173</f>
        <v/>
      </c>
      <c r="AH173" s="43" t="str">
        <f>'Evaluation Trace'!BI173</f>
        <v/>
      </c>
      <c r="AI173" s="43" t="str">
        <f>'Evaluation Trace'!BJ173</f>
        <v/>
      </c>
      <c r="AJ173" s="43" t="str">
        <f>'Evaluation Trace'!BK173</f>
        <v/>
      </c>
      <c r="AK173" s="43" t="str">
        <f>'Evaluation Trace'!BL173</f>
        <v/>
      </c>
      <c r="AL173" s="43" t="str">
        <f>'Evaluation Trace'!BM173</f>
        <v/>
      </c>
      <c r="AM173" s="43" t="str">
        <f>'Evaluation Trace'!BN173</f>
        <v/>
      </c>
      <c r="AN173" s="43" t="str">
        <f>'Evaluation Trace'!BO173</f>
        <v/>
      </c>
      <c r="AO173" s="24"/>
      <c r="AP173" s="43" t="str">
        <f>'Evaluation Trace'!BQ173</f>
        <v/>
      </c>
      <c r="AQ173" s="43" t="str">
        <f>'Evaluation Trace'!BR173</f>
        <v/>
      </c>
      <c r="AR173" s="43" t="str">
        <f>'Evaluation Trace'!BS173</f>
        <v/>
      </c>
      <c r="AS173" s="43" t="str">
        <f>'Evaluation Trace'!BT173</f>
        <v/>
      </c>
      <c r="AT173" s="43" t="str">
        <f>'Evaluation Trace'!BU173</f>
        <v/>
      </c>
      <c r="AU173" s="43" t="str">
        <f>'Evaluation Trace'!BV173</f>
        <v/>
      </c>
      <c r="AV173" s="43" t="str">
        <f>'Evaluation Trace'!BW173</f>
        <v/>
      </c>
      <c r="AW173" s="24"/>
      <c r="AX173" s="43" t="str">
        <f>'Evaluation Trace'!BY173</f>
        <v/>
      </c>
      <c r="AY173" s="43" t="str">
        <f>'Evaluation Trace'!BZ173</f>
        <v/>
      </c>
      <c r="AZ173" s="43" t="str">
        <f>'Evaluation Trace'!CA173</f>
        <v/>
      </c>
      <c r="BA173" s="43" t="str">
        <f>'Evaluation Trace'!CB173</f>
        <v/>
      </c>
      <c r="BB173" s="43" t="str">
        <f>'Evaluation Trace'!CC173</f>
        <v/>
      </c>
      <c r="BC173" s="7"/>
      <c r="BD173" s="43" t="str">
        <f>'Evaluation Trace'!CE173</f>
        <v/>
      </c>
      <c r="BE173" s="43" t="str">
        <f>'Evaluation Trace'!CF173</f>
        <v/>
      </c>
      <c r="BF173" s="43" t="str">
        <f>'Evaluation Trace'!CG173</f>
        <v/>
      </c>
      <c r="BG173" s="43" t="str">
        <f>'Evaluation Trace'!CH173</f>
        <v/>
      </c>
      <c r="BH173" s="43" t="str">
        <f>'Evaluation Trace'!CI173</f>
        <v/>
      </c>
      <c r="BI173" s="7"/>
    </row>
    <row r="174" spans="1:61" x14ac:dyDescent="0.25">
      <c r="A174" s="44"/>
      <c r="B174" s="43" cm="1">
        <f t="array" ref="B174">MOD($D174*MOD_INV($C174,Prime),Prime)</f>
        <v>0</v>
      </c>
      <c r="C174" s="19" cm="1">
        <f t="array" ref="C174">MOD(MOD_EXP($H174,Input_Output!$O$21,Prime)-1,Prime)</f>
        <v>256</v>
      </c>
      <c r="D174" s="43">
        <f>MOD(SUMPRODUCT(_xlfn.HSTACK(J$1:P$1,R$1:AB$1,AD$1:AN$1,AP$1:AV$1,AX$1:BB$1,BD$1:BH$1),_xlfn.HSTACK($J174:$P174,$R174:$AB174,$AD174:$AN174,$AP174:$AV174,$AX174:$BB174,$BD174:$BH174)),Prime)</f>
        <v>0</v>
      </c>
      <c r="E174" s="44"/>
      <c r="F174" s="41" t="str">
        <f>'Evaluation Trace'!A174</f>
        <v/>
      </c>
      <c r="G174" s="19" t="str">
        <f>'Evaluation Trace'!B174</f>
        <v/>
      </c>
      <c r="H174" s="19">
        <f>'Evaluation Trace'!C174</f>
        <v>0</v>
      </c>
      <c r="I174" s="24"/>
      <c r="J174" s="43" t="str">
        <f>'Evaluation Trace'!AK174</f>
        <v/>
      </c>
      <c r="K174" s="43" t="str">
        <f>'Evaluation Trace'!AL174</f>
        <v/>
      </c>
      <c r="L174" s="43" t="str">
        <f>'Evaluation Trace'!AM174</f>
        <v/>
      </c>
      <c r="M174" s="43" t="str">
        <f>'Evaluation Trace'!AN174</f>
        <v/>
      </c>
      <c r="N174" s="43" t="str">
        <f>'Evaluation Trace'!AO174</f>
        <v/>
      </c>
      <c r="O174" s="43" t="str">
        <f>'Evaluation Trace'!AP174</f>
        <v/>
      </c>
      <c r="P174" s="43" t="str">
        <f>'Evaluation Trace'!AQ174</f>
        <v/>
      </c>
      <c r="Q174" s="24"/>
      <c r="R174" s="43" t="str">
        <f>'Evaluation Trace'!AS174</f>
        <v/>
      </c>
      <c r="S174" s="43" t="str">
        <f>'Evaluation Trace'!AT174</f>
        <v/>
      </c>
      <c r="T174" s="43" t="str">
        <f>'Evaluation Trace'!AU174</f>
        <v/>
      </c>
      <c r="U174" s="43" t="str">
        <f>'Evaluation Trace'!AV174</f>
        <v/>
      </c>
      <c r="V174" s="43" t="str">
        <f>'Evaluation Trace'!AW174</f>
        <v/>
      </c>
      <c r="W174" s="43" t="str">
        <f>'Evaluation Trace'!AX174</f>
        <v/>
      </c>
      <c r="X174" s="43" t="str">
        <f>'Evaluation Trace'!AY174</f>
        <v/>
      </c>
      <c r="Y174" s="43" t="str">
        <f>'Evaluation Trace'!AZ174</f>
        <v/>
      </c>
      <c r="Z174" s="43" t="str">
        <f>'Evaluation Trace'!BA174</f>
        <v/>
      </c>
      <c r="AA174" s="43" t="str">
        <f>'Evaluation Trace'!BB174</f>
        <v/>
      </c>
      <c r="AB174" s="43" t="str">
        <f>'Evaluation Trace'!BC174</f>
        <v/>
      </c>
      <c r="AC174" s="24"/>
      <c r="AD174" s="43" t="str">
        <f>'Evaluation Trace'!BE174</f>
        <v/>
      </c>
      <c r="AE174" s="43" t="str">
        <f>'Evaluation Trace'!BF174</f>
        <v/>
      </c>
      <c r="AF174" s="43" t="str">
        <f>'Evaluation Trace'!BG174</f>
        <v/>
      </c>
      <c r="AG174" s="43" t="str">
        <f>'Evaluation Trace'!BH174</f>
        <v/>
      </c>
      <c r="AH174" s="43" t="str">
        <f>'Evaluation Trace'!BI174</f>
        <v/>
      </c>
      <c r="AI174" s="43" t="str">
        <f>'Evaluation Trace'!BJ174</f>
        <v/>
      </c>
      <c r="AJ174" s="43" t="str">
        <f>'Evaluation Trace'!BK174</f>
        <v/>
      </c>
      <c r="AK174" s="43" t="str">
        <f>'Evaluation Trace'!BL174</f>
        <v/>
      </c>
      <c r="AL174" s="43" t="str">
        <f>'Evaluation Trace'!BM174</f>
        <v/>
      </c>
      <c r="AM174" s="43" t="str">
        <f>'Evaluation Trace'!BN174</f>
        <v/>
      </c>
      <c r="AN174" s="43" t="str">
        <f>'Evaluation Trace'!BO174</f>
        <v/>
      </c>
      <c r="AO174" s="24"/>
      <c r="AP174" s="43" t="str">
        <f>'Evaluation Trace'!BQ174</f>
        <v/>
      </c>
      <c r="AQ174" s="43" t="str">
        <f>'Evaluation Trace'!BR174</f>
        <v/>
      </c>
      <c r="AR174" s="43" t="str">
        <f>'Evaluation Trace'!BS174</f>
        <v/>
      </c>
      <c r="AS174" s="43" t="str">
        <f>'Evaluation Trace'!BT174</f>
        <v/>
      </c>
      <c r="AT174" s="43" t="str">
        <f>'Evaluation Trace'!BU174</f>
        <v/>
      </c>
      <c r="AU174" s="43" t="str">
        <f>'Evaluation Trace'!BV174</f>
        <v/>
      </c>
      <c r="AV174" s="43" t="str">
        <f>'Evaluation Trace'!BW174</f>
        <v/>
      </c>
      <c r="AW174" s="24"/>
      <c r="AX174" s="43" t="str">
        <f>'Evaluation Trace'!BY174</f>
        <v/>
      </c>
      <c r="AY174" s="43" t="str">
        <f>'Evaluation Trace'!BZ174</f>
        <v/>
      </c>
      <c r="AZ174" s="43" t="str">
        <f>'Evaluation Trace'!CA174</f>
        <v/>
      </c>
      <c r="BA174" s="43" t="str">
        <f>'Evaluation Trace'!CB174</f>
        <v/>
      </c>
      <c r="BB174" s="43" t="str">
        <f>'Evaluation Trace'!CC174</f>
        <v/>
      </c>
      <c r="BC174" s="7"/>
      <c r="BD174" s="43" t="str">
        <f>'Evaluation Trace'!CE174</f>
        <v/>
      </c>
      <c r="BE174" s="43" t="str">
        <f>'Evaluation Trace'!CF174</f>
        <v/>
      </c>
      <c r="BF174" s="43" t="str">
        <f>'Evaluation Trace'!CG174</f>
        <v/>
      </c>
      <c r="BG174" s="43" t="str">
        <f>'Evaluation Trace'!CH174</f>
        <v/>
      </c>
      <c r="BH174" s="43" t="str">
        <f>'Evaluation Trace'!CI174</f>
        <v/>
      </c>
      <c r="BI174" s="7"/>
    </row>
    <row r="175" spans="1:61" x14ac:dyDescent="0.25">
      <c r="A175" s="44"/>
      <c r="B175" s="43" cm="1">
        <f t="array" ref="B175">MOD($D175*MOD_INV($C175,Prime),Prime)</f>
        <v>0</v>
      </c>
      <c r="C175" s="19" cm="1">
        <f t="array" ref="C175">MOD(MOD_EXP($H175,Input_Output!$O$21,Prime)-1,Prime)</f>
        <v>256</v>
      </c>
      <c r="D175" s="43">
        <f>MOD(SUMPRODUCT(_xlfn.HSTACK(J$1:P$1,R$1:AB$1,AD$1:AN$1,AP$1:AV$1,AX$1:BB$1,BD$1:BH$1),_xlfn.HSTACK($J175:$P175,$R175:$AB175,$AD175:$AN175,$AP175:$AV175,$AX175:$BB175,$BD175:$BH175)),Prime)</f>
        <v>0</v>
      </c>
      <c r="E175" s="44"/>
      <c r="F175" s="41" t="str">
        <f>'Evaluation Trace'!A175</f>
        <v/>
      </c>
      <c r="G175" s="19" t="str">
        <f>'Evaluation Trace'!B175</f>
        <v/>
      </c>
      <c r="H175" s="19">
        <f>'Evaluation Trace'!C175</f>
        <v>0</v>
      </c>
      <c r="I175" s="24"/>
      <c r="J175" s="43" t="str">
        <f>'Evaluation Trace'!AK175</f>
        <v/>
      </c>
      <c r="K175" s="43" t="str">
        <f>'Evaluation Trace'!AL175</f>
        <v/>
      </c>
      <c r="L175" s="43" t="str">
        <f>'Evaluation Trace'!AM175</f>
        <v/>
      </c>
      <c r="M175" s="43" t="str">
        <f>'Evaluation Trace'!AN175</f>
        <v/>
      </c>
      <c r="N175" s="43" t="str">
        <f>'Evaluation Trace'!AO175</f>
        <v/>
      </c>
      <c r="O175" s="43" t="str">
        <f>'Evaluation Trace'!AP175</f>
        <v/>
      </c>
      <c r="P175" s="43" t="str">
        <f>'Evaluation Trace'!AQ175</f>
        <v/>
      </c>
      <c r="Q175" s="24"/>
      <c r="R175" s="43" t="str">
        <f>'Evaluation Trace'!AS175</f>
        <v/>
      </c>
      <c r="S175" s="43" t="str">
        <f>'Evaluation Trace'!AT175</f>
        <v/>
      </c>
      <c r="T175" s="43" t="str">
        <f>'Evaluation Trace'!AU175</f>
        <v/>
      </c>
      <c r="U175" s="43" t="str">
        <f>'Evaluation Trace'!AV175</f>
        <v/>
      </c>
      <c r="V175" s="43" t="str">
        <f>'Evaluation Trace'!AW175</f>
        <v/>
      </c>
      <c r="W175" s="43" t="str">
        <f>'Evaluation Trace'!AX175</f>
        <v/>
      </c>
      <c r="X175" s="43" t="str">
        <f>'Evaluation Trace'!AY175</f>
        <v/>
      </c>
      <c r="Y175" s="43" t="str">
        <f>'Evaluation Trace'!AZ175</f>
        <v/>
      </c>
      <c r="Z175" s="43" t="str">
        <f>'Evaluation Trace'!BA175</f>
        <v/>
      </c>
      <c r="AA175" s="43" t="str">
        <f>'Evaluation Trace'!BB175</f>
        <v/>
      </c>
      <c r="AB175" s="43" t="str">
        <f>'Evaluation Trace'!BC175</f>
        <v/>
      </c>
      <c r="AC175" s="24"/>
      <c r="AD175" s="43" t="str">
        <f>'Evaluation Trace'!BE175</f>
        <v/>
      </c>
      <c r="AE175" s="43" t="str">
        <f>'Evaluation Trace'!BF175</f>
        <v/>
      </c>
      <c r="AF175" s="43" t="str">
        <f>'Evaluation Trace'!BG175</f>
        <v/>
      </c>
      <c r="AG175" s="43" t="str">
        <f>'Evaluation Trace'!BH175</f>
        <v/>
      </c>
      <c r="AH175" s="43" t="str">
        <f>'Evaluation Trace'!BI175</f>
        <v/>
      </c>
      <c r="AI175" s="43" t="str">
        <f>'Evaluation Trace'!BJ175</f>
        <v/>
      </c>
      <c r="AJ175" s="43" t="str">
        <f>'Evaluation Trace'!BK175</f>
        <v/>
      </c>
      <c r="AK175" s="43" t="str">
        <f>'Evaluation Trace'!BL175</f>
        <v/>
      </c>
      <c r="AL175" s="43" t="str">
        <f>'Evaluation Trace'!BM175</f>
        <v/>
      </c>
      <c r="AM175" s="43" t="str">
        <f>'Evaluation Trace'!BN175</f>
        <v/>
      </c>
      <c r="AN175" s="43" t="str">
        <f>'Evaluation Trace'!BO175</f>
        <v/>
      </c>
      <c r="AO175" s="24"/>
      <c r="AP175" s="43" t="str">
        <f>'Evaluation Trace'!BQ175</f>
        <v/>
      </c>
      <c r="AQ175" s="43" t="str">
        <f>'Evaluation Trace'!BR175</f>
        <v/>
      </c>
      <c r="AR175" s="43" t="str">
        <f>'Evaluation Trace'!BS175</f>
        <v/>
      </c>
      <c r="AS175" s="43" t="str">
        <f>'Evaluation Trace'!BT175</f>
        <v/>
      </c>
      <c r="AT175" s="43" t="str">
        <f>'Evaluation Trace'!BU175</f>
        <v/>
      </c>
      <c r="AU175" s="43" t="str">
        <f>'Evaluation Trace'!BV175</f>
        <v/>
      </c>
      <c r="AV175" s="43" t="str">
        <f>'Evaluation Trace'!BW175</f>
        <v/>
      </c>
      <c r="AW175" s="24"/>
      <c r="AX175" s="43" t="str">
        <f>'Evaluation Trace'!BY175</f>
        <v/>
      </c>
      <c r="AY175" s="43" t="str">
        <f>'Evaluation Trace'!BZ175</f>
        <v/>
      </c>
      <c r="AZ175" s="43" t="str">
        <f>'Evaluation Trace'!CA175</f>
        <v/>
      </c>
      <c r="BA175" s="43" t="str">
        <f>'Evaluation Trace'!CB175</f>
        <v/>
      </c>
      <c r="BB175" s="43" t="str">
        <f>'Evaluation Trace'!CC175</f>
        <v/>
      </c>
      <c r="BC175" s="7"/>
      <c r="BD175" s="43" t="str">
        <f>'Evaluation Trace'!CE175</f>
        <v/>
      </c>
      <c r="BE175" s="43" t="str">
        <f>'Evaluation Trace'!CF175</f>
        <v/>
      </c>
      <c r="BF175" s="43" t="str">
        <f>'Evaluation Trace'!CG175</f>
        <v/>
      </c>
      <c r="BG175" s="43" t="str">
        <f>'Evaluation Trace'!CH175</f>
        <v/>
      </c>
      <c r="BH175" s="43" t="str">
        <f>'Evaluation Trace'!CI175</f>
        <v/>
      </c>
      <c r="BI175" s="7"/>
    </row>
    <row r="176" spans="1:61" x14ac:dyDescent="0.25">
      <c r="A176" s="44"/>
      <c r="B176" s="43" cm="1">
        <f t="array" ref="B176">MOD($D176*MOD_INV($C176,Prime),Prime)</f>
        <v>0</v>
      </c>
      <c r="C176" s="19" cm="1">
        <f t="array" ref="C176">MOD(MOD_EXP($H176,Input_Output!$O$21,Prime)-1,Prime)</f>
        <v>256</v>
      </c>
      <c r="D176" s="43">
        <f>MOD(SUMPRODUCT(_xlfn.HSTACK(J$1:P$1,R$1:AB$1,AD$1:AN$1,AP$1:AV$1,AX$1:BB$1,BD$1:BH$1),_xlfn.HSTACK($J176:$P176,$R176:$AB176,$AD176:$AN176,$AP176:$AV176,$AX176:$BB176,$BD176:$BH176)),Prime)</f>
        <v>0</v>
      </c>
      <c r="E176" s="44"/>
      <c r="F176" s="41" t="str">
        <f>'Evaluation Trace'!A176</f>
        <v/>
      </c>
      <c r="G176" s="19" t="str">
        <f>'Evaluation Trace'!B176</f>
        <v/>
      </c>
      <c r="H176" s="19">
        <f>'Evaluation Trace'!C176</f>
        <v>0</v>
      </c>
      <c r="I176" s="24"/>
      <c r="J176" s="43" t="str">
        <f>'Evaluation Trace'!AK176</f>
        <v/>
      </c>
      <c r="K176" s="43" t="str">
        <f>'Evaluation Trace'!AL176</f>
        <v/>
      </c>
      <c r="L176" s="43" t="str">
        <f>'Evaluation Trace'!AM176</f>
        <v/>
      </c>
      <c r="M176" s="43" t="str">
        <f>'Evaluation Trace'!AN176</f>
        <v/>
      </c>
      <c r="N176" s="43" t="str">
        <f>'Evaluation Trace'!AO176</f>
        <v/>
      </c>
      <c r="O176" s="43" t="str">
        <f>'Evaluation Trace'!AP176</f>
        <v/>
      </c>
      <c r="P176" s="43" t="str">
        <f>'Evaluation Trace'!AQ176</f>
        <v/>
      </c>
      <c r="Q176" s="24"/>
      <c r="R176" s="43" t="str">
        <f>'Evaluation Trace'!AS176</f>
        <v/>
      </c>
      <c r="S176" s="43" t="str">
        <f>'Evaluation Trace'!AT176</f>
        <v/>
      </c>
      <c r="T176" s="43" t="str">
        <f>'Evaluation Trace'!AU176</f>
        <v/>
      </c>
      <c r="U176" s="43" t="str">
        <f>'Evaluation Trace'!AV176</f>
        <v/>
      </c>
      <c r="V176" s="43" t="str">
        <f>'Evaluation Trace'!AW176</f>
        <v/>
      </c>
      <c r="W176" s="43" t="str">
        <f>'Evaluation Trace'!AX176</f>
        <v/>
      </c>
      <c r="X176" s="43" t="str">
        <f>'Evaluation Trace'!AY176</f>
        <v/>
      </c>
      <c r="Y176" s="43" t="str">
        <f>'Evaluation Trace'!AZ176</f>
        <v/>
      </c>
      <c r="Z176" s="43" t="str">
        <f>'Evaluation Trace'!BA176</f>
        <v/>
      </c>
      <c r="AA176" s="43" t="str">
        <f>'Evaluation Trace'!BB176</f>
        <v/>
      </c>
      <c r="AB176" s="43" t="str">
        <f>'Evaluation Trace'!BC176</f>
        <v/>
      </c>
      <c r="AC176" s="24"/>
      <c r="AD176" s="43" t="str">
        <f>'Evaluation Trace'!BE176</f>
        <v/>
      </c>
      <c r="AE176" s="43" t="str">
        <f>'Evaluation Trace'!BF176</f>
        <v/>
      </c>
      <c r="AF176" s="43" t="str">
        <f>'Evaluation Trace'!BG176</f>
        <v/>
      </c>
      <c r="AG176" s="43" t="str">
        <f>'Evaluation Trace'!BH176</f>
        <v/>
      </c>
      <c r="AH176" s="43" t="str">
        <f>'Evaluation Trace'!BI176</f>
        <v/>
      </c>
      <c r="AI176" s="43" t="str">
        <f>'Evaluation Trace'!BJ176</f>
        <v/>
      </c>
      <c r="AJ176" s="43" t="str">
        <f>'Evaluation Trace'!BK176</f>
        <v/>
      </c>
      <c r="AK176" s="43" t="str">
        <f>'Evaluation Trace'!BL176</f>
        <v/>
      </c>
      <c r="AL176" s="43" t="str">
        <f>'Evaluation Trace'!BM176</f>
        <v/>
      </c>
      <c r="AM176" s="43" t="str">
        <f>'Evaluation Trace'!BN176</f>
        <v/>
      </c>
      <c r="AN176" s="43" t="str">
        <f>'Evaluation Trace'!BO176</f>
        <v/>
      </c>
      <c r="AO176" s="24"/>
      <c r="AP176" s="43" t="str">
        <f>'Evaluation Trace'!BQ176</f>
        <v/>
      </c>
      <c r="AQ176" s="43" t="str">
        <f>'Evaluation Trace'!BR176</f>
        <v/>
      </c>
      <c r="AR176" s="43" t="str">
        <f>'Evaluation Trace'!BS176</f>
        <v/>
      </c>
      <c r="AS176" s="43" t="str">
        <f>'Evaluation Trace'!BT176</f>
        <v/>
      </c>
      <c r="AT176" s="43" t="str">
        <f>'Evaluation Trace'!BU176</f>
        <v/>
      </c>
      <c r="AU176" s="43" t="str">
        <f>'Evaluation Trace'!BV176</f>
        <v/>
      </c>
      <c r="AV176" s="43" t="str">
        <f>'Evaluation Trace'!BW176</f>
        <v/>
      </c>
      <c r="AW176" s="24"/>
      <c r="AX176" s="43" t="str">
        <f>'Evaluation Trace'!BY176</f>
        <v/>
      </c>
      <c r="AY176" s="43" t="str">
        <f>'Evaluation Trace'!BZ176</f>
        <v/>
      </c>
      <c r="AZ176" s="43" t="str">
        <f>'Evaluation Trace'!CA176</f>
        <v/>
      </c>
      <c r="BA176" s="43" t="str">
        <f>'Evaluation Trace'!CB176</f>
        <v/>
      </c>
      <c r="BB176" s="43" t="str">
        <f>'Evaluation Trace'!CC176</f>
        <v/>
      </c>
      <c r="BC176" s="7"/>
      <c r="BD176" s="43" t="str">
        <f>'Evaluation Trace'!CE176</f>
        <v/>
      </c>
      <c r="BE176" s="43" t="str">
        <f>'Evaluation Trace'!CF176</f>
        <v/>
      </c>
      <c r="BF176" s="43" t="str">
        <f>'Evaluation Trace'!CG176</f>
        <v/>
      </c>
      <c r="BG176" s="43" t="str">
        <f>'Evaluation Trace'!CH176</f>
        <v/>
      </c>
      <c r="BH176" s="43" t="str">
        <f>'Evaluation Trace'!CI176</f>
        <v/>
      </c>
      <c r="BI176" s="7"/>
    </row>
    <row r="177" spans="1:61" x14ac:dyDescent="0.25">
      <c r="A177" s="44"/>
      <c r="B177" s="43" cm="1">
        <f t="array" ref="B177">MOD($D177*MOD_INV($C177,Prime),Prime)</f>
        <v>0</v>
      </c>
      <c r="C177" s="19" cm="1">
        <f t="array" ref="C177">MOD(MOD_EXP($H177,Input_Output!$O$21,Prime)-1,Prime)</f>
        <v>256</v>
      </c>
      <c r="D177" s="43">
        <f>MOD(SUMPRODUCT(_xlfn.HSTACK(J$1:P$1,R$1:AB$1,AD$1:AN$1,AP$1:AV$1,AX$1:BB$1,BD$1:BH$1),_xlfn.HSTACK($J177:$P177,$R177:$AB177,$AD177:$AN177,$AP177:$AV177,$AX177:$BB177,$BD177:$BH177)),Prime)</f>
        <v>0</v>
      </c>
      <c r="E177" s="44"/>
      <c r="F177" s="41" t="str">
        <f>'Evaluation Trace'!A177</f>
        <v/>
      </c>
      <c r="G177" s="19" t="str">
        <f>'Evaluation Trace'!B177</f>
        <v/>
      </c>
      <c r="H177" s="19">
        <f>'Evaluation Trace'!C177</f>
        <v>0</v>
      </c>
      <c r="I177" s="24"/>
      <c r="J177" s="43" t="str">
        <f>'Evaluation Trace'!AK177</f>
        <v/>
      </c>
      <c r="K177" s="43" t="str">
        <f>'Evaluation Trace'!AL177</f>
        <v/>
      </c>
      <c r="L177" s="43" t="str">
        <f>'Evaluation Trace'!AM177</f>
        <v/>
      </c>
      <c r="M177" s="43" t="str">
        <f>'Evaluation Trace'!AN177</f>
        <v/>
      </c>
      <c r="N177" s="43" t="str">
        <f>'Evaluation Trace'!AO177</f>
        <v/>
      </c>
      <c r="O177" s="43" t="str">
        <f>'Evaluation Trace'!AP177</f>
        <v/>
      </c>
      <c r="P177" s="43" t="str">
        <f>'Evaluation Trace'!AQ177</f>
        <v/>
      </c>
      <c r="Q177" s="24"/>
      <c r="R177" s="43" t="str">
        <f>'Evaluation Trace'!AS177</f>
        <v/>
      </c>
      <c r="S177" s="43" t="str">
        <f>'Evaluation Trace'!AT177</f>
        <v/>
      </c>
      <c r="T177" s="43" t="str">
        <f>'Evaluation Trace'!AU177</f>
        <v/>
      </c>
      <c r="U177" s="43" t="str">
        <f>'Evaluation Trace'!AV177</f>
        <v/>
      </c>
      <c r="V177" s="43" t="str">
        <f>'Evaluation Trace'!AW177</f>
        <v/>
      </c>
      <c r="W177" s="43" t="str">
        <f>'Evaluation Trace'!AX177</f>
        <v/>
      </c>
      <c r="X177" s="43" t="str">
        <f>'Evaluation Trace'!AY177</f>
        <v/>
      </c>
      <c r="Y177" s="43" t="str">
        <f>'Evaluation Trace'!AZ177</f>
        <v/>
      </c>
      <c r="Z177" s="43" t="str">
        <f>'Evaluation Trace'!BA177</f>
        <v/>
      </c>
      <c r="AA177" s="43" t="str">
        <f>'Evaluation Trace'!BB177</f>
        <v/>
      </c>
      <c r="AB177" s="43" t="str">
        <f>'Evaluation Trace'!BC177</f>
        <v/>
      </c>
      <c r="AC177" s="24"/>
      <c r="AD177" s="43" t="str">
        <f>'Evaluation Trace'!BE177</f>
        <v/>
      </c>
      <c r="AE177" s="43" t="str">
        <f>'Evaluation Trace'!BF177</f>
        <v/>
      </c>
      <c r="AF177" s="43" t="str">
        <f>'Evaluation Trace'!BG177</f>
        <v/>
      </c>
      <c r="AG177" s="43" t="str">
        <f>'Evaluation Trace'!BH177</f>
        <v/>
      </c>
      <c r="AH177" s="43" t="str">
        <f>'Evaluation Trace'!BI177</f>
        <v/>
      </c>
      <c r="AI177" s="43" t="str">
        <f>'Evaluation Trace'!BJ177</f>
        <v/>
      </c>
      <c r="AJ177" s="43" t="str">
        <f>'Evaluation Trace'!BK177</f>
        <v/>
      </c>
      <c r="AK177" s="43" t="str">
        <f>'Evaluation Trace'!BL177</f>
        <v/>
      </c>
      <c r="AL177" s="43" t="str">
        <f>'Evaluation Trace'!BM177</f>
        <v/>
      </c>
      <c r="AM177" s="43" t="str">
        <f>'Evaluation Trace'!BN177</f>
        <v/>
      </c>
      <c r="AN177" s="43" t="str">
        <f>'Evaluation Trace'!BO177</f>
        <v/>
      </c>
      <c r="AO177" s="24"/>
      <c r="AP177" s="43" t="str">
        <f>'Evaluation Trace'!BQ177</f>
        <v/>
      </c>
      <c r="AQ177" s="43" t="str">
        <f>'Evaluation Trace'!BR177</f>
        <v/>
      </c>
      <c r="AR177" s="43" t="str">
        <f>'Evaluation Trace'!BS177</f>
        <v/>
      </c>
      <c r="AS177" s="43" t="str">
        <f>'Evaluation Trace'!BT177</f>
        <v/>
      </c>
      <c r="AT177" s="43" t="str">
        <f>'Evaluation Trace'!BU177</f>
        <v/>
      </c>
      <c r="AU177" s="43" t="str">
        <f>'Evaluation Trace'!BV177</f>
        <v/>
      </c>
      <c r="AV177" s="43" t="str">
        <f>'Evaluation Trace'!BW177</f>
        <v/>
      </c>
      <c r="AW177" s="24"/>
      <c r="AX177" s="43" t="str">
        <f>'Evaluation Trace'!BY177</f>
        <v/>
      </c>
      <c r="AY177" s="43" t="str">
        <f>'Evaluation Trace'!BZ177</f>
        <v/>
      </c>
      <c r="AZ177" s="43" t="str">
        <f>'Evaluation Trace'!CA177</f>
        <v/>
      </c>
      <c r="BA177" s="43" t="str">
        <f>'Evaluation Trace'!CB177</f>
        <v/>
      </c>
      <c r="BB177" s="43" t="str">
        <f>'Evaluation Trace'!CC177</f>
        <v/>
      </c>
      <c r="BC177" s="7"/>
      <c r="BD177" s="43" t="str">
        <f>'Evaluation Trace'!CE177</f>
        <v/>
      </c>
      <c r="BE177" s="43" t="str">
        <f>'Evaluation Trace'!CF177</f>
        <v/>
      </c>
      <c r="BF177" s="43" t="str">
        <f>'Evaluation Trace'!CG177</f>
        <v/>
      </c>
      <c r="BG177" s="43" t="str">
        <f>'Evaluation Trace'!CH177</f>
        <v/>
      </c>
      <c r="BH177" s="43" t="str">
        <f>'Evaluation Trace'!CI177</f>
        <v/>
      </c>
      <c r="BI177" s="7"/>
    </row>
    <row r="178" spans="1:61" x14ac:dyDescent="0.25">
      <c r="A178" s="44"/>
      <c r="B178" s="43" cm="1">
        <f t="array" ref="B178">MOD($D178*MOD_INV($C178,Prime),Prime)</f>
        <v>0</v>
      </c>
      <c r="C178" s="19" cm="1">
        <f t="array" ref="C178">MOD(MOD_EXP($H178,Input_Output!$O$21,Prime)-1,Prime)</f>
        <v>256</v>
      </c>
      <c r="D178" s="43">
        <f>MOD(SUMPRODUCT(_xlfn.HSTACK(J$1:P$1,R$1:AB$1,AD$1:AN$1,AP$1:AV$1,AX$1:BB$1,BD$1:BH$1),_xlfn.HSTACK($J178:$P178,$R178:$AB178,$AD178:$AN178,$AP178:$AV178,$AX178:$BB178,$BD178:$BH178)),Prime)</f>
        <v>0</v>
      </c>
      <c r="E178" s="44"/>
      <c r="F178" s="41" t="str">
        <f>'Evaluation Trace'!A178</f>
        <v/>
      </c>
      <c r="G178" s="19" t="str">
        <f>'Evaluation Trace'!B178</f>
        <v/>
      </c>
      <c r="H178" s="19">
        <f>'Evaluation Trace'!C178</f>
        <v>0</v>
      </c>
      <c r="I178" s="24"/>
      <c r="J178" s="43" t="str">
        <f>'Evaluation Trace'!AK178</f>
        <v/>
      </c>
      <c r="K178" s="43" t="str">
        <f>'Evaluation Trace'!AL178</f>
        <v/>
      </c>
      <c r="L178" s="43" t="str">
        <f>'Evaluation Trace'!AM178</f>
        <v/>
      </c>
      <c r="M178" s="43" t="str">
        <f>'Evaluation Trace'!AN178</f>
        <v/>
      </c>
      <c r="N178" s="43" t="str">
        <f>'Evaluation Trace'!AO178</f>
        <v/>
      </c>
      <c r="O178" s="43" t="str">
        <f>'Evaluation Trace'!AP178</f>
        <v/>
      </c>
      <c r="P178" s="43" t="str">
        <f>'Evaluation Trace'!AQ178</f>
        <v/>
      </c>
      <c r="Q178" s="24"/>
      <c r="R178" s="43" t="str">
        <f>'Evaluation Trace'!AS178</f>
        <v/>
      </c>
      <c r="S178" s="43" t="str">
        <f>'Evaluation Trace'!AT178</f>
        <v/>
      </c>
      <c r="T178" s="43" t="str">
        <f>'Evaluation Trace'!AU178</f>
        <v/>
      </c>
      <c r="U178" s="43" t="str">
        <f>'Evaluation Trace'!AV178</f>
        <v/>
      </c>
      <c r="V178" s="43" t="str">
        <f>'Evaluation Trace'!AW178</f>
        <v/>
      </c>
      <c r="W178" s="43" t="str">
        <f>'Evaluation Trace'!AX178</f>
        <v/>
      </c>
      <c r="X178" s="43" t="str">
        <f>'Evaluation Trace'!AY178</f>
        <v/>
      </c>
      <c r="Y178" s="43" t="str">
        <f>'Evaluation Trace'!AZ178</f>
        <v/>
      </c>
      <c r="Z178" s="43" t="str">
        <f>'Evaluation Trace'!BA178</f>
        <v/>
      </c>
      <c r="AA178" s="43" t="str">
        <f>'Evaluation Trace'!BB178</f>
        <v/>
      </c>
      <c r="AB178" s="43" t="str">
        <f>'Evaluation Trace'!BC178</f>
        <v/>
      </c>
      <c r="AC178" s="24"/>
      <c r="AD178" s="43" t="str">
        <f>'Evaluation Trace'!BE178</f>
        <v/>
      </c>
      <c r="AE178" s="43" t="str">
        <f>'Evaluation Trace'!BF178</f>
        <v/>
      </c>
      <c r="AF178" s="43" t="str">
        <f>'Evaluation Trace'!BG178</f>
        <v/>
      </c>
      <c r="AG178" s="43" t="str">
        <f>'Evaluation Trace'!BH178</f>
        <v/>
      </c>
      <c r="AH178" s="43" t="str">
        <f>'Evaluation Trace'!BI178</f>
        <v/>
      </c>
      <c r="AI178" s="43" t="str">
        <f>'Evaluation Trace'!BJ178</f>
        <v/>
      </c>
      <c r="AJ178" s="43" t="str">
        <f>'Evaluation Trace'!BK178</f>
        <v/>
      </c>
      <c r="AK178" s="43" t="str">
        <f>'Evaluation Trace'!BL178</f>
        <v/>
      </c>
      <c r="AL178" s="43" t="str">
        <f>'Evaluation Trace'!BM178</f>
        <v/>
      </c>
      <c r="AM178" s="43" t="str">
        <f>'Evaluation Trace'!BN178</f>
        <v/>
      </c>
      <c r="AN178" s="43" t="str">
        <f>'Evaluation Trace'!BO178</f>
        <v/>
      </c>
      <c r="AO178" s="24"/>
      <c r="AP178" s="43" t="str">
        <f>'Evaluation Trace'!BQ178</f>
        <v/>
      </c>
      <c r="AQ178" s="43" t="str">
        <f>'Evaluation Trace'!BR178</f>
        <v/>
      </c>
      <c r="AR178" s="43" t="str">
        <f>'Evaluation Trace'!BS178</f>
        <v/>
      </c>
      <c r="AS178" s="43" t="str">
        <f>'Evaluation Trace'!BT178</f>
        <v/>
      </c>
      <c r="AT178" s="43" t="str">
        <f>'Evaluation Trace'!BU178</f>
        <v/>
      </c>
      <c r="AU178" s="43" t="str">
        <f>'Evaluation Trace'!BV178</f>
        <v/>
      </c>
      <c r="AV178" s="43" t="str">
        <f>'Evaluation Trace'!BW178</f>
        <v/>
      </c>
      <c r="AW178" s="24"/>
      <c r="AX178" s="43" t="str">
        <f>'Evaluation Trace'!BY178</f>
        <v/>
      </c>
      <c r="AY178" s="43" t="str">
        <f>'Evaluation Trace'!BZ178</f>
        <v/>
      </c>
      <c r="AZ178" s="43" t="str">
        <f>'Evaluation Trace'!CA178</f>
        <v/>
      </c>
      <c r="BA178" s="43" t="str">
        <f>'Evaluation Trace'!CB178</f>
        <v/>
      </c>
      <c r="BB178" s="43" t="str">
        <f>'Evaluation Trace'!CC178</f>
        <v/>
      </c>
      <c r="BC178" s="7"/>
      <c r="BD178" s="43" t="str">
        <f>'Evaluation Trace'!CE178</f>
        <v/>
      </c>
      <c r="BE178" s="43" t="str">
        <f>'Evaluation Trace'!CF178</f>
        <v/>
      </c>
      <c r="BF178" s="43" t="str">
        <f>'Evaluation Trace'!CG178</f>
        <v/>
      </c>
      <c r="BG178" s="43" t="str">
        <f>'Evaluation Trace'!CH178</f>
        <v/>
      </c>
      <c r="BH178" s="43" t="str">
        <f>'Evaluation Trace'!CI178</f>
        <v/>
      </c>
      <c r="BI178" s="7"/>
    </row>
    <row r="179" spans="1:61" x14ac:dyDescent="0.25">
      <c r="A179" s="44"/>
      <c r="B179" s="43" cm="1">
        <f t="array" ref="B179">MOD($D179*MOD_INV($C179,Prime),Prime)</f>
        <v>0</v>
      </c>
      <c r="C179" s="19" cm="1">
        <f t="array" ref="C179">MOD(MOD_EXP($H179,Input_Output!$O$21,Prime)-1,Prime)</f>
        <v>256</v>
      </c>
      <c r="D179" s="43">
        <f>MOD(SUMPRODUCT(_xlfn.HSTACK(J$1:P$1,R$1:AB$1,AD$1:AN$1,AP$1:AV$1,AX$1:BB$1,BD$1:BH$1),_xlfn.HSTACK($J179:$P179,$R179:$AB179,$AD179:$AN179,$AP179:$AV179,$AX179:$BB179,$BD179:$BH179)),Prime)</f>
        <v>0</v>
      </c>
      <c r="E179" s="44"/>
      <c r="F179" s="41" t="str">
        <f>'Evaluation Trace'!A179</f>
        <v/>
      </c>
      <c r="G179" s="19" t="str">
        <f>'Evaluation Trace'!B179</f>
        <v/>
      </c>
      <c r="H179" s="19">
        <f>'Evaluation Trace'!C179</f>
        <v>0</v>
      </c>
      <c r="I179" s="24"/>
      <c r="J179" s="43" t="str">
        <f>'Evaluation Trace'!AK179</f>
        <v/>
      </c>
      <c r="K179" s="43" t="str">
        <f>'Evaluation Trace'!AL179</f>
        <v/>
      </c>
      <c r="L179" s="43" t="str">
        <f>'Evaluation Trace'!AM179</f>
        <v/>
      </c>
      <c r="M179" s="43" t="str">
        <f>'Evaluation Trace'!AN179</f>
        <v/>
      </c>
      <c r="N179" s="43" t="str">
        <f>'Evaluation Trace'!AO179</f>
        <v/>
      </c>
      <c r="O179" s="43" t="str">
        <f>'Evaluation Trace'!AP179</f>
        <v/>
      </c>
      <c r="P179" s="43" t="str">
        <f>'Evaluation Trace'!AQ179</f>
        <v/>
      </c>
      <c r="Q179" s="24"/>
      <c r="R179" s="43" t="str">
        <f>'Evaluation Trace'!AS179</f>
        <v/>
      </c>
      <c r="S179" s="43" t="str">
        <f>'Evaluation Trace'!AT179</f>
        <v/>
      </c>
      <c r="T179" s="43" t="str">
        <f>'Evaluation Trace'!AU179</f>
        <v/>
      </c>
      <c r="U179" s="43" t="str">
        <f>'Evaluation Trace'!AV179</f>
        <v/>
      </c>
      <c r="V179" s="43" t="str">
        <f>'Evaluation Trace'!AW179</f>
        <v/>
      </c>
      <c r="W179" s="43" t="str">
        <f>'Evaluation Trace'!AX179</f>
        <v/>
      </c>
      <c r="X179" s="43" t="str">
        <f>'Evaluation Trace'!AY179</f>
        <v/>
      </c>
      <c r="Y179" s="43" t="str">
        <f>'Evaluation Trace'!AZ179</f>
        <v/>
      </c>
      <c r="Z179" s="43" t="str">
        <f>'Evaluation Trace'!BA179</f>
        <v/>
      </c>
      <c r="AA179" s="43" t="str">
        <f>'Evaluation Trace'!BB179</f>
        <v/>
      </c>
      <c r="AB179" s="43" t="str">
        <f>'Evaluation Trace'!BC179</f>
        <v/>
      </c>
      <c r="AC179" s="24"/>
      <c r="AD179" s="43" t="str">
        <f>'Evaluation Trace'!BE179</f>
        <v/>
      </c>
      <c r="AE179" s="43" t="str">
        <f>'Evaluation Trace'!BF179</f>
        <v/>
      </c>
      <c r="AF179" s="43" t="str">
        <f>'Evaluation Trace'!BG179</f>
        <v/>
      </c>
      <c r="AG179" s="43" t="str">
        <f>'Evaluation Trace'!BH179</f>
        <v/>
      </c>
      <c r="AH179" s="43" t="str">
        <f>'Evaluation Trace'!BI179</f>
        <v/>
      </c>
      <c r="AI179" s="43" t="str">
        <f>'Evaluation Trace'!BJ179</f>
        <v/>
      </c>
      <c r="AJ179" s="43" t="str">
        <f>'Evaluation Trace'!BK179</f>
        <v/>
      </c>
      <c r="AK179" s="43" t="str">
        <f>'Evaluation Trace'!BL179</f>
        <v/>
      </c>
      <c r="AL179" s="43" t="str">
        <f>'Evaluation Trace'!BM179</f>
        <v/>
      </c>
      <c r="AM179" s="43" t="str">
        <f>'Evaluation Trace'!BN179</f>
        <v/>
      </c>
      <c r="AN179" s="43" t="str">
        <f>'Evaluation Trace'!BO179</f>
        <v/>
      </c>
      <c r="AO179" s="24"/>
      <c r="AP179" s="43" t="str">
        <f>'Evaluation Trace'!BQ179</f>
        <v/>
      </c>
      <c r="AQ179" s="43" t="str">
        <f>'Evaluation Trace'!BR179</f>
        <v/>
      </c>
      <c r="AR179" s="43" t="str">
        <f>'Evaluation Trace'!BS179</f>
        <v/>
      </c>
      <c r="AS179" s="43" t="str">
        <f>'Evaluation Trace'!BT179</f>
        <v/>
      </c>
      <c r="AT179" s="43" t="str">
        <f>'Evaluation Trace'!BU179</f>
        <v/>
      </c>
      <c r="AU179" s="43" t="str">
        <f>'Evaluation Trace'!BV179</f>
        <v/>
      </c>
      <c r="AV179" s="43" t="str">
        <f>'Evaluation Trace'!BW179</f>
        <v/>
      </c>
      <c r="AW179" s="24"/>
      <c r="AX179" s="43" t="str">
        <f>'Evaluation Trace'!BY179</f>
        <v/>
      </c>
      <c r="AY179" s="43" t="str">
        <f>'Evaluation Trace'!BZ179</f>
        <v/>
      </c>
      <c r="AZ179" s="43" t="str">
        <f>'Evaluation Trace'!CA179</f>
        <v/>
      </c>
      <c r="BA179" s="43" t="str">
        <f>'Evaluation Trace'!CB179</f>
        <v/>
      </c>
      <c r="BB179" s="43" t="str">
        <f>'Evaluation Trace'!CC179</f>
        <v/>
      </c>
      <c r="BC179" s="7"/>
      <c r="BD179" s="43" t="str">
        <f>'Evaluation Trace'!CE179</f>
        <v/>
      </c>
      <c r="BE179" s="43" t="str">
        <f>'Evaluation Trace'!CF179</f>
        <v/>
      </c>
      <c r="BF179" s="43" t="str">
        <f>'Evaluation Trace'!CG179</f>
        <v/>
      </c>
      <c r="BG179" s="43" t="str">
        <f>'Evaluation Trace'!CH179</f>
        <v/>
      </c>
      <c r="BH179" s="43" t="str">
        <f>'Evaluation Trace'!CI179</f>
        <v/>
      </c>
      <c r="BI179" s="7"/>
    </row>
    <row r="180" spans="1:61" x14ac:dyDescent="0.25">
      <c r="A180" s="44"/>
      <c r="B180" s="43" cm="1">
        <f t="array" ref="B180">MOD($D180*MOD_INV($C180,Prime),Prime)</f>
        <v>0</v>
      </c>
      <c r="C180" s="19" cm="1">
        <f t="array" ref="C180">MOD(MOD_EXP($H180,Input_Output!$O$21,Prime)-1,Prime)</f>
        <v>256</v>
      </c>
      <c r="D180" s="43">
        <f>MOD(SUMPRODUCT(_xlfn.HSTACK(J$1:P$1,R$1:AB$1,AD$1:AN$1,AP$1:AV$1,AX$1:BB$1,BD$1:BH$1),_xlfn.HSTACK($J180:$P180,$R180:$AB180,$AD180:$AN180,$AP180:$AV180,$AX180:$BB180,$BD180:$BH180)),Prime)</f>
        <v>0</v>
      </c>
      <c r="E180" s="44"/>
      <c r="F180" s="41" t="str">
        <f>'Evaluation Trace'!A180</f>
        <v/>
      </c>
      <c r="G180" s="19" t="str">
        <f>'Evaluation Trace'!B180</f>
        <v/>
      </c>
      <c r="H180" s="19">
        <f>'Evaluation Trace'!C180</f>
        <v>0</v>
      </c>
      <c r="I180" s="24"/>
      <c r="J180" s="43" t="str">
        <f>'Evaluation Trace'!AK180</f>
        <v/>
      </c>
      <c r="K180" s="43" t="str">
        <f>'Evaluation Trace'!AL180</f>
        <v/>
      </c>
      <c r="L180" s="43" t="str">
        <f>'Evaluation Trace'!AM180</f>
        <v/>
      </c>
      <c r="M180" s="43" t="str">
        <f>'Evaluation Trace'!AN180</f>
        <v/>
      </c>
      <c r="N180" s="43" t="str">
        <f>'Evaluation Trace'!AO180</f>
        <v/>
      </c>
      <c r="O180" s="43" t="str">
        <f>'Evaluation Trace'!AP180</f>
        <v/>
      </c>
      <c r="P180" s="43" t="str">
        <f>'Evaluation Trace'!AQ180</f>
        <v/>
      </c>
      <c r="Q180" s="24"/>
      <c r="R180" s="43" t="str">
        <f>'Evaluation Trace'!AS180</f>
        <v/>
      </c>
      <c r="S180" s="43" t="str">
        <f>'Evaluation Trace'!AT180</f>
        <v/>
      </c>
      <c r="T180" s="43" t="str">
        <f>'Evaluation Trace'!AU180</f>
        <v/>
      </c>
      <c r="U180" s="43" t="str">
        <f>'Evaluation Trace'!AV180</f>
        <v/>
      </c>
      <c r="V180" s="43" t="str">
        <f>'Evaluation Trace'!AW180</f>
        <v/>
      </c>
      <c r="W180" s="43" t="str">
        <f>'Evaluation Trace'!AX180</f>
        <v/>
      </c>
      <c r="X180" s="43" t="str">
        <f>'Evaluation Trace'!AY180</f>
        <v/>
      </c>
      <c r="Y180" s="43" t="str">
        <f>'Evaluation Trace'!AZ180</f>
        <v/>
      </c>
      <c r="Z180" s="43" t="str">
        <f>'Evaluation Trace'!BA180</f>
        <v/>
      </c>
      <c r="AA180" s="43" t="str">
        <f>'Evaluation Trace'!BB180</f>
        <v/>
      </c>
      <c r="AB180" s="43" t="str">
        <f>'Evaluation Trace'!BC180</f>
        <v/>
      </c>
      <c r="AC180" s="24"/>
      <c r="AD180" s="43" t="str">
        <f>'Evaluation Trace'!BE180</f>
        <v/>
      </c>
      <c r="AE180" s="43" t="str">
        <f>'Evaluation Trace'!BF180</f>
        <v/>
      </c>
      <c r="AF180" s="43" t="str">
        <f>'Evaluation Trace'!BG180</f>
        <v/>
      </c>
      <c r="AG180" s="43" t="str">
        <f>'Evaluation Trace'!BH180</f>
        <v/>
      </c>
      <c r="AH180" s="43" t="str">
        <f>'Evaluation Trace'!BI180</f>
        <v/>
      </c>
      <c r="AI180" s="43" t="str">
        <f>'Evaluation Trace'!BJ180</f>
        <v/>
      </c>
      <c r="AJ180" s="43" t="str">
        <f>'Evaluation Trace'!BK180</f>
        <v/>
      </c>
      <c r="AK180" s="43" t="str">
        <f>'Evaluation Trace'!BL180</f>
        <v/>
      </c>
      <c r="AL180" s="43" t="str">
        <f>'Evaluation Trace'!BM180</f>
        <v/>
      </c>
      <c r="AM180" s="43" t="str">
        <f>'Evaluation Trace'!BN180</f>
        <v/>
      </c>
      <c r="AN180" s="43" t="str">
        <f>'Evaluation Trace'!BO180</f>
        <v/>
      </c>
      <c r="AO180" s="24"/>
      <c r="AP180" s="43" t="str">
        <f>'Evaluation Trace'!BQ180</f>
        <v/>
      </c>
      <c r="AQ180" s="43" t="str">
        <f>'Evaluation Trace'!BR180</f>
        <v/>
      </c>
      <c r="AR180" s="43" t="str">
        <f>'Evaluation Trace'!BS180</f>
        <v/>
      </c>
      <c r="AS180" s="43" t="str">
        <f>'Evaluation Trace'!BT180</f>
        <v/>
      </c>
      <c r="AT180" s="43" t="str">
        <f>'Evaluation Trace'!BU180</f>
        <v/>
      </c>
      <c r="AU180" s="43" t="str">
        <f>'Evaluation Trace'!BV180</f>
        <v/>
      </c>
      <c r="AV180" s="43" t="str">
        <f>'Evaluation Trace'!BW180</f>
        <v/>
      </c>
      <c r="AW180" s="24"/>
      <c r="AX180" s="43" t="str">
        <f>'Evaluation Trace'!BY180</f>
        <v/>
      </c>
      <c r="AY180" s="43" t="str">
        <f>'Evaluation Trace'!BZ180</f>
        <v/>
      </c>
      <c r="AZ180" s="43" t="str">
        <f>'Evaluation Trace'!CA180</f>
        <v/>
      </c>
      <c r="BA180" s="43" t="str">
        <f>'Evaluation Trace'!CB180</f>
        <v/>
      </c>
      <c r="BB180" s="43" t="str">
        <f>'Evaluation Trace'!CC180</f>
        <v/>
      </c>
      <c r="BC180" s="7"/>
      <c r="BD180" s="43" t="str">
        <f>'Evaluation Trace'!CE180</f>
        <v/>
      </c>
      <c r="BE180" s="43" t="str">
        <f>'Evaluation Trace'!CF180</f>
        <v/>
      </c>
      <c r="BF180" s="43" t="str">
        <f>'Evaluation Trace'!CG180</f>
        <v/>
      </c>
      <c r="BG180" s="43" t="str">
        <f>'Evaluation Trace'!CH180</f>
        <v/>
      </c>
      <c r="BH180" s="43" t="str">
        <f>'Evaluation Trace'!CI180</f>
        <v/>
      </c>
      <c r="BI180" s="7"/>
    </row>
    <row r="181" spans="1:61" x14ac:dyDescent="0.25">
      <c r="A181" s="44"/>
      <c r="B181" s="43" cm="1">
        <f t="array" ref="B181">MOD($D181*MOD_INV($C181,Prime),Prime)</f>
        <v>0</v>
      </c>
      <c r="C181" s="19" cm="1">
        <f t="array" ref="C181">MOD(MOD_EXP($H181,Input_Output!$O$21,Prime)-1,Prime)</f>
        <v>256</v>
      </c>
      <c r="D181" s="43">
        <f>MOD(SUMPRODUCT(_xlfn.HSTACK(J$1:P$1,R$1:AB$1,AD$1:AN$1,AP$1:AV$1,AX$1:BB$1,BD$1:BH$1),_xlfn.HSTACK($J181:$P181,$R181:$AB181,$AD181:$AN181,$AP181:$AV181,$AX181:$BB181,$BD181:$BH181)),Prime)</f>
        <v>0</v>
      </c>
      <c r="E181" s="44"/>
      <c r="F181" s="41" t="str">
        <f>'Evaluation Trace'!A181</f>
        <v/>
      </c>
      <c r="G181" s="19" t="str">
        <f>'Evaluation Trace'!B181</f>
        <v/>
      </c>
      <c r="H181" s="19">
        <f>'Evaluation Trace'!C181</f>
        <v>0</v>
      </c>
      <c r="I181" s="24"/>
      <c r="J181" s="43" t="str">
        <f>'Evaluation Trace'!AK181</f>
        <v/>
      </c>
      <c r="K181" s="43" t="str">
        <f>'Evaluation Trace'!AL181</f>
        <v/>
      </c>
      <c r="L181" s="43" t="str">
        <f>'Evaluation Trace'!AM181</f>
        <v/>
      </c>
      <c r="M181" s="43" t="str">
        <f>'Evaluation Trace'!AN181</f>
        <v/>
      </c>
      <c r="N181" s="43" t="str">
        <f>'Evaluation Trace'!AO181</f>
        <v/>
      </c>
      <c r="O181" s="43" t="str">
        <f>'Evaluation Trace'!AP181</f>
        <v/>
      </c>
      <c r="P181" s="43" t="str">
        <f>'Evaluation Trace'!AQ181</f>
        <v/>
      </c>
      <c r="Q181" s="24"/>
      <c r="R181" s="43" t="str">
        <f>'Evaluation Trace'!AS181</f>
        <v/>
      </c>
      <c r="S181" s="43" t="str">
        <f>'Evaluation Trace'!AT181</f>
        <v/>
      </c>
      <c r="T181" s="43" t="str">
        <f>'Evaluation Trace'!AU181</f>
        <v/>
      </c>
      <c r="U181" s="43" t="str">
        <f>'Evaluation Trace'!AV181</f>
        <v/>
      </c>
      <c r="V181" s="43" t="str">
        <f>'Evaluation Trace'!AW181</f>
        <v/>
      </c>
      <c r="W181" s="43" t="str">
        <f>'Evaluation Trace'!AX181</f>
        <v/>
      </c>
      <c r="X181" s="43" t="str">
        <f>'Evaluation Trace'!AY181</f>
        <v/>
      </c>
      <c r="Y181" s="43" t="str">
        <f>'Evaluation Trace'!AZ181</f>
        <v/>
      </c>
      <c r="Z181" s="43" t="str">
        <f>'Evaluation Trace'!BA181</f>
        <v/>
      </c>
      <c r="AA181" s="43" t="str">
        <f>'Evaluation Trace'!BB181</f>
        <v/>
      </c>
      <c r="AB181" s="43" t="str">
        <f>'Evaluation Trace'!BC181</f>
        <v/>
      </c>
      <c r="AC181" s="24"/>
      <c r="AD181" s="43" t="str">
        <f>'Evaluation Trace'!BE181</f>
        <v/>
      </c>
      <c r="AE181" s="43" t="str">
        <f>'Evaluation Trace'!BF181</f>
        <v/>
      </c>
      <c r="AF181" s="43" t="str">
        <f>'Evaluation Trace'!BG181</f>
        <v/>
      </c>
      <c r="AG181" s="43" t="str">
        <f>'Evaluation Trace'!BH181</f>
        <v/>
      </c>
      <c r="AH181" s="43" t="str">
        <f>'Evaluation Trace'!BI181</f>
        <v/>
      </c>
      <c r="AI181" s="43" t="str">
        <f>'Evaluation Trace'!BJ181</f>
        <v/>
      </c>
      <c r="AJ181" s="43" t="str">
        <f>'Evaluation Trace'!BK181</f>
        <v/>
      </c>
      <c r="AK181" s="43" t="str">
        <f>'Evaluation Trace'!BL181</f>
        <v/>
      </c>
      <c r="AL181" s="43" t="str">
        <f>'Evaluation Trace'!BM181</f>
        <v/>
      </c>
      <c r="AM181" s="43" t="str">
        <f>'Evaluation Trace'!BN181</f>
        <v/>
      </c>
      <c r="AN181" s="43" t="str">
        <f>'Evaluation Trace'!BO181</f>
        <v/>
      </c>
      <c r="AO181" s="24"/>
      <c r="AP181" s="43" t="str">
        <f>'Evaluation Trace'!BQ181</f>
        <v/>
      </c>
      <c r="AQ181" s="43" t="str">
        <f>'Evaluation Trace'!BR181</f>
        <v/>
      </c>
      <c r="AR181" s="43" t="str">
        <f>'Evaluation Trace'!BS181</f>
        <v/>
      </c>
      <c r="AS181" s="43" t="str">
        <f>'Evaluation Trace'!BT181</f>
        <v/>
      </c>
      <c r="AT181" s="43" t="str">
        <f>'Evaluation Trace'!BU181</f>
        <v/>
      </c>
      <c r="AU181" s="43" t="str">
        <f>'Evaluation Trace'!BV181</f>
        <v/>
      </c>
      <c r="AV181" s="43" t="str">
        <f>'Evaluation Trace'!BW181</f>
        <v/>
      </c>
      <c r="AW181" s="24"/>
      <c r="AX181" s="43" t="str">
        <f>'Evaluation Trace'!BY181</f>
        <v/>
      </c>
      <c r="AY181" s="43" t="str">
        <f>'Evaluation Trace'!BZ181</f>
        <v/>
      </c>
      <c r="AZ181" s="43" t="str">
        <f>'Evaluation Trace'!CA181</f>
        <v/>
      </c>
      <c r="BA181" s="43" t="str">
        <f>'Evaluation Trace'!CB181</f>
        <v/>
      </c>
      <c r="BB181" s="43" t="str">
        <f>'Evaluation Trace'!CC181</f>
        <v/>
      </c>
      <c r="BC181" s="7"/>
      <c r="BD181" s="43" t="str">
        <f>'Evaluation Trace'!CE181</f>
        <v/>
      </c>
      <c r="BE181" s="43" t="str">
        <f>'Evaluation Trace'!CF181</f>
        <v/>
      </c>
      <c r="BF181" s="43" t="str">
        <f>'Evaluation Trace'!CG181</f>
        <v/>
      </c>
      <c r="BG181" s="43" t="str">
        <f>'Evaluation Trace'!CH181</f>
        <v/>
      </c>
      <c r="BH181" s="43" t="str">
        <f>'Evaluation Trace'!CI181</f>
        <v/>
      </c>
      <c r="BI181" s="7"/>
    </row>
    <row r="182" spans="1:61" x14ac:dyDescent="0.25">
      <c r="A182" s="44"/>
      <c r="B182" s="43" cm="1">
        <f t="array" ref="B182">MOD($D182*MOD_INV($C182,Prime),Prime)</f>
        <v>0</v>
      </c>
      <c r="C182" s="19" cm="1">
        <f t="array" ref="C182">MOD(MOD_EXP($H182,Input_Output!$O$21,Prime)-1,Prime)</f>
        <v>256</v>
      </c>
      <c r="D182" s="43">
        <f>MOD(SUMPRODUCT(_xlfn.HSTACK(J$1:P$1,R$1:AB$1,AD$1:AN$1,AP$1:AV$1,AX$1:BB$1,BD$1:BH$1),_xlfn.HSTACK($J182:$P182,$R182:$AB182,$AD182:$AN182,$AP182:$AV182,$AX182:$BB182,$BD182:$BH182)),Prime)</f>
        <v>0</v>
      </c>
      <c r="E182" s="44"/>
      <c r="F182" s="41" t="str">
        <f>'Evaluation Trace'!A182</f>
        <v/>
      </c>
      <c r="G182" s="19" t="str">
        <f>'Evaluation Trace'!B182</f>
        <v/>
      </c>
      <c r="H182" s="19">
        <f>'Evaluation Trace'!C182</f>
        <v>0</v>
      </c>
      <c r="I182" s="24"/>
      <c r="J182" s="43" t="str">
        <f>'Evaluation Trace'!AK182</f>
        <v/>
      </c>
      <c r="K182" s="43" t="str">
        <f>'Evaluation Trace'!AL182</f>
        <v/>
      </c>
      <c r="L182" s="43" t="str">
        <f>'Evaluation Trace'!AM182</f>
        <v/>
      </c>
      <c r="M182" s="43" t="str">
        <f>'Evaluation Trace'!AN182</f>
        <v/>
      </c>
      <c r="N182" s="43" t="str">
        <f>'Evaluation Trace'!AO182</f>
        <v/>
      </c>
      <c r="O182" s="43" t="str">
        <f>'Evaluation Trace'!AP182</f>
        <v/>
      </c>
      <c r="P182" s="43" t="str">
        <f>'Evaluation Trace'!AQ182</f>
        <v/>
      </c>
      <c r="Q182" s="24"/>
      <c r="R182" s="43" t="str">
        <f>'Evaluation Trace'!AS182</f>
        <v/>
      </c>
      <c r="S182" s="43" t="str">
        <f>'Evaluation Trace'!AT182</f>
        <v/>
      </c>
      <c r="T182" s="43" t="str">
        <f>'Evaluation Trace'!AU182</f>
        <v/>
      </c>
      <c r="U182" s="43" t="str">
        <f>'Evaluation Trace'!AV182</f>
        <v/>
      </c>
      <c r="V182" s="43" t="str">
        <f>'Evaluation Trace'!AW182</f>
        <v/>
      </c>
      <c r="W182" s="43" t="str">
        <f>'Evaluation Trace'!AX182</f>
        <v/>
      </c>
      <c r="X182" s="43" t="str">
        <f>'Evaluation Trace'!AY182</f>
        <v/>
      </c>
      <c r="Y182" s="43" t="str">
        <f>'Evaluation Trace'!AZ182</f>
        <v/>
      </c>
      <c r="Z182" s="43" t="str">
        <f>'Evaluation Trace'!BA182</f>
        <v/>
      </c>
      <c r="AA182" s="43" t="str">
        <f>'Evaluation Trace'!BB182</f>
        <v/>
      </c>
      <c r="AB182" s="43" t="str">
        <f>'Evaluation Trace'!BC182</f>
        <v/>
      </c>
      <c r="AC182" s="24"/>
      <c r="AD182" s="43" t="str">
        <f>'Evaluation Trace'!BE182</f>
        <v/>
      </c>
      <c r="AE182" s="43" t="str">
        <f>'Evaluation Trace'!BF182</f>
        <v/>
      </c>
      <c r="AF182" s="43" t="str">
        <f>'Evaluation Trace'!BG182</f>
        <v/>
      </c>
      <c r="AG182" s="43" t="str">
        <f>'Evaluation Trace'!BH182</f>
        <v/>
      </c>
      <c r="AH182" s="43" t="str">
        <f>'Evaluation Trace'!BI182</f>
        <v/>
      </c>
      <c r="AI182" s="43" t="str">
        <f>'Evaluation Trace'!BJ182</f>
        <v/>
      </c>
      <c r="AJ182" s="43" t="str">
        <f>'Evaluation Trace'!BK182</f>
        <v/>
      </c>
      <c r="AK182" s="43" t="str">
        <f>'Evaluation Trace'!BL182</f>
        <v/>
      </c>
      <c r="AL182" s="43" t="str">
        <f>'Evaluation Trace'!BM182</f>
        <v/>
      </c>
      <c r="AM182" s="43" t="str">
        <f>'Evaluation Trace'!BN182</f>
        <v/>
      </c>
      <c r="AN182" s="43" t="str">
        <f>'Evaluation Trace'!BO182</f>
        <v/>
      </c>
      <c r="AO182" s="24"/>
      <c r="AP182" s="43" t="str">
        <f>'Evaluation Trace'!BQ182</f>
        <v/>
      </c>
      <c r="AQ182" s="43" t="str">
        <f>'Evaluation Trace'!BR182</f>
        <v/>
      </c>
      <c r="AR182" s="43" t="str">
        <f>'Evaluation Trace'!BS182</f>
        <v/>
      </c>
      <c r="AS182" s="43" t="str">
        <f>'Evaluation Trace'!BT182</f>
        <v/>
      </c>
      <c r="AT182" s="43" t="str">
        <f>'Evaluation Trace'!BU182</f>
        <v/>
      </c>
      <c r="AU182" s="43" t="str">
        <f>'Evaluation Trace'!BV182</f>
        <v/>
      </c>
      <c r="AV182" s="43" t="str">
        <f>'Evaluation Trace'!BW182</f>
        <v/>
      </c>
      <c r="AW182" s="24"/>
      <c r="AX182" s="43" t="str">
        <f>'Evaluation Trace'!BY182</f>
        <v/>
      </c>
      <c r="AY182" s="43" t="str">
        <f>'Evaluation Trace'!BZ182</f>
        <v/>
      </c>
      <c r="AZ182" s="43" t="str">
        <f>'Evaluation Trace'!CA182</f>
        <v/>
      </c>
      <c r="BA182" s="43" t="str">
        <f>'Evaluation Trace'!CB182</f>
        <v/>
      </c>
      <c r="BB182" s="43" t="str">
        <f>'Evaluation Trace'!CC182</f>
        <v/>
      </c>
      <c r="BC182" s="7"/>
      <c r="BD182" s="43" t="str">
        <f>'Evaluation Trace'!CE182</f>
        <v/>
      </c>
      <c r="BE182" s="43" t="str">
        <f>'Evaluation Trace'!CF182</f>
        <v/>
      </c>
      <c r="BF182" s="43" t="str">
        <f>'Evaluation Trace'!CG182</f>
        <v/>
      </c>
      <c r="BG182" s="43" t="str">
        <f>'Evaluation Trace'!CH182</f>
        <v/>
      </c>
      <c r="BH182" s="43" t="str">
        <f>'Evaluation Trace'!CI182</f>
        <v/>
      </c>
      <c r="BI182" s="7"/>
    </row>
    <row r="183" spans="1:61" x14ac:dyDescent="0.25">
      <c r="A183" s="44"/>
      <c r="B183" s="43" cm="1">
        <f t="array" ref="B183">MOD($D183*MOD_INV($C183,Prime),Prime)</f>
        <v>0</v>
      </c>
      <c r="C183" s="19" cm="1">
        <f t="array" ref="C183">MOD(MOD_EXP($H183,Input_Output!$O$21,Prime)-1,Prime)</f>
        <v>256</v>
      </c>
      <c r="D183" s="43">
        <f>MOD(SUMPRODUCT(_xlfn.HSTACK(J$1:P$1,R$1:AB$1,AD$1:AN$1,AP$1:AV$1,AX$1:BB$1,BD$1:BH$1),_xlfn.HSTACK($J183:$P183,$R183:$AB183,$AD183:$AN183,$AP183:$AV183,$AX183:$BB183,$BD183:$BH183)),Prime)</f>
        <v>0</v>
      </c>
      <c r="E183" s="44"/>
      <c r="F183" s="41" t="str">
        <f>'Evaluation Trace'!A183</f>
        <v/>
      </c>
      <c r="G183" s="19" t="str">
        <f>'Evaluation Trace'!B183</f>
        <v/>
      </c>
      <c r="H183" s="19">
        <f>'Evaluation Trace'!C183</f>
        <v>0</v>
      </c>
      <c r="I183" s="24"/>
      <c r="J183" s="43" t="str">
        <f>'Evaluation Trace'!AK183</f>
        <v/>
      </c>
      <c r="K183" s="43" t="str">
        <f>'Evaluation Trace'!AL183</f>
        <v/>
      </c>
      <c r="L183" s="43" t="str">
        <f>'Evaluation Trace'!AM183</f>
        <v/>
      </c>
      <c r="M183" s="43" t="str">
        <f>'Evaluation Trace'!AN183</f>
        <v/>
      </c>
      <c r="N183" s="43" t="str">
        <f>'Evaluation Trace'!AO183</f>
        <v/>
      </c>
      <c r="O183" s="43" t="str">
        <f>'Evaluation Trace'!AP183</f>
        <v/>
      </c>
      <c r="P183" s="43" t="str">
        <f>'Evaluation Trace'!AQ183</f>
        <v/>
      </c>
      <c r="Q183" s="24"/>
      <c r="R183" s="43" t="str">
        <f>'Evaluation Trace'!AS183</f>
        <v/>
      </c>
      <c r="S183" s="43" t="str">
        <f>'Evaluation Trace'!AT183</f>
        <v/>
      </c>
      <c r="T183" s="43" t="str">
        <f>'Evaluation Trace'!AU183</f>
        <v/>
      </c>
      <c r="U183" s="43" t="str">
        <f>'Evaluation Trace'!AV183</f>
        <v/>
      </c>
      <c r="V183" s="43" t="str">
        <f>'Evaluation Trace'!AW183</f>
        <v/>
      </c>
      <c r="W183" s="43" t="str">
        <f>'Evaluation Trace'!AX183</f>
        <v/>
      </c>
      <c r="X183" s="43" t="str">
        <f>'Evaluation Trace'!AY183</f>
        <v/>
      </c>
      <c r="Y183" s="43" t="str">
        <f>'Evaluation Trace'!AZ183</f>
        <v/>
      </c>
      <c r="Z183" s="43" t="str">
        <f>'Evaluation Trace'!BA183</f>
        <v/>
      </c>
      <c r="AA183" s="43" t="str">
        <f>'Evaluation Trace'!BB183</f>
        <v/>
      </c>
      <c r="AB183" s="43" t="str">
        <f>'Evaluation Trace'!BC183</f>
        <v/>
      </c>
      <c r="AC183" s="24"/>
      <c r="AD183" s="43" t="str">
        <f>'Evaluation Trace'!BE183</f>
        <v/>
      </c>
      <c r="AE183" s="43" t="str">
        <f>'Evaluation Trace'!BF183</f>
        <v/>
      </c>
      <c r="AF183" s="43" t="str">
        <f>'Evaluation Trace'!BG183</f>
        <v/>
      </c>
      <c r="AG183" s="43" t="str">
        <f>'Evaluation Trace'!BH183</f>
        <v/>
      </c>
      <c r="AH183" s="43" t="str">
        <f>'Evaluation Trace'!BI183</f>
        <v/>
      </c>
      <c r="AI183" s="43" t="str">
        <f>'Evaluation Trace'!BJ183</f>
        <v/>
      </c>
      <c r="AJ183" s="43" t="str">
        <f>'Evaluation Trace'!BK183</f>
        <v/>
      </c>
      <c r="AK183" s="43" t="str">
        <f>'Evaluation Trace'!BL183</f>
        <v/>
      </c>
      <c r="AL183" s="43" t="str">
        <f>'Evaluation Trace'!BM183</f>
        <v/>
      </c>
      <c r="AM183" s="43" t="str">
        <f>'Evaluation Trace'!BN183</f>
        <v/>
      </c>
      <c r="AN183" s="43" t="str">
        <f>'Evaluation Trace'!BO183</f>
        <v/>
      </c>
      <c r="AO183" s="24"/>
      <c r="AP183" s="43" t="str">
        <f>'Evaluation Trace'!BQ183</f>
        <v/>
      </c>
      <c r="AQ183" s="43" t="str">
        <f>'Evaluation Trace'!BR183</f>
        <v/>
      </c>
      <c r="AR183" s="43" t="str">
        <f>'Evaluation Trace'!BS183</f>
        <v/>
      </c>
      <c r="AS183" s="43" t="str">
        <f>'Evaluation Trace'!BT183</f>
        <v/>
      </c>
      <c r="AT183" s="43" t="str">
        <f>'Evaluation Trace'!BU183</f>
        <v/>
      </c>
      <c r="AU183" s="43" t="str">
        <f>'Evaluation Trace'!BV183</f>
        <v/>
      </c>
      <c r="AV183" s="43" t="str">
        <f>'Evaluation Trace'!BW183</f>
        <v/>
      </c>
      <c r="AW183" s="24"/>
      <c r="AX183" s="43" t="str">
        <f>'Evaluation Trace'!BY183</f>
        <v/>
      </c>
      <c r="AY183" s="43" t="str">
        <f>'Evaluation Trace'!BZ183</f>
        <v/>
      </c>
      <c r="AZ183" s="43" t="str">
        <f>'Evaluation Trace'!CA183</f>
        <v/>
      </c>
      <c r="BA183" s="43" t="str">
        <f>'Evaluation Trace'!CB183</f>
        <v/>
      </c>
      <c r="BB183" s="43" t="str">
        <f>'Evaluation Trace'!CC183</f>
        <v/>
      </c>
      <c r="BC183" s="7"/>
      <c r="BD183" s="43" t="str">
        <f>'Evaluation Trace'!CE183</f>
        <v/>
      </c>
      <c r="BE183" s="43" t="str">
        <f>'Evaluation Trace'!CF183</f>
        <v/>
      </c>
      <c r="BF183" s="43" t="str">
        <f>'Evaluation Trace'!CG183</f>
        <v/>
      </c>
      <c r="BG183" s="43" t="str">
        <f>'Evaluation Trace'!CH183</f>
        <v/>
      </c>
      <c r="BH183" s="43" t="str">
        <f>'Evaluation Trace'!CI183</f>
        <v/>
      </c>
      <c r="BI183" s="7"/>
    </row>
    <row r="184" spans="1:61" x14ac:dyDescent="0.25">
      <c r="A184" s="44"/>
      <c r="B184" s="43" cm="1">
        <f t="array" ref="B184">MOD($D184*MOD_INV($C184,Prime),Prime)</f>
        <v>0</v>
      </c>
      <c r="C184" s="19" cm="1">
        <f t="array" ref="C184">MOD(MOD_EXP($H184,Input_Output!$O$21,Prime)-1,Prime)</f>
        <v>256</v>
      </c>
      <c r="D184" s="43">
        <f>MOD(SUMPRODUCT(_xlfn.HSTACK(J$1:P$1,R$1:AB$1,AD$1:AN$1,AP$1:AV$1,AX$1:BB$1,BD$1:BH$1),_xlfn.HSTACK($J184:$P184,$R184:$AB184,$AD184:$AN184,$AP184:$AV184,$AX184:$BB184,$BD184:$BH184)),Prime)</f>
        <v>0</v>
      </c>
      <c r="E184" s="44"/>
      <c r="F184" s="41" t="str">
        <f>'Evaluation Trace'!A184</f>
        <v/>
      </c>
      <c r="G184" s="19" t="str">
        <f>'Evaluation Trace'!B184</f>
        <v/>
      </c>
      <c r="H184" s="19">
        <f>'Evaluation Trace'!C184</f>
        <v>0</v>
      </c>
      <c r="I184" s="24"/>
      <c r="J184" s="43" t="str">
        <f>'Evaluation Trace'!AK184</f>
        <v/>
      </c>
      <c r="K184" s="43" t="str">
        <f>'Evaluation Trace'!AL184</f>
        <v/>
      </c>
      <c r="L184" s="43" t="str">
        <f>'Evaluation Trace'!AM184</f>
        <v/>
      </c>
      <c r="M184" s="43" t="str">
        <f>'Evaluation Trace'!AN184</f>
        <v/>
      </c>
      <c r="N184" s="43" t="str">
        <f>'Evaluation Trace'!AO184</f>
        <v/>
      </c>
      <c r="O184" s="43" t="str">
        <f>'Evaluation Trace'!AP184</f>
        <v/>
      </c>
      <c r="P184" s="43" t="str">
        <f>'Evaluation Trace'!AQ184</f>
        <v/>
      </c>
      <c r="Q184" s="24"/>
      <c r="R184" s="43" t="str">
        <f>'Evaluation Trace'!AS184</f>
        <v/>
      </c>
      <c r="S184" s="43" t="str">
        <f>'Evaluation Trace'!AT184</f>
        <v/>
      </c>
      <c r="T184" s="43" t="str">
        <f>'Evaluation Trace'!AU184</f>
        <v/>
      </c>
      <c r="U184" s="43" t="str">
        <f>'Evaluation Trace'!AV184</f>
        <v/>
      </c>
      <c r="V184" s="43" t="str">
        <f>'Evaluation Trace'!AW184</f>
        <v/>
      </c>
      <c r="W184" s="43" t="str">
        <f>'Evaluation Trace'!AX184</f>
        <v/>
      </c>
      <c r="X184" s="43" t="str">
        <f>'Evaluation Trace'!AY184</f>
        <v/>
      </c>
      <c r="Y184" s="43" t="str">
        <f>'Evaluation Trace'!AZ184</f>
        <v/>
      </c>
      <c r="Z184" s="43" t="str">
        <f>'Evaluation Trace'!BA184</f>
        <v/>
      </c>
      <c r="AA184" s="43" t="str">
        <f>'Evaluation Trace'!BB184</f>
        <v/>
      </c>
      <c r="AB184" s="43" t="str">
        <f>'Evaluation Trace'!BC184</f>
        <v/>
      </c>
      <c r="AC184" s="24"/>
      <c r="AD184" s="43" t="str">
        <f>'Evaluation Trace'!BE184</f>
        <v/>
      </c>
      <c r="AE184" s="43" t="str">
        <f>'Evaluation Trace'!BF184</f>
        <v/>
      </c>
      <c r="AF184" s="43" t="str">
        <f>'Evaluation Trace'!BG184</f>
        <v/>
      </c>
      <c r="AG184" s="43" t="str">
        <f>'Evaluation Trace'!BH184</f>
        <v/>
      </c>
      <c r="AH184" s="43" t="str">
        <f>'Evaluation Trace'!BI184</f>
        <v/>
      </c>
      <c r="AI184" s="43" t="str">
        <f>'Evaluation Trace'!BJ184</f>
        <v/>
      </c>
      <c r="AJ184" s="43" t="str">
        <f>'Evaluation Trace'!BK184</f>
        <v/>
      </c>
      <c r="AK184" s="43" t="str">
        <f>'Evaluation Trace'!BL184</f>
        <v/>
      </c>
      <c r="AL184" s="43" t="str">
        <f>'Evaluation Trace'!BM184</f>
        <v/>
      </c>
      <c r="AM184" s="43" t="str">
        <f>'Evaluation Trace'!BN184</f>
        <v/>
      </c>
      <c r="AN184" s="43" t="str">
        <f>'Evaluation Trace'!BO184</f>
        <v/>
      </c>
      <c r="AO184" s="24"/>
      <c r="AP184" s="43" t="str">
        <f>'Evaluation Trace'!BQ184</f>
        <v/>
      </c>
      <c r="AQ184" s="43" t="str">
        <f>'Evaluation Trace'!BR184</f>
        <v/>
      </c>
      <c r="AR184" s="43" t="str">
        <f>'Evaluation Trace'!BS184</f>
        <v/>
      </c>
      <c r="AS184" s="43" t="str">
        <f>'Evaluation Trace'!BT184</f>
        <v/>
      </c>
      <c r="AT184" s="43" t="str">
        <f>'Evaluation Trace'!BU184</f>
        <v/>
      </c>
      <c r="AU184" s="43" t="str">
        <f>'Evaluation Trace'!BV184</f>
        <v/>
      </c>
      <c r="AV184" s="43" t="str">
        <f>'Evaluation Trace'!BW184</f>
        <v/>
      </c>
      <c r="AW184" s="24"/>
      <c r="AX184" s="43" t="str">
        <f>'Evaluation Trace'!BY184</f>
        <v/>
      </c>
      <c r="AY184" s="43" t="str">
        <f>'Evaluation Trace'!BZ184</f>
        <v/>
      </c>
      <c r="AZ184" s="43" t="str">
        <f>'Evaluation Trace'!CA184</f>
        <v/>
      </c>
      <c r="BA184" s="43" t="str">
        <f>'Evaluation Trace'!CB184</f>
        <v/>
      </c>
      <c r="BB184" s="43" t="str">
        <f>'Evaluation Trace'!CC184</f>
        <v/>
      </c>
      <c r="BC184" s="7"/>
      <c r="BD184" s="43" t="str">
        <f>'Evaluation Trace'!CE184</f>
        <v/>
      </c>
      <c r="BE184" s="43" t="str">
        <f>'Evaluation Trace'!CF184</f>
        <v/>
      </c>
      <c r="BF184" s="43" t="str">
        <f>'Evaluation Trace'!CG184</f>
        <v/>
      </c>
      <c r="BG184" s="43" t="str">
        <f>'Evaluation Trace'!CH184</f>
        <v/>
      </c>
      <c r="BH184" s="43" t="str">
        <f>'Evaluation Trace'!CI184</f>
        <v/>
      </c>
      <c r="BI184" s="7"/>
    </row>
    <row r="185" spans="1:61" x14ac:dyDescent="0.25">
      <c r="A185" s="44"/>
      <c r="B185" s="43" cm="1">
        <f t="array" ref="B185">MOD($D185*MOD_INV($C185,Prime),Prime)</f>
        <v>0</v>
      </c>
      <c r="C185" s="19" cm="1">
        <f t="array" ref="C185">MOD(MOD_EXP($H185,Input_Output!$O$21,Prime)-1,Prime)</f>
        <v>256</v>
      </c>
      <c r="D185" s="43">
        <f>MOD(SUMPRODUCT(_xlfn.HSTACK(J$1:P$1,R$1:AB$1,AD$1:AN$1,AP$1:AV$1,AX$1:BB$1,BD$1:BH$1),_xlfn.HSTACK($J185:$P185,$R185:$AB185,$AD185:$AN185,$AP185:$AV185,$AX185:$BB185,$BD185:$BH185)),Prime)</f>
        <v>0</v>
      </c>
      <c r="E185" s="44"/>
      <c r="F185" s="41" t="str">
        <f>'Evaluation Trace'!A185</f>
        <v/>
      </c>
      <c r="G185" s="19" t="str">
        <f>'Evaluation Trace'!B185</f>
        <v/>
      </c>
      <c r="H185" s="19">
        <f>'Evaluation Trace'!C185</f>
        <v>0</v>
      </c>
      <c r="I185" s="24"/>
      <c r="J185" s="43" t="str">
        <f>'Evaluation Trace'!AK185</f>
        <v/>
      </c>
      <c r="K185" s="43" t="str">
        <f>'Evaluation Trace'!AL185</f>
        <v/>
      </c>
      <c r="L185" s="43" t="str">
        <f>'Evaluation Trace'!AM185</f>
        <v/>
      </c>
      <c r="M185" s="43" t="str">
        <f>'Evaluation Trace'!AN185</f>
        <v/>
      </c>
      <c r="N185" s="43" t="str">
        <f>'Evaluation Trace'!AO185</f>
        <v/>
      </c>
      <c r="O185" s="43" t="str">
        <f>'Evaluation Trace'!AP185</f>
        <v/>
      </c>
      <c r="P185" s="43" t="str">
        <f>'Evaluation Trace'!AQ185</f>
        <v/>
      </c>
      <c r="Q185" s="24"/>
      <c r="R185" s="43" t="str">
        <f>'Evaluation Trace'!AS185</f>
        <v/>
      </c>
      <c r="S185" s="43" t="str">
        <f>'Evaluation Trace'!AT185</f>
        <v/>
      </c>
      <c r="T185" s="43" t="str">
        <f>'Evaluation Trace'!AU185</f>
        <v/>
      </c>
      <c r="U185" s="43" t="str">
        <f>'Evaluation Trace'!AV185</f>
        <v/>
      </c>
      <c r="V185" s="43" t="str">
        <f>'Evaluation Trace'!AW185</f>
        <v/>
      </c>
      <c r="W185" s="43" t="str">
        <f>'Evaluation Trace'!AX185</f>
        <v/>
      </c>
      <c r="X185" s="43" t="str">
        <f>'Evaluation Trace'!AY185</f>
        <v/>
      </c>
      <c r="Y185" s="43" t="str">
        <f>'Evaluation Trace'!AZ185</f>
        <v/>
      </c>
      <c r="Z185" s="43" t="str">
        <f>'Evaluation Trace'!BA185</f>
        <v/>
      </c>
      <c r="AA185" s="43" t="str">
        <f>'Evaluation Trace'!BB185</f>
        <v/>
      </c>
      <c r="AB185" s="43" t="str">
        <f>'Evaluation Trace'!BC185</f>
        <v/>
      </c>
      <c r="AC185" s="24"/>
      <c r="AD185" s="43" t="str">
        <f>'Evaluation Trace'!BE185</f>
        <v/>
      </c>
      <c r="AE185" s="43" t="str">
        <f>'Evaluation Trace'!BF185</f>
        <v/>
      </c>
      <c r="AF185" s="43" t="str">
        <f>'Evaluation Trace'!BG185</f>
        <v/>
      </c>
      <c r="AG185" s="43" t="str">
        <f>'Evaluation Trace'!BH185</f>
        <v/>
      </c>
      <c r="AH185" s="43" t="str">
        <f>'Evaluation Trace'!BI185</f>
        <v/>
      </c>
      <c r="AI185" s="43" t="str">
        <f>'Evaluation Trace'!BJ185</f>
        <v/>
      </c>
      <c r="AJ185" s="43" t="str">
        <f>'Evaluation Trace'!BK185</f>
        <v/>
      </c>
      <c r="AK185" s="43" t="str">
        <f>'Evaluation Trace'!BL185</f>
        <v/>
      </c>
      <c r="AL185" s="43" t="str">
        <f>'Evaluation Trace'!BM185</f>
        <v/>
      </c>
      <c r="AM185" s="43" t="str">
        <f>'Evaluation Trace'!BN185</f>
        <v/>
      </c>
      <c r="AN185" s="43" t="str">
        <f>'Evaluation Trace'!BO185</f>
        <v/>
      </c>
      <c r="AO185" s="24"/>
      <c r="AP185" s="43" t="str">
        <f>'Evaluation Trace'!BQ185</f>
        <v/>
      </c>
      <c r="AQ185" s="43" t="str">
        <f>'Evaluation Trace'!BR185</f>
        <v/>
      </c>
      <c r="AR185" s="43" t="str">
        <f>'Evaluation Trace'!BS185</f>
        <v/>
      </c>
      <c r="AS185" s="43" t="str">
        <f>'Evaluation Trace'!BT185</f>
        <v/>
      </c>
      <c r="AT185" s="43" t="str">
        <f>'Evaluation Trace'!BU185</f>
        <v/>
      </c>
      <c r="AU185" s="43" t="str">
        <f>'Evaluation Trace'!BV185</f>
        <v/>
      </c>
      <c r="AV185" s="43" t="str">
        <f>'Evaluation Trace'!BW185</f>
        <v/>
      </c>
      <c r="AW185" s="24"/>
      <c r="AX185" s="43" t="str">
        <f>'Evaluation Trace'!BY185</f>
        <v/>
      </c>
      <c r="AY185" s="43" t="str">
        <f>'Evaluation Trace'!BZ185</f>
        <v/>
      </c>
      <c r="AZ185" s="43" t="str">
        <f>'Evaluation Trace'!CA185</f>
        <v/>
      </c>
      <c r="BA185" s="43" t="str">
        <f>'Evaluation Trace'!CB185</f>
        <v/>
      </c>
      <c r="BB185" s="43" t="str">
        <f>'Evaluation Trace'!CC185</f>
        <v/>
      </c>
      <c r="BC185" s="7"/>
      <c r="BD185" s="43" t="str">
        <f>'Evaluation Trace'!CE185</f>
        <v/>
      </c>
      <c r="BE185" s="43" t="str">
        <f>'Evaluation Trace'!CF185</f>
        <v/>
      </c>
      <c r="BF185" s="43" t="str">
        <f>'Evaluation Trace'!CG185</f>
        <v/>
      </c>
      <c r="BG185" s="43" t="str">
        <f>'Evaluation Trace'!CH185</f>
        <v/>
      </c>
      <c r="BH185" s="43" t="str">
        <f>'Evaluation Trace'!CI185</f>
        <v/>
      </c>
      <c r="BI185" s="7"/>
    </row>
    <row r="186" spans="1:61" x14ac:dyDescent="0.25">
      <c r="A186" s="44"/>
      <c r="B186" s="43" cm="1">
        <f t="array" ref="B186">MOD($D186*MOD_INV($C186,Prime),Prime)</f>
        <v>0</v>
      </c>
      <c r="C186" s="19" cm="1">
        <f t="array" ref="C186">MOD(MOD_EXP($H186,Input_Output!$O$21,Prime)-1,Prime)</f>
        <v>256</v>
      </c>
      <c r="D186" s="43">
        <f>MOD(SUMPRODUCT(_xlfn.HSTACK(J$1:P$1,R$1:AB$1,AD$1:AN$1,AP$1:AV$1,AX$1:BB$1,BD$1:BH$1),_xlfn.HSTACK($J186:$P186,$R186:$AB186,$AD186:$AN186,$AP186:$AV186,$AX186:$BB186,$BD186:$BH186)),Prime)</f>
        <v>0</v>
      </c>
      <c r="E186" s="44"/>
      <c r="F186" s="41" t="str">
        <f>'Evaluation Trace'!A186</f>
        <v/>
      </c>
      <c r="G186" s="19" t="str">
        <f>'Evaluation Trace'!B186</f>
        <v/>
      </c>
      <c r="H186" s="19">
        <f>'Evaluation Trace'!C186</f>
        <v>0</v>
      </c>
      <c r="I186" s="24"/>
      <c r="J186" s="43" t="str">
        <f>'Evaluation Trace'!AK186</f>
        <v/>
      </c>
      <c r="K186" s="43" t="str">
        <f>'Evaluation Trace'!AL186</f>
        <v/>
      </c>
      <c r="L186" s="43" t="str">
        <f>'Evaluation Trace'!AM186</f>
        <v/>
      </c>
      <c r="M186" s="43" t="str">
        <f>'Evaluation Trace'!AN186</f>
        <v/>
      </c>
      <c r="N186" s="43" t="str">
        <f>'Evaluation Trace'!AO186</f>
        <v/>
      </c>
      <c r="O186" s="43" t="str">
        <f>'Evaluation Trace'!AP186</f>
        <v/>
      </c>
      <c r="P186" s="43" t="str">
        <f>'Evaluation Trace'!AQ186</f>
        <v/>
      </c>
      <c r="Q186" s="24"/>
      <c r="R186" s="43" t="str">
        <f>'Evaluation Trace'!AS186</f>
        <v/>
      </c>
      <c r="S186" s="43" t="str">
        <f>'Evaluation Trace'!AT186</f>
        <v/>
      </c>
      <c r="T186" s="43" t="str">
        <f>'Evaluation Trace'!AU186</f>
        <v/>
      </c>
      <c r="U186" s="43" t="str">
        <f>'Evaluation Trace'!AV186</f>
        <v/>
      </c>
      <c r="V186" s="43" t="str">
        <f>'Evaluation Trace'!AW186</f>
        <v/>
      </c>
      <c r="W186" s="43" t="str">
        <f>'Evaluation Trace'!AX186</f>
        <v/>
      </c>
      <c r="X186" s="43" t="str">
        <f>'Evaluation Trace'!AY186</f>
        <v/>
      </c>
      <c r="Y186" s="43" t="str">
        <f>'Evaluation Trace'!AZ186</f>
        <v/>
      </c>
      <c r="Z186" s="43" t="str">
        <f>'Evaluation Trace'!BA186</f>
        <v/>
      </c>
      <c r="AA186" s="43" t="str">
        <f>'Evaluation Trace'!BB186</f>
        <v/>
      </c>
      <c r="AB186" s="43" t="str">
        <f>'Evaluation Trace'!BC186</f>
        <v/>
      </c>
      <c r="AC186" s="24"/>
      <c r="AD186" s="43" t="str">
        <f>'Evaluation Trace'!BE186</f>
        <v/>
      </c>
      <c r="AE186" s="43" t="str">
        <f>'Evaluation Trace'!BF186</f>
        <v/>
      </c>
      <c r="AF186" s="43" t="str">
        <f>'Evaluation Trace'!BG186</f>
        <v/>
      </c>
      <c r="AG186" s="43" t="str">
        <f>'Evaluation Trace'!BH186</f>
        <v/>
      </c>
      <c r="AH186" s="43" t="str">
        <f>'Evaluation Trace'!BI186</f>
        <v/>
      </c>
      <c r="AI186" s="43" t="str">
        <f>'Evaluation Trace'!BJ186</f>
        <v/>
      </c>
      <c r="AJ186" s="43" t="str">
        <f>'Evaluation Trace'!BK186</f>
        <v/>
      </c>
      <c r="AK186" s="43" t="str">
        <f>'Evaluation Trace'!BL186</f>
        <v/>
      </c>
      <c r="AL186" s="43" t="str">
        <f>'Evaluation Trace'!BM186</f>
        <v/>
      </c>
      <c r="AM186" s="43" t="str">
        <f>'Evaluation Trace'!BN186</f>
        <v/>
      </c>
      <c r="AN186" s="43" t="str">
        <f>'Evaluation Trace'!BO186</f>
        <v/>
      </c>
      <c r="AO186" s="24"/>
      <c r="AP186" s="43" t="str">
        <f>'Evaluation Trace'!BQ186</f>
        <v/>
      </c>
      <c r="AQ186" s="43" t="str">
        <f>'Evaluation Trace'!BR186</f>
        <v/>
      </c>
      <c r="AR186" s="43" t="str">
        <f>'Evaluation Trace'!BS186</f>
        <v/>
      </c>
      <c r="AS186" s="43" t="str">
        <f>'Evaluation Trace'!BT186</f>
        <v/>
      </c>
      <c r="AT186" s="43" t="str">
        <f>'Evaluation Trace'!BU186</f>
        <v/>
      </c>
      <c r="AU186" s="43" t="str">
        <f>'Evaluation Trace'!BV186</f>
        <v/>
      </c>
      <c r="AV186" s="43" t="str">
        <f>'Evaluation Trace'!BW186</f>
        <v/>
      </c>
      <c r="AW186" s="24"/>
      <c r="AX186" s="43" t="str">
        <f>'Evaluation Trace'!BY186</f>
        <v/>
      </c>
      <c r="AY186" s="43" t="str">
        <f>'Evaluation Trace'!BZ186</f>
        <v/>
      </c>
      <c r="AZ186" s="43" t="str">
        <f>'Evaluation Trace'!CA186</f>
        <v/>
      </c>
      <c r="BA186" s="43" t="str">
        <f>'Evaluation Trace'!CB186</f>
        <v/>
      </c>
      <c r="BB186" s="43" t="str">
        <f>'Evaluation Trace'!CC186</f>
        <v/>
      </c>
      <c r="BC186" s="7"/>
      <c r="BD186" s="43" t="str">
        <f>'Evaluation Trace'!CE186</f>
        <v/>
      </c>
      <c r="BE186" s="43" t="str">
        <f>'Evaluation Trace'!CF186</f>
        <v/>
      </c>
      <c r="BF186" s="43" t="str">
        <f>'Evaluation Trace'!CG186</f>
        <v/>
      </c>
      <c r="BG186" s="43" t="str">
        <f>'Evaluation Trace'!CH186</f>
        <v/>
      </c>
      <c r="BH186" s="43" t="str">
        <f>'Evaluation Trace'!CI186</f>
        <v/>
      </c>
      <c r="BI186" s="7"/>
    </row>
    <row r="187" spans="1:61" x14ac:dyDescent="0.25">
      <c r="A187" s="44"/>
      <c r="B187" s="43" cm="1">
        <f t="array" ref="B187">MOD($D187*MOD_INV($C187,Prime),Prime)</f>
        <v>0</v>
      </c>
      <c r="C187" s="19" cm="1">
        <f t="array" ref="C187">MOD(MOD_EXP($H187,Input_Output!$O$21,Prime)-1,Prime)</f>
        <v>256</v>
      </c>
      <c r="D187" s="43">
        <f>MOD(SUMPRODUCT(_xlfn.HSTACK(J$1:P$1,R$1:AB$1,AD$1:AN$1,AP$1:AV$1,AX$1:BB$1,BD$1:BH$1),_xlfn.HSTACK($J187:$P187,$R187:$AB187,$AD187:$AN187,$AP187:$AV187,$AX187:$BB187,$BD187:$BH187)),Prime)</f>
        <v>0</v>
      </c>
      <c r="E187" s="44"/>
      <c r="F187" s="41" t="str">
        <f>'Evaluation Trace'!A187</f>
        <v/>
      </c>
      <c r="G187" s="19" t="str">
        <f>'Evaluation Trace'!B187</f>
        <v/>
      </c>
      <c r="H187" s="19">
        <f>'Evaluation Trace'!C187</f>
        <v>0</v>
      </c>
      <c r="I187" s="24"/>
      <c r="J187" s="43" t="str">
        <f>'Evaluation Trace'!AK187</f>
        <v/>
      </c>
      <c r="K187" s="43" t="str">
        <f>'Evaluation Trace'!AL187</f>
        <v/>
      </c>
      <c r="L187" s="43" t="str">
        <f>'Evaluation Trace'!AM187</f>
        <v/>
      </c>
      <c r="M187" s="43" t="str">
        <f>'Evaluation Trace'!AN187</f>
        <v/>
      </c>
      <c r="N187" s="43" t="str">
        <f>'Evaluation Trace'!AO187</f>
        <v/>
      </c>
      <c r="O187" s="43" t="str">
        <f>'Evaluation Trace'!AP187</f>
        <v/>
      </c>
      <c r="P187" s="43" t="str">
        <f>'Evaluation Trace'!AQ187</f>
        <v/>
      </c>
      <c r="Q187" s="24"/>
      <c r="R187" s="43" t="str">
        <f>'Evaluation Trace'!AS187</f>
        <v/>
      </c>
      <c r="S187" s="43" t="str">
        <f>'Evaluation Trace'!AT187</f>
        <v/>
      </c>
      <c r="T187" s="43" t="str">
        <f>'Evaluation Trace'!AU187</f>
        <v/>
      </c>
      <c r="U187" s="43" t="str">
        <f>'Evaluation Trace'!AV187</f>
        <v/>
      </c>
      <c r="V187" s="43" t="str">
        <f>'Evaluation Trace'!AW187</f>
        <v/>
      </c>
      <c r="W187" s="43" t="str">
        <f>'Evaluation Trace'!AX187</f>
        <v/>
      </c>
      <c r="X187" s="43" t="str">
        <f>'Evaluation Trace'!AY187</f>
        <v/>
      </c>
      <c r="Y187" s="43" t="str">
        <f>'Evaluation Trace'!AZ187</f>
        <v/>
      </c>
      <c r="Z187" s="43" t="str">
        <f>'Evaluation Trace'!BA187</f>
        <v/>
      </c>
      <c r="AA187" s="43" t="str">
        <f>'Evaluation Trace'!BB187</f>
        <v/>
      </c>
      <c r="AB187" s="43" t="str">
        <f>'Evaluation Trace'!BC187</f>
        <v/>
      </c>
      <c r="AC187" s="24"/>
      <c r="AD187" s="43" t="str">
        <f>'Evaluation Trace'!BE187</f>
        <v/>
      </c>
      <c r="AE187" s="43" t="str">
        <f>'Evaluation Trace'!BF187</f>
        <v/>
      </c>
      <c r="AF187" s="43" t="str">
        <f>'Evaluation Trace'!BG187</f>
        <v/>
      </c>
      <c r="AG187" s="43" t="str">
        <f>'Evaluation Trace'!BH187</f>
        <v/>
      </c>
      <c r="AH187" s="43" t="str">
        <f>'Evaluation Trace'!BI187</f>
        <v/>
      </c>
      <c r="AI187" s="43" t="str">
        <f>'Evaluation Trace'!BJ187</f>
        <v/>
      </c>
      <c r="AJ187" s="43" t="str">
        <f>'Evaluation Trace'!BK187</f>
        <v/>
      </c>
      <c r="AK187" s="43" t="str">
        <f>'Evaluation Trace'!BL187</f>
        <v/>
      </c>
      <c r="AL187" s="43" t="str">
        <f>'Evaluation Trace'!BM187</f>
        <v/>
      </c>
      <c r="AM187" s="43" t="str">
        <f>'Evaluation Trace'!BN187</f>
        <v/>
      </c>
      <c r="AN187" s="43" t="str">
        <f>'Evaluation Trace'!BO187</f>
        <v/>
      </c>
      <c r="AO187" s="24"/>
      <c r="AP187" s="43" t="str">
        <f>'Evaluation Trace'!BQ187</f>
        <v/>
      </c>
      <c r="AQ187" s="43" t="str">
        <f>'Evaluation Trace'!BR187</f>
        <v/>
      </c>
      <c r="AR187" s="43" t="str">
        <f>'Evaluation Trace'!BS187</f>
        <v/>
      </c>
      <c r="AS187" s="43" t="str">
        <f>'Evaluation Trace'!BT187</f>
        <v/>
      </c>
      <c r="AT187" s="43" t="str">
        <f>'Evaluation Trace'!BU187</f>
        <v/>
      </c>
      <c r="AU187" s="43" t="str">
        <f>'Evaluation Trace'!BV187</f>
        <v/>
      </c>
      <c r="AV187" s="43" t="str">
        <f>'Evaluation Trace'!BW187</f>
        <v/>
      </c>
      <c r="AW187" s="24"/>
      <c r="AX187" s="43" t="str">
        <f>'Evaluation Trace'!BY187</f>
        <v/>
      </c>
      <c r="AY187" s="43" t="str">
        <f>'Evaluation Trace'!BZ187</f>
        <v/>
      </c>
      <c r="AZ187" s="43" t="str">
        <f>'Evaluation Trace'!CA187</f>
        <v/>
      </c>
      <c r="BA187" s="43" t="str">
        <f>'Evaluation Trace'!CB187</f>
        <v/>
      </c>
      <c r="BB187" s="43" t="str">
        <f>'Evaluation Trace'!CC187</f>
        <v/>
      </c>
      <c r="BC187" s="7"/>
      <c r="BD187" s="43" t="str">
        <f>'Evaluation Trace'!CE187</f>
        <v/>
      </c>
      <c r="BE187" s="43" t="str">
        <f>'Evaluation Trace'!CF187</f>
        <v/>
      </c>
      <c r="BF187" s="43" t="str">
        <f>'Evaluation Trace'!CG187</f>
        <v/>
      </c>
      <c r="BG187" s="43" t="str">
        <f>'Evaluation Trace'!CH187</f>
        <v/>
      </c>
      <c r="BH187" s="43" t="str">
        <f>'Evaluation Trace'!CI187</f>
        <v/>
      </c>
      <c r="BI187" s="7"/>
    </row>
    <row r="188" spans="1:61" x14ac:dyDescent="0.25">
      <c r="A188" s="44"/>
      <c r="B188" s="43" cm="1">
        <f t="array" ref="B188">MOD($D188*MOD_INV($C188,Prime),Prime)</f>
        <v>0</v>
      </c>
      <c r="C188" s="19" cm="1">
        <f t="array" ref="C188">MOD(MOD_EXP($H188,Input_Output!$O$21,Prime)-1,Prime)</f>
        <v>256</v>
      </c>
      <c r="D188" s="43">
        <f>MOD(SUMPRODUCT(_xlfn.HSTACK(J$1:P$1,R$1:AB$1,AD$1:AN$1,AP$1:AV$1,AX$1:BB$1,BD$1:BH$1),_xlfn.HSTACK($J188:$P188,$R188:$AB188,$AD188:$AN188,$AP188:$AV188,$AX188:$BB188,$BD188:$BH188)),Prime)</f>
        <v>0</v>
      </c>
      <c r="E188" s="44"/>
      <c r="F188" s="41" t="str">
        <f>'Evaluation Trace'!A188</f>
        <v/>
      </c>
      <c r="G188" s="19" t="str">
        <f>'Evaluation Trace'!B188</f>
        <v/>
      </c>
      <c r="H188" s="19">
        <f>'Evaluation Trace'!C188</f>
        <v>0</v>
      </c>
      <c r="I188" s="24"/>
      <c r="J188" s="43" t="str">
        <f>'Evaluation Trace'!AK188</f>
        <v/>
      </c>
      <c r="K188" s="43" t="str">
        <f>'Evaluation Trace'!AL188</f>
        <v/>
      </c>
      <c r="L188" s="43" t="str">
        <f>'Evaluation Trace'!AM188</f>
        <v/>
      </c>
      <c r="M188" s="43" t="str">
        <f>'Evaluation Trace'!AN188</f>
        <v/>
      </c>
      <c r="N188" s="43" t="str">
        <f>'Evaluation Trace'!AO188</f>
        <v/>
      </c>
      <c r="O188" s="43" t="str">
        <f>'Evaluation Trace'!AP188</f>
        <v/>
      </c>
      <c r="P188" s="43" t="str">
        <f>'Evaluation Trace'!AQ188</f>
        <v/>
      </c>
      <c r="Q188" s="24"/>
      <c r="R188" s="43" t="str">
        <f>'Evaluation Trace'!AS188</f>
        <v/>
      </c>
      <c r="S188" s="43" t="str">
        <f>'Evaluation Trace'!AT188</f>
        <v/>
      </c>
      <c r="T188" s="43" t="str">
        <f>'Evaluation Trace'!AU188</f>
        <v/>
      </c>
      <c r="U188" s="43" t="str">
        <f>'Evaluation Trace'!AV188</f>
        <v/>
      </c>
      <c r="V188" s="43" t="str">
        <f>'Evaluation Trace'!AW188</f>
        <v/>
      </c>
      <c r="W188" s="43" t="str">
        <f>'Evaluation Trace'!AX188</f>
        <v/>
      </c>
      <c r="X188" s="43" t="str">
        <f>'Evaluation Trace'!AY188</f>
        <v/>
      </c>
      <c r="Y188" s="43" t="str">
        <f>'Evaluation Trace'!AZ188</f>
        <v/>
      </c>
      <c r="Z188" s="43" t="str">
        <f>'Evaluation Trace'!BA188</f>
        <v/>
      </c>
      <c r="AA188" s="43" t="str">
        <f>'Evaluation Trace'!BB188</f>
        <v/>
      </c>
      <c r="AB188" s="43" t="str">
        <f>'Evaluation Trace'!BC188</f>
        <v/>
      </c>
      <c r="AC188" s="24"/>
      <c r="AD188" s="43" t="str">
        <f>'Evaluation Trace'!BE188</f>
        <v/>
      </c>
      <c r="AE188" s="43" t="str">
        <f>'Evaluation Trace'!BF188</f>
        <v/>
      </c>
      <c r="AF188" s="43" t="str">
        <f>'Evaluation Trace'!BG188</f>
        <v/>
      </c>
      <c r="AG188" s="43" t="str">
        <f>'Evaluation Trace'!BH188</f>
        <v/>
      </c>
      <c r="AH188" s="43" t="str">
        <f>'Evaluation Trace'!BI188</f>
        <v/>
      </c>
      <c r="AI188" s="43" t="str">
        <f>'Evaluation Trace'!BJ188</f>
        <v/>
      </c>
      <c r="AJ188" s="43" t="str">
        <f>'Evaluation Trace'!BK188</f>
        <v/>
      </c>
      <c r="AK188" s="43" t="str">
        <f>'Evaluation Trace'!BL188</f>
        <v/>
      </c>
      <c r="AL188" s="43" t="str">
        <f>'Evaluation Trace'!BM188</f>
        <v/>
      </c>
      <c r="AM188" s="43" t="str">
        <f>'Evaluation Trace'!BN188</f>
        <v/>
      </c>
      <c r="AN188" s="43" t="str">
        <f>'Evaluation Trace'!BO188</f>
        <v/>
      </c>
      <c r="AO188" s="24"/>
      <c r="AP188" s="43" t="str">
        <f>'Evaluation Trace'!BQ188</f>
        <v/>
      </c>
      <c r="AQ188" s="43" t="str">
        <f>'Evaluation Trace'!BR188</f>
        <v/>
      </c>
      <c r="AR188" s="43" t="str">
        <f>'Evaluation Trace'!BS188</f>
        <v/>
      </c>
      <c r="AS188" s="43" t="str">
        <f>'Evaluation Trace'!BT188</f>
        <v/>
      </c>
      <c r="AT188" s="43" t="str">
        <f>'Evaluation Trace'!BU188</f>
        <v/>
      </c>
      <c r="AU188" s="43" t="str">
        <f>'Evaluation Trace'!BV188</f>
        <v/>
      </c>
      <c r="AV188" s="43" t="str">
        <f>'Evaluation Trace'!BW188</f>
        <v/>
      </c>
      <c r="AW188" s="24"/>
      <c r="AX188" s="43" t="str">
        <f>'Evaluation Trace'!BY188</f>
        <v/>
      </c>
      <c r="AY188" s="43" t="str">
        <f>'Evaluation Trace'!BZ188</f>
        <v/>
      </c>
      <c r="AZ188" s="43" t="str">
        <f>'Evaluation Trace'!CA188</f>
        <v/>
      </c>
      <c r="BA188" s="43" t="str">
        <f>'Evaluation Trace'!CB188</f>
        <v/>
      </c>
      <c r="BB188" s="43" t="str">
        <f>'Evaluation Trace'!CC188</f>
        <v/>
      </c>
      <c r="BC188" s="7"/>
      <c r="BD188" s="43" t="str">
        <f>'Evaluation Trace'!CE188</f>
        <v/>
      </c>
      <c r="BE188" s="43" t="str">
        <f>'Evaluation Trace'!CF188</f>
        <v/>
      </c>
      <c r="BF188" s="43" t="str">
        <f>'Evaluation Trace'!CG188</f>
        <v/>
      </c>
      <c r="BG188" s="43" t="str">
        <f>'Evaluation Trace'!CH188</f>
        <v/>
      </c>
      <c r="BH188" s="43" t="str">
        <f>'Evaluation Trace'!CI188</f>
        <v/>
      </c>
      <c r="BI188" s="7"/>
    </row>
    <row r="189" spans="1:61" x14ac:dyDescent="0.25">
      <c r="A189" s="44"/>
      <c r="B189" s="43" cm="1">
        <f t="array" ref="B189">MOD($D189*MOD_INV($C189,Prime),Prime)</f>
        <v>0</v>
      </c>
      <c r="C189" s="19" cm="1">
        <f t="array" ref="C189">MOD(MOD_EXP($H189,Input_Output!$O$21,Prime)-1,Prime)</f>
        <v>256</v>
      </c>
      <c r="D189" s="43">
        <f>MOD(SUMPRODUCT(_xlfn.HSTACK(J$1:P$1,R$1:AB$1,AD$1:AN$1,AP$1:AV$1,AX$1:BB$1,BD$1:BH$1),_xlfn.HSTACK($J189:$P189,$R189:$AB189,$AD189:$AN189,$AP189:$AV189,$AX189:$BB189,$BD189:$BH189)),Prime)</f>
        <v>0</v>
      </c>
      <c r="E189" s="44"/>
      <c r="F189" s="41" t="str">
        <f>'Evaluation Trace'!A189</f>
        <v/>
      </c>
      <c r="G189" s="19" t="str">
        <f>'Evaluation Trace'!B189</f>
        <v/>
      </c>
      <c r="H189" s="19">
        <f>'Evaluation Trace'!C189</f>
        <v>0</v>
      </c>
      <c r="I189" s="24"/>
      <c r="J189" s="43" t="str">
        <f>'Evaluation Trace'!AK189</f>
        <v/>
      </c>
      <c r="K189" s="43" t="str">
        <f>'Evaluation Trace'!AL189</f>
        <v/>
      </c>
      <c r="L189" s="43" t="str">
        <f>'Evaluation Trace'!AM189</f>
        <v/>
      </c>
      <c r="M189" s="43" t="str">
        <f>'Evaluation Trace'!AN189</f>
        <v/>
      </c>
      <c r="N189" s="43" t="str">
        <f>'Evaluation Trace'!AO189</f>
        <v/>
      </c>
      <c r="O189" s="43" t="str">
        <f>'Evaluation Trace'!AP189</f>
        <v/>
      </c>
      <c r="P189" s="43" t="str">
        <f>'Evaluation Trace'!AQ189</f>
        <v/>
      </c>
      <c r="Q189" s="24"/>
      <c r="R189" s="43" t="str">
        <f>'Evaluation Trace'!AS189</f>
        <v/>
      </c>
      <c r="S189" s="43" t="str">
        <f>'Evaluation Trace'!AT189</f>
        <v/>
      </c>
      <c r="T189" s="43" t="str">
        <f>'Evaluation Trace'!AU189</f>
        <v/>
      </c>
      <c r="U189" s="43" t="str">
        <f>'Evaluation Trace'!AV189</f>
        <v/>
      </c>
      <c r="V189" s="43" t="str">
        <f>'Evaluation Trace'!AW189</f>
        <v/>
      </c>
      <c r="W189" s="43" t="str">
        <f>'Evaluation Trace'!AX189</f>
        <v/>
      </c>
      <c r="X189" s="43" t="str">
        <f>'Evaluation Trace'!AY189</f>
        <v/>
      </c>
      <c r="Y189" s="43" t="str">
        <f>'Evaluation Trace'!AZ189</f>
        <v/>
      </c>
      <c r="Z189" s="43" t="str">
        <f>'Evaluation Trace'!BA189</f>
        <v/>
      </c>
      <c r="AA189" s="43" t="str">
        <f>'Evaluation Trace'!BB189</f>
        <v/>
      </c>
      <c r="AB189" s="43" t="str">
        <f>'Evaluation Trace'!BC189</f>
        <v/>
      </c>
      <c r="AC189" s="24"/>
      <c r="AD189" s="43" t="str">
        <f>'Evaluation Trace'!BE189</f>
        <v/>
      </c>
      <c r="AE189" s="43" t="str">
        <f>'Evaluation Trace'!BF189</f>
        <v/>
      </c>
      <c r="AF189" s="43" t="str">
        <f>'Evaluation Trace'!BG189</f>
        <v/>
      </c>
      <c r="AG189" s="43" t="str">
        <f>'Evaluation Trace'!BH189</f>
        <v/>
      </c>
      <c r="AH189" s="43" t="str">
        <f>'Evaluation Trace'!BI189</f>
        <v/>
      </c>
      <c r="AI189" s="43" t="str">
        <f>'Evaluation Trace'!BJ189</f>
        <v/>
      </c>
      <c r="AJ189" s="43" t="str">
        <f>'Evaluation Trace'!BK189</f>
        <v/>
      </c>
      <c r="AK189" s="43" t="str">
        <f>'Evaluation Trace'!BL189</f>
        <v/>
      </c>
      <c r="AL189" s="43" t="str">
        <f>'Evaluation Trace'!BM189</f>
        <v/>
      </c>
      <c r="AM189" s="43" t="str">
        <f>'Evaluation Trace'!BN189</f>
        <v/>
      </c>
      <c r="AN189" s="43" t="str">
        <f>'Evaluation Trace'!BO189</f>
        <v/>
      </c>
      <c r="AO189" s="24"/>
      <c r="AP189" s="43" t="str">
        <f>'Evaluation Trace'!BQ189</f>
        <v/>
      </c>
      <c r="AQ189" s="43" t="str">
        <f>'Evaluation Trace'!BR189</f>
        <v/>
      </c>
      <c r="AR189" s="43" t="str">
        <f>'Evaluation Trace'!BS189</f>
        <v/>
      </c>
      <c r="AS189" s="43" t="str">
        <f>'Evaluation Trace'!BT189</f>
        <v/>
      </c>
      <c r="AT189" s="43" t="str">
        <f>'Evaluation Trace'!BU189</f>
        <v/>
      </c>
      <c r="AU189" s="43" t="str">
        <f>'Evaluation Trace'!BV189</f>
        <v/>
      </c>
      <c r="AV189" s="43" t="str">
        <f>'Evaluation Trace'!BW189</f>
        <v/>
      </c>
      <c r="AW189" s="24"/>
      <c r="AX189" s="43" t="str">
        <f>'Evaluation Trace'!BY189</f>
        <v/>
      </c>
      <c r="AY189" s="43" t="str">
        <f>'Evaluation Trace'!BZ189</f>
        <v/>
      </c>
      <c r="AZ189" s="43" t="str">
        <f>'Evaluation Trace'!CA189</f>
        <v/>
      </c>
      <c r="BA189" s="43" t="str">
        <f>'Evaluation Trace'!CB189</f>
        <v/>
      </c>
      <c r="BB189" s="43" t="str">
        <f>'Evaluation Trace'!CC189</f>
        <v/>
      </c>
      <c r="BC189" s="7"/>
      <c r="BD189" s="43" t="str">
        <f>'Evaluation Trace'!CE189</f>
        <v/>
      </c>
      <c r="BE189" s="43" t="str">
        <f>'Evaluation Trace'!CF189</f>
        <v/>
      </c>
      <c r="BF189" s="43" t="str">
        <f>'Evaluation Trace'!CG189</f>
        <v/>
      </c>
      <c r="BG189" s="43" t="str">
        <f>'Evaluation Trace'!CH189</f>
        <v/>
      </c>
      <c r="BH189" s="43" t="str">
        <f>'Evaluation Trace'!CI189</f>
        <v/>
      </c>
      <c r="BI189" s="7"/>
    </row>
    <row r="190" spans="1:61" x14ac:dyDescent="0.25">
      <c r="A190" s="44"/>
      <c r="B190" s="43" cm="1">
        <f t="array" ref="B190">MOD($D190*MOD_INV($C190,Prime),Prime)</f>
        <v>0</v>
      </c>
      <c r="C190" s="19" cm="1">
        <f t="array" ref="C190">MOD(MOD_EXP($H190,Input_Output!$O$21,Prime)-1,Prime)</f>
        <v>256</v>
      </c>
      <c r="D190" s="43">
        <f>MOD(SUMPRODUCT(_xlfn.HSTACK(J$1:P$1,R$1:AB$1,AD$1:AN$1,AP$1:AV$1,AX$1:BB$1,BD$1:BH$1),_xlfn.HSTACK($J190:$P190,$R190:$AB190,$AD190:$AN190,$AP190:$AV190,$AX190:$BB190,$BD190:$BH190)),Prime)</f>
        <v>0</v>
      </c>
      <c r="E190" s="44"/>
      <c r="F190" s="41" t="str">
        <f>'Evaluation Trace'!A190</f>
        <v/>
      </c>
      <c r="G190" s="19" t="str">
        <f>'Evaluation Trace'!B190</f>
        <v/>
      </c>
      <c r="H190" s="19">
        <f>'Evaluation Trace'!C190</f>
        <v>0</v>
      </c>
      <c r="I190" s="24"/>
      <c r="J190" s="43" t="str">
        <f>'Evaluation Trace'!AK190</f>
        <v/>
      </c>
      <c r="K190" s="43" t="str">
        <f>'Evaluation Trace'!AL190</f>
        <v/>
      </c>
      <c r="L190" s="43" t="str">
        <f>'Evaluation Trace'!AM190</f>
        <v/>
      </c>
      <c r="M190" s="43" t="str">
        <f>'Evaluation Trace'!AN190</f>
        <v/>
      </c>
      <c r="N190" s="43" t="str">
        <f>'Evaluation Trace'!AO190</f>
        <v/>
      </c>
      <c r="O190" s="43" t="str">
        <f>'Evaluation Trace'!AP190</f>
        <v/>
      </c>
      <c r="P190" s="43" t="str">
        <f>'Evaluation Trace'!AQ190</f>
        <v/>
      </c>
      <c r="Q190" s="24"/>
      <c r="R190" s="43" t="str">
        <f>'Evaluation Trace'!AS190</f>
        <v/>
      </c>
      <c r="S190" s="43" t="str">
        <f>'Evaluation Trace'!AT190</f>
        <v/>
      </c>
      <c r="T190" s="43" t="str">
        <f>'Evaluation Trace'!AU190</f>
        <v/>
      </c>
      <c r="U190" s="43" t="str">
        <f>'Evaluation Trace'!AV190</f>
        <v/>
      </c>
      <c r="V190" s="43" t="str">
        <f>'Evaluation Trace'!AW190</f>
        <v/>
      </c>
      <c r="W190" s="43" t="str">
        <f>'Evaluation Trace'!AX190</f>
        <v/>
      </c>
      <c r="X190" s="43" t="str">
        <f>'Evaluation Trace'!AY190</f>
        <v/>
      </c>
      <c r="Y190" s="43" t="str">
        <f>'Evaluation Trace'!AZ190</f>
        <v/>
      </c>
      <c r="Z190" s="43" t="str">
        <f>'Evaluation Trace'!BA190</f>
        <v/>
      </c>
      <c r="AA190" s="43" t="str">
        <f>'Evaluation Trace'!BB190</f>
        <v/>
      </c>
      <c r="AB190" s="43" t="str">
        <f>'Evaluation Trace'!BC190</f>
        <v/>
      </c>
      <c r="AC190" s="24"/>
      <c r="AD190" s="43" t="str">
        <f>'Evaluation Trace'!BE190</f>
        <v/>
      </c>
      <c r="AE190" s="43" t="str">
        <f>'Evaluation Trace'!BF190</f>
        <v/>
      </c>
      <c r="AF190" s="43" t="str">
        <f>'Evaluation Trace'!BG190</f>
        <v/>
      </c>
      <c r="AG190" s="43" t="str">
        <f>'Evaluation Trace'!BH190</f>
        <v/>
      </c>
      <c r="AH190" s="43" t="str">
        <f>'Evaluation Trace'!BI190</f>
        <v/>
      </c>
      <c r="AI190" s="43" t="str">
        <f>'Evaluation Trace'!BJ190</f>
        <v/>
      </c>
      <c r="AJ190" s="43" t="str">
        <f>'Evaluation Trace'!BK190</f>
        <v/>
      </c>
      <c r="AK190" s="43" t="str">
        <f>'Evaluation Trace'!BL190</f>
        <v/>
      </c>
      <c r="AL190" s="43" t="str">
        <f>'Evaluation Trace'!BM190</f>
        <v/>
      </c>
      <c r="AM190" s="43" t="str">
        <f>'Evaluation Trace'!BN190</f>
        <v/>
      </c>
      <c r="AN190" s="43" t="str">
        <f>'Evaluation Trace'!BO190</f>
        <v/>
      </c>
      <c r="AO190" s="24"/>
      <c r="AP190" s="43" t="str">
        <f>'Evaluation Trace'!BQ190</f>
        <v/>
      </c>
      <c r="AQ190" s="43" t="str">
        <f>'Evaluation Trace'!BR190</f>
        <v/>
      </c>
      <c r="AR190" s="43" t="str">
        <f>'Evaluation Trace'!BS190</f>
        <v/>
      </c>
      <c r="AS190" s="43" t="str">
        <f>'Evaluation Trace'!BT190</f>
        <v/>
      </c>
      <c r="AT190" s="43" t="str">
        <f>'Evaluation Trace'!BU190</f>
        <v/>
      </c>
      <c r="AU190" s="43" t="str">
        <f>'Evaluation Trace'!BV190</f>
        <v/>
      </c>
      <c r="AV190" s="43" t="str">
        <f>'Evaluation Trace'!BW190</f>
        <v/>
      </c>
      <c r="AW190" s="24"/>
      <c r="AX190" s="43" t="str">
        <f>'Evaluation Trace'!BY190</f>
        <v/>
      </c>
      <c r="AY190" s="43" t="str">
        <f>'Evaluation Trace'!BZ190</f>
        <v/>
      </c>
      <c r="AZ190" s="43" t="str">
        <f>'Evaluation Trace'!CA190</f>
        <v/>
      </c>
      <c r="BA190" s="43" t="str">
        <f>'Evaluation Trace'!CB190</f>
        <v/>
      </c>
      <c r="BB190" s="43" t="str">
        <f>'Evaluation Trace'!CC190</f>
        <v/>
      </c>
      <c r="BC190" s="7"/>
      <c r="BD190" s="43" t="str">
        <f>'Evaluation Trace'!CE190</f>
        <v/>
      </c>
      <c r="BE190" s="43" t="str">
        <f>'Evaluation Trace'!CF190</f>
        <v/>
      </c>
      <c r="BF190" s="43" t="str">
        <f>'Evaluation Trace'!CG190</f>
        <v/>
      </c>
      <c r="BG190" s="43" t="str">
        <f>'Evaluation Trace'!CH190</f>
        <v/>
      </c>
      <c r="BH190" s="43" t="str">
        <f>'Evaluation Trace'!CI190</f>
        <v/>
      </c>
      <c r="BI190" s="7"/>
    </row>
    <row r="191" spans="1:61" x14ac:dyDescent="0.25">
      <c r="A191" s="44"/>
      <c r="B191" s="43" cm="1">
        <f t="array" ref="B191">MOD($D191*MOD_INV($C191,Prime),Prime)</f>
        <v>0</v>
      </c>
      <c r="C191" s="19" cm="1">
        <f t="array" ref="C191">MOD(MOD_EXP($H191,Input_Output!$O$21,Prime)-1,Prime)</f>
        <v>256</v>
      </c>
      <c r="D191" s="43">
        <f>MOD(SUMPRODUCT(_xlfn.HSTACK(J$1:P$1,R$1:AB$1,AD$1:AN$1,AP$1:AV$1,AX$1:BB$1,BD$1:BH$1),_xlfn.HSTACK($J191:$P191,$R191:$AB191,$AD191:$AN191,$AP191:$AV191,$AX191:$BB191,$BD191:$BH191)),Prime)</f>
        <v>0</v>
      </c>
      <c r="E191" s="44"/>
      <c r="F191" s="41" t="str">
        <f>'Evaluation Trace'!A191</f>
        <v/>
      </c>
      <c r="G191" s="19" t="str">
        <f>'Evaluation Trace'!B191</f>
        <v/>
      </c>
      <c r="H191" s="19">
        <f>'Evaluation Trace'!C191</f>
        <v>0</v>
      </c>
      <c r="I191" s="24"/>
      <c r="J191" s="43" t="str">
        <f>'Evaluation Trace'!AK191</f>
        <v/>
      </c>
      <c r="K191" s="43" t="str">
        <f>'Evaluation Trace'!AL191</f>
        <v/>
      </c>
      <c r="L191" s="43" t="str">
        <f>'Evaluation Trace'!AM191</f>
        <v/>
      </c>
      <c r="M191" s="43" t="str">
        <f>'Evaluation Trace'!AN191</f>
        <v/>
      </c>
      <c r="N191" s="43" t="str">
        <f>'Evaluation Trace'!AO191</f>
        <v/>
      </c>
      <c r="O191" s="43" t="str">
        <f>'Evaluation Trace'!AP191</f>
        <v/>
      </c>
      <c r="P191" s="43" t="str">
        <f>'Evaluation Trace'!AQ191</f>
        <v/>
      </c>
      <c r="Q191" s="24"/>
      <c r="R191" s="43" t="str">
        <f>'Evaluation Trace'!AS191</f>
        <v/>
      </c>
      <c r="S191" s="43" t="str">
        <f>'Evaluation Trace'!AT191</f>
        <v/>
      </c>
      <c r="T191" s="43" t="str">
        <f>'Evaluation Trace'!AU191</f>
        <v/>
      </c>
      <c r="U191" s="43" t="str">
        <f>'Evaluation Trace'!AV191</f>
        <v/>
      </c>
      <c r="V191" s="43" t="str">
        <f>'Evaluation Trace'!AW191</f>
        <v/>
      </c>
      <c r="W191" s="43" t="str">
        <f>'Evaluation Trace'!AX191</f>
        <v/>
      </c>
      <c r="X191" s="43" t="str">
        <f>'Evaluation Trace'!AY191</f>
        <v/>
      </c>
      <c r="Y191" s="43" t="str">
        <f>'Evaluation Trace'!AZ191</f>
        <v/>
      </c>
      <c r="Z191" s="43" t="str">
        <f>'Evaluation Trace'!BA191</f>
        <v/>
      </c>
      <c r="AA191" s="43" t="str">
        <f>'Evaluation Trace'!BB191</f>
        <v/>
      </c>
      <c r="AB191" s="43" t="str">
        <f>'Evaluation Trace'!BC191</f>
        <v/>
      </c>
      <c r="AC191" s="24"/>
      <c r="AD191" s="43" t="str">
        <f>'Evaluation Trace'!BE191</f>
        <v/>
      </c>
      <c r="AE191" s="43" t="str">
        <f>'Evaluation Trace'!BF191</f>
        <v/>
      </c>
      <c r="AF191" s="43" t="str">
        <f>'Evaluation Trace'!BG191</f>
        <v/>
      </c>
      <c r="AG191" s="43" t="str">
        <f>'Evaluation Trace'!BH191</f>
        <v/>
      </c>
      <c r="AH191" s="43" t="str">
        <f>'Evaluation Trace'!BI191</f>
        <v/>
      </c>
      <c r="AI191" s="43" t="str">
        <f>'Evaluation Trace'!BJ191</f>
        <v/>
      </c>
      <c r="AJ191" s="43" t="str">
        <f>'Evaluation Trace'!BK191</f>
        <v/>
      </c>
      <c r="AK191" s="43" t="str">
        <f>'Evaluation Trace'!BL191</f>
        <v/>
      </c>
      <c r="AL191" s="43" t="str">
        <f>'Evaluation Trace'!BM191</f>
        <v/>
      </c>
      <c r="AM191" s="43" t="str">
        <f>'Evaluation Trace'!BN191</f>
        <v/>
      </c>
      <c r="AN191" s="43" t="str">
        <f>'Evaluation Trace'!BO191</f>
        <v/>
      </c>
      <c r="AO191" s="24"/>
      <c r="AP191" s="43" t="str">
        <f>'Evaluation Trace'!BQ191</f>
        <v/>
      </c>
      <c r="AQ191" s="43" t="str">
        <f>'Evaluation Trace'!BR191</f>
        <v/>
      </c>
      <c r="AR191" s="43" t="str">
        <f>'Evaluation Trace'!BS191</f>
        <v/>
      </c>
      <c r="AS191" s="43" t="str">
        <f>'Evaluation Trace'!BT191</f>
        <v/>
      </c>
      <c r="AT191" s="43" t="str">
        <f>'Evaluation Trace'!BU191</f>
        <v/>
      </c>
      <c r="AU191" s="43" t="str">
        <f>'Evaluation Trace'!BV191</f>
        <v/>
      </c>
      <c r="AV191" s="43" t="str">
        <f>'Evaluation Trace'!BW191</f>
        <v/>
      </c>
      <c r="AW191" s="24"/>
      <c r="AX191" s="43" t="str">
        <f>'Evaluation Trace'!BY191</f>
        <v/>
      </c>
      <c r="AY191" s="43" t="str">
        <f>'Evaluation Trace'!BZ191</f>
        <v/>
      </c>
      <c r="AZ191" s="43" t="str">
        <f>'Evaluation Trace'!CA191</f>
        <v/>
      </c>
      <c r="BA191" s="43" t="str">
        <f>'Evaluation Trace'!CB191</f>
        <v/>
      </c>
      <c r="BB191" s="43" t="str">
        <f>'Evaluation Trace'!CC191</f>
        <v/>
      </c>
      <c r="BC191" s="7"/>
      <c r="BD191" s="43" t="str">
        <f>'Evaluation Trace'!CE191</f>
        <v/>
      </c>
      <c r="BE191" s="43" t="str">
        <f>'Evaluation Trace'!CF191</f>
        <v/>
      </c>
      <c r="BF191" s="43" t="str">
        <f>'Evaluation Trace'!CG191</f>
        <v/>
      </c>
      <c r="BG191" s="43" t="str">
        <f>'Evaluation Trace'!CH191</f>
        <v/>
      </c>
      <c r="BH191" s="43" t="str">
        <f>'Evaluation Trace'!CI191</f>
        <v/>
      </c>
      <c r="BI191" s="7"/>
    </row>
    <row r="192" spans="1:61" x14ac:dyDescent="0.25">
      <c r="A192" s="44"/>
      <c r="B192" s="43" cm="1">
        <f t="array" ref="B192">MOD($D192*MOD_INV($C192,Prime),Prime)</f>
        <v>0</v>
      </c>
      <c r="C192" s="19" cm="1">
        <f t="array" ref="C192">MOD(MOD_EXP($H192,Input_Output!$O$21,Prime)-1,Prime)</f>
        <v>256</v>
      </c>
      <c r="D192" s="43">
        <f>MOD(SUMPRODUCT(_xlfn.HSTACK(J$1:P$1,R$1:AB$1,AD$1:AN$1,AP$1:AV$1,AX$1:BB$1,BD$1:BH$1),_xlfn.HSTACK($J192:$P192,$R192:$AB192,$AD192:$AN192,$AP192:$AV192,$AX192:$BB192,$BD192:$BH192)),Prime)</f>
        <v>0</v>
      </c>
      <c r="E192" s="44"/>
      <c r="F192" s="41" t="str">
        <f>'Evaluation Trace'!A192</f>
        <v/>
      </c>
      <c r="G192" s="19" t="str">
        <f>'Evaluation Trace'!B192</f>
        <v/>
      </c>
      <c r="H192" s="19">
        <f>'Evaluation Trace'!C192</f>
        <v>0</v>
      </c>
      <c r="I192" s="24"/>
      <c r="J192" s="43" t="str">
        <f>'Evaluation Trace'!AK192</f>
        <v/>
      </c>
      <c r="K192" s="43" t="str">
        <f>'Evaluation Trace'!AL192</f>
        <v/>
      </c>
      <c r="L192" s="43" t="str">
        <f>'Evaluation Trace'!AM192</f>
        <v/>
      </c>
      <c r="M192" s="43" t="str">
        <f>'Evaluation Trace'!AN192</f>
        <v/>
      </c>
      <c r="N192" s="43" t="str">
        <f>'Evaluation Trace'!AO192</f>
        <v/>
      </c>
      <c r="O192" s="43" t="str">
        <f>'Evaluation Trace'!AP192</f>
        <v/>
      </c>
      <c r="P192" s="43" t="str">
        <f>'Evaluation Trace'!AQ192</f>
        <v/>
      </c>
      <c r="Q192" s="24"/>
      <c r="R192" s="43" t="str">
        <f>'Evaluation Trace'!AS192</f>
        <v/>
      </c>
      <c r="S192" s="43" t="str">
        <f>'Evaluation Trace'!AT192</f>
        <v/>
      </c>
      <c r="T192" s="43" t="str">
        <f>'Evaluation Trace'!AU192</f>
        <v/>
      </c>
      <c r="U192" s="43" t="str">
        <f>'Evaluation Trace'!AV192</f>
        <v/>
      </c>
      <c r="V192" s="43" t="str">
        <f>'Evaluation Trace'!AW192</f>
        <v/>
      </c>
      <c r="W192" s="43" t="str">
        <f>'Evaluation Trace'!AX192</f>
        <v/>
      </c>
      <c r="X192" s="43" t="str">
        <f>'Evaluation Trace'!AY192</f>
        <v/>
      </c>
      <c r="Y192" s="43" t="str">
        <f>'Evaluation Trace'!AZ192</f>
        <v/>
      </c>
      <c r="Z192" s="43" t="str">
        <f>'Evaluation Trace'!BA192</f>
        <v/>
      </c>
      <c r="AA192" s="43" t="str">
        <f>'Evaluation Trace'!BB192</f>
        <v/>
      </c>
      <c r="AB192" s="43" t="str">
        <f>'Evaluation Trace'!BC192</f>
        <v/>
      </c>
      <c r="AC192" s="24"/>
      <c r="AD192" s="43" t="str">
        <f>'Evaluation Trace'!BE192</f>
        <v/>
      </c>
      <c r="AE192" s="43" t="str">
        <f>'Evaluation Trace'!BF192</f>
        <v/>
      </c>
      <c r="AF192" s="43" t="str">
        <f>'Evaluation Trace'!BG192</f>
        <v/>
      </c>
      <c r="AG192" s="43" t="str">
        <f>'Evaluation Trace'!BH192</f>
        <v/>
      </c>
      <c r="AH192" s="43" t="str">
        <f>'Evaluation Trace'!BI192</f>
        <v/>
      </c>
      <c r="AI192" s="43" t="str">
        <f>'Evaluation Trace'!BJ192</f>
        <v/>
      </c>
      <c r="AJ192" s="43" t="str">
        <f>'Evaluation Trace'!BK192</f>
        <v/>
      </c>
      <c r="AK192" s="43" t="str">
        <f>'Evaluation Trace'!BL192</f>
        <v/>
      </c>
      <c r="AL192" s="43" t="str">
        <f>'Evaluation Trace'!BM192</f>
        <v/>
      </c>
      <c r="AM192" s="43" t="str">
        <f>'Evaluation Trace'!BN192</f>
        <v/>
      </c>
      <c r="AN192" s="43" t="str">
        <f>'Evaluation Trace'!BO192</f>
        <v/>
      </c>
      <c r="AO192" s="24"/>
      <c r="AP192" s="43" t="str">
        <f>'Evaluation Trace'!BQ192</f>
        <v/>
      </c>
      <c r="AQ192" s="43" t="str">
        <f>'Evaluation Trace'!BR192</f>
        <v/>
      </c>
      <c r="AR192" s="43" t="str">
        <f>'Evaluation Trace'!BS192</f>
        <v/>
      </c>
      <c r="AS192" s="43" t="str">
        <f>'Evaluation Trace'!BT192</f>
        <v/>
      </c>
      <c r="AT192" s="43" t="str">
        <f>'Evaluation Trace'!BU192</f>
        <v/>
      </c>
      <c r="AU192" s="43" t="str">
        <f>'Evaluation Trace'!BV192</f>
        <v/>
      </c>
      <c r="AV192" s="43" t="str">
        <f>'Evaluation Trace'!BW192</f>
        <v/>
      </c>
      <c r="AW192" s="24"/>
      <c r="AX192" s="43" t="str">
        <f>'Evaluation Trace'!BY192</f>
        <v/>
      </c>
      <c r="AY192" s="43" t="str">
        <f>'Evaluation Trace'!BZ192</f>
        <v/>
      </c>
      <c r="AZ192" s="43" t="str">
        <f>'Evaluation Trace'!CA192</f>
        <v/>
      </c>
      <c r="BA192" s="43" t="str">
        <f>'Evaluation Trace'!CB192</f>
        <v/>
      </c>
      <c r="BB192" s="43" t="str">
        <f>'Evaluation Trace'!CC192</f>
        <v/>
      </c>
      <c r="BC192" s="7"/>
      <c r="BD192" s="43" t="str">
        <f>'Evaluation Trace'!CE192</f>
        <v/>
      </c>
      <c r="BE192" s="43" t="str">
        <f>'Evaluation Trace'!CF192</f>
        <v/>
      </c>
      <c r="BF192" s="43" t="str">
        <f>'Evaluation Trace'!CG192</f>
        <v/>
      </c>
      <c r="BG192" s="43" t="str">
        <f>'Evaluation Trace'!CH192</f>
        <v/>
      </c>
      <c r="BH192" s="43" t="str">
        <f>'Evaluation Trace'!CI192</f>
        <v/>
      </c>
      <c r="BI192" s="7"/>
    </row>
    <row r="193" spans="1:61" x14ac:dyDescent="0.25">
      <c r="A193" s="44"/>
      <c r="B193" s="43" cm="1">
        <f t="array" ref="B193">MOD($D193*MOD_INV($C193,Prime),Prime)</f>
        <v>0</v>
      </c>
      <c r="C193" s="19" cm="1">
        <f t="array" ref="C193">MOD(MOD_EXP($H193,Input_Output!$O$21,Prime)-1,Prime)</f>
        <v>256</v>
      </c>
      <c r="D193" s="43">
        <f>MOD(SUMPRODUCT(_xlfn.HSTACK(J$1:P$1,R$1:AB$1,AD$1:AN$1,AP$1:AV$1,AX$1:BB$1,BD$1:BH$1),_xlfn.HSTACK($J193:$P193,$R193:$AB193,$AD193:$AN193,$AP193:$AV193,$AX193:$BB193,$BD193:$BH193)),Prime)</f>
        <v>0</v>
      </c>
      <c r="E193" s="44"/>
      <c r="F193" s="41" t="str">
        <f>'Evaluation Trace'!A193</f>
        <v/>
      </c>
      <c r="G193" s="19" t="str">
        <f>'Evaluation Trace'!B193</f>
        <v/>
      </c>
      <c r="H193" s="19">
        <f>'Evaluation Trace'!C193</f>
        <v>0</v>
      </c>
      <c r="I193" s="24"/>
      <c r="J193" s="43" t="str">
        <f>'Evaluation Trace'!AK193</f>
        <v/>
      </c>
      <c r="K193" s="43" t="str">
        <f>'Evaluation Trace'!AL193</f>
        <v/>
      </c>
      <c r="L193" s="43" t="str">
        <f>'Evaluation Trace'!AM193</f>
        <v/>
      </c>
      <c r="M193" s="43" t="str">
        <f>'Evaluation Trace'!AN193</f>
        <v/>
      </c>
      <c r="N193" s="43" t="str">
        <f>'Evaluation Trace'!AO193</f>
        <v/>
      </c>
      <c r="O193" s="43" t="str">
        <f>'Evaluation Trace'!AP193</f>
        <v/>
      </c>
      <c r="P193" s="43" t="str">
        <f>'Evaluation Trace'!AQ193</f>
        <v/>
      </c>
      <c r="Q193" s="24"/>
      <c r="R193" s="43" t="str">
        <f>'Evaluation Trace'!AS193</f>
        <v/>
      </c>
      <c r="S193" s="43" t="str">
        <f>'Evaluation Trace'!AT193</f>
        <v/>
      </c>
      <c r="T193" s="43" t="str">
        <f>'Evaluation Trace'!AU193</f>
        <v/>
      </c>
      <c r="U193" s="43" t="str">
        <f>'Evaluation Trace'!AV193</f>
        <v/>
      </c>
      <c r="V193" s="43" t="str">
        <f>'Evaluation Trace'!AW193</f>
        <v/>
      </c>
      <c r="W193" s="43" t="str">
        <f>'Evaluation Trace'!AX193</f>
        <v/>
      </c>
      <c r="X193" s="43" t="str">
        <f>'Evaluation Trace'!AY193</f>
        <v/>
      </c>
      <c r="Y193" s="43" t="str">
        <f>'Evaluation Trace'!AZ193</f>
        <v/>
      </c>
      <c r="Z193" s="43" t="str">
        <f>'Evaluation Trace'!BA193</f>
        <v/>
      </c>
      <c r="AA193" s="43" t="str">
        <f>'Evaluation Trace'!BB193</f>
        <v/>
      </c>
      <c r="AB193" s="43" t="str">
        <f>'Evaluation Trace'!BC193</f>
        <v/>
      </c>
      <c r="AC193" s="24"/>
      <c r="AD193" s="43" t="str">
        <f>'Evaluation Trace'!BE193</f>
        <v/>
      </c>
      <c r="AE193" s="43" t="str">
        <f>'Evaluation Trace'!BF193</f>
        <v/>
      </c>
      <c r="AF193" s="43" t="str">
        <f>'Evaluation Trace'!BG193</f>
        <v/>
      </c>
      <c r="AG193" s="43" t="str">
        <f>'Evaluation Trace'!BH193</f>
        <v/>
      </c>
      <c r="AH193" s="43" t="str">
        <f>'Evaluation Trace'!BI193</f>
        <v/>
      </c>
      <c r="AI193" s="43" t="str">
        <f>'Evaluation Trace'!BJ193</f>
        <v/>
      </c>
      <c r="AJ193" s="43" t="str">
        <f>'Evaluation Trace'!BK193</f>
        <v/>
      </c>
      <c r="AK193" s="43" t="str">
        <f>'Evaluation Trace'!BL193</f>
        <v/>
      </c>
      <c r="AL193" s="43" t="str">
        <f>'Evaluation Trace'!BM193</f>
        <v/>
      </c>
      <c r="AM193" s="43" t="str">
        <f>'Evaluation Trace'!BN193</f>
        <v/>
      </c>
      <c r="AN193" s="43" t="str">
        <f>'Evaluation Trace'!BO193</f>
        <v/>
      </c>
      <c r="AO193" s="24"/>
      <c r="AP193" s="43" t="str">
        <f>'Evaluation Trace'!BQ193</f>
        <v/>
      </c>
      <c r="AQ193" s="43" t="str">
        <f>'Evaluation Trace'!BR193</f>
        <v/>
      </c>
      <c r="AR193" s="43" t="str">
        <f>'Evaluation Trace'!BS193</f>
        <v/>
      </c>
      <c r="AS193" s="43" t="str">
        <f>'Evaluation Trace'!BT193</f>
        <v/>
      </c>
      <c r="AT193" s="43" t="str">
        <f>'Evaluation Trace'!BU193</f>
        <v/>
      </c>
      <c r="AU193" s="43" t="str">
        <f>'Evaluation Trace'!BV193</f>
        <v/>
      </c>
      <c r="AV193" s="43" t="str">
        <f>'Evaluation Trace'!BW193</f>
        <v/>
      </c>
      <c r="AW193" s="24"/>
      <c r="AX193" s="43" t="str">
        <f>'Evaluation Trace'!BY193</f>
        <v/>
      </c>
      <c r="AY193" s="43" t="str">
        <f>'Evaluation Trace'!BZ193</f>
        <v/>
      </c>
      <c r="AZ193" s="43" t="str">
        <f>'Evaluation Trace'!CA193</f>
        <v/>
      </c>
      <c r="BA193" s="43" t="str">
        <f>'Evaluation Trace'!CB193</f>
        <v/>
      </c>
      <c r="BB193" s="43" t="str">
        <f>'Evaluation Trace'!CC193</f>
        <v/>
      </c>
      <c r="BC193" s="7"/>
      <c r="BD193" s="43" t="str">
        <f>'Evaluation Trace'!CE193</f>
        <v/>
      </c>
      <c r="BE193" s="43" t="str">
        <f>'Evaluation Trace'!CF193</f>
        <v/>
      </c>
      <c r="BF193" s="43" t="str">
        <f>'Evaluation Trace'!CG193</f>
        <v/>
      </c>
      <c r="BG193" s="43" t="str">
        <f>'Evaluation Trace'!CH193</f>
        <v/>
      </c>
      <c r="BH193" s="43" t="str">
        <f>'Evaluation Trace'!CI193</f>
        <v/>
      </c>
      <c r="BI193" s="7"/>
    </row>
    <row r="194" spans="1:61" x14ac:dyDescent="0.25">
      <c r="A194" s="44"/>
      <c r="B194" s="43" cm="1">
        <f t="array" ref="B194">MOD($D194*MOD_INV($C194,Prime),Prime)</f>
        <v>0</v>
      </c>
      <c r="C194" s="19" cm="1">
        <f t="array" ref="C194">MOD(MOD_EXP($H194,Input_Output!$O$21,Prime)-1,Prime)</f>
        <v>256</v>
      </c>
      <c r="D194" s="43">
        <f>MOD(SUMPRODUCT(_xlfn.HSTACK(J$1:P$1,R$1:AB$1,AD$1:AN$1,AP$1:AV$1,AX$1:BB$1,BD$1:BH$1),_xlfn.HSTACK($J194:$P194,$R194:$AB194,$AD194:$AN194,$AP194:$AV194,$AX194:$BB194,$BD194:$BH194)),Prime)</f>
        <v>0</v>
      </c>
      <c r="E194" s="44"/>
      <c r="F194" s="41" t="str">
        <f>'Evaluation Trace'!A194</f>
        <v/>
      </c>
      <c r="G194" s="19" t="str">
        <f>'Evaluation Trace'!B194</f>
        <v/>
      </c>
      <c r="H194" s="19">
        <f>'Evaluation Trace'!C194</f>
        <v>0</v>
      </c>
      <c r="I194" s="24"/>
      <c r="J194" s="43" t="str">
        <f>'Evaluation Trace'!AK194</f>
        <v/>
      </c>
      <c r="K194" s="43" t="str">
        <f>'Evaluation Trace'!AL194</f>
        <v/>
      </c>
      <c r="L194" s="43" t="str">
        <f>'Evaluation Trace'!AM194</f>
        <v/>
      </c>
      <c r="M194" s="43" t="str">
        <f>'Evaluation Trace'!AN194</f>
        <v/>
      </c>
      <c r="N194" s="43" t="str">
        <f>'Evaluation Trace'!AO194</f>
        <v/>
      </c>
      <c r="O194" s="43" t="str">
        <f>'Evaluation Trace'!AP194</f>
        <v/>
      </c>
      <c r="P194" s="43" t="str">
        <f>'Evaluation Trace'!AQ194</f>
        <v/>
      </c>
      <c r="Q194" s="24"/>
      <c r="R194" s="43" t="str">
        <f>'Evaluation Trace'!AS194</f>
        <v/>
      </c>
      <c r="S194" s="43" t="str">
        <f>'Evaluation Trace'!AT194</f>
        <v/>
      </c>
      <c r="T194" s="43" t="str">
        <f>'Evaluation Trace'!AU194</f>
        <v/>
      </c>
      <c r="U194" s="43" t="str">
        <f>'Evaluation Trace'!AV194</f>
        <v/>
      </c>
      <c r="V194" s="43" t="str">
        <f>'Evaluation Trace'!AW194</f>
        <v/>
      </c>
      <c r="W194" s="43" t="str">
        <f>'Evaluation Trace'!AX194</f>
        <v/>
      </c>
      <c r="X194" s="43" t="str">
        <f>'Evaluation Trace'!AY194</f>
        <v/>
      </c>
      <c r="Y194" s="43" t="str">
        <f>'Evaluation Trace'!AZ194</f>
        <v/>
      </c>
      <c r="Z194" s="43" t="str">
        <f>'Evaluation Trace'!BA194</f>
        <v/>
      </c>
      <c r="AA194" s="43" t="str">
        <f>'Evaluation Trace'!BB194</f>
        <v/>
      </c>
      <c r="AB194" s="43" t="str">
        <f>'Evaluation Trace'!BC194</f>
        <v/>
      </c>
      <c r="AC194" s="24"/>
      <c r="AD194" s="43" t="str">
        <f>'Evaluation Trace'!BE194</f>
        <v/>
      </c>
      <c r="AE194" s="43" t="str">
        <f>'Evaluation Trace'!BF194</f>
        <v/>
      </c>
      <c r="AF194" s="43" t="str">
        <f>'Evaluation Trace'!BG194</f>
        <v/>
      </c>
      <c r="AG194" s="43" t="str">
        <f>'Evaluation Trace'!BH194</f>
        <v/>
      </c>
      <c r="AH194" s="43" t="str">
        <f>'Evaluation Trace'!BI194</f>
        <v/>
      </c>
      <c r="AI194" s="43" t="str">
        <f>'Evaluation Trace'!BJ194</f>
        <v/>
      </c>
      <c r="AJ194" s="43" t="str">
        <f>'Evaluation Trace'!BK194</f>
        <v/>
      </c>
      <c r="AK194" s="43" t="str">
        <f>'Evaluation Trace'!BL194</f>
        <v/>
      </c>
      <c r="AL194" s="43" t="str">
        <f>'Evaluation Trace'!BM194</f>
        <v/>
      </c>
      <c r="AM194" s="43" t="str">
        <f>'Evaluation Trace'!BN194</f>
        <v/>
      </c>
      <c r="AN194" s="43" t="str">
        <f>'Evaluation Trace'!BO194</f>
        <v/>
      </c>
      <c r="AO194" s="24"/>
      <c r="AP194" s="43" t="str">
        <f>'Evaluation Trace'!BQ194</f>
        <v/>
      </c>
      <c r="AQ194" s="43" t="str">
        <f>'Evaluation Trace'!BR194</f>
        <v/>
      </c>
      <c r="AR194" s="43" t="str">
        <f>'Evaluation Trace'!BS194</f>
        <v/>
      </c>
      <c r="AS194" s="43" t="str">
        <f>'Evaluation Trace'!BT194</f>
        <v/>
      </c>
      <c r="AT194" s="43" t="str">
        <f>'Evaluation Trace'!BU194</f>
        <v/>
      </c>
      <c r="AU194" s="43" t="str">
        <f>'Evaluation Trace'!BV194</f>
        <v/>
      </c>
      <c r="AV194" s="43" t="str">
        <f>'Evaluation Trace'!BW194</f>
        <v/>
      </c>
      <c r="AW194" s="24"/>
      <c r="AX194" s="43" t="str">
        <f>'Evaluation Trace'!BY194</f>
        <v/>
      </c>
      <c r="AY194" s="43" t="str">
        <f>'Evaluation Trace'!BZ194</f>
        <v/>
      </c>
      <c r="AZ194" s="43" t="str">
        <f>'Evaluation Trace'!CA194</f>
        <v/>
      </c>
      <c r="BA194" s="43" t="str">
        <f>'Evaluation Trace'!CB194</f>
        <v/>
      </c>
      <c r="BB194" s="43" t="str">
        <f>'Evaluation Trace'!CC194</f>
        <v/>
      </c>
      <c r="BC194" s="7"/>
      <c r="BD194" s="43" t="str">
        <f>'Evaluation Trace'!CE194</f>
        <v/>
      </c>
      <c r="BE194" s="43" t="str">
        <f>'Evaluation Trace'!CF194</f>
        <v/>
      </c>
      <c r="BF194" s="43" t="str">
        <f>'Evaluation Trace'!CG194</f>
        <v/>
      </c>
      <c r="BG194" s="43" t="str">
        <f>'Evaluation Trace'!CH194</f>
        <v/>
      </c>
      <c r="BH194" s="43" t="str">
        <f>'Evaluation Trace'!CI194</f>
        <v/>
      </c>
      <c r="BI194" s="7"/>
    </row>
    <row r="195" spans="1:61" x14ac:dyDescent="0.25">
      <c r="A195" s="44"/>
      <c r="B195" s="43" cm="1">
        <f t="array" ref="B195">MOD($D195*MOD_INV($C195,Prime),Prime)</f>
        <v>0</v>
      </c>
      <c r="C195" s="19" cm="1">
        <f t="array" ref="C195">MOD(MOD_EXP($H195,Input_Output!$O$21,Prime)-1,Prime)</f>
        <v>256</v>
      </c>
      <c r="D195" s="43">
        <f>MOD(SUMPRODUCT(_xlfn.HSTACK(J$1:P$1,R$1:AB$1,AD$1:AN$1,AP$1:AV$1,AX$1:BB$1,BD$1:BH$1),_xlfn.HSTACK($J195:$P195,$R195:$AB195,$AD195:$AN195,$AP195:$AV195,$AX195:$BB195,$BD195:$BH195)),Prime)</f>
        <v>0</v>
      </c>
      <c r="E195" s="44"/>
      <c r="F195" s="41" t="str">
        <f>'Evaluation Trace'!A195</f>
        <v/>
      </c>
      <c r="G195" s="19" t="str">
        <f>'Evaluation Trace'!B195</f>
        <v/>
      </c>
      <c r="H195" s="19">
        <f>'Evaluation Trace'!C195</f>
        <v>0</v>
      </c>
      <c r="I195" s="24"/>
      <c r="J195" s="43" t="str">
        <f>'Evaluation Trace'!AK195</f>
        <v/>
      </c>
      <c r="K195" s="43" t="str">
        <f>'Evaluation Trace'!AL195</f>
        <v/>
      </c>
      <c r="L195" s="43" t="str">
        <f>'Evaluation Trace'!AM195</f>
        <v/>
      </c>
      <c r="M195" s="43" t="str">
        <f>'Evaluation Trace'!AN195</f>
        <v/>
      </c>
      <c r="N195" s="43" t="str">
        <f>'Evaluation Trace'!AO195</f>
        <v/>
      </c>
      <c r="O195" s="43" t="str">
        <f>'Evaluation Trace'!AP195</f>
        <v/>
      </c>
      <c r="P195" s="43" t="str">
        <f>'Evaluation Trace'!AQ195</f>
        <v/>
      </c>
      <c r="Q195" s="24"/>
      <c r="R195" s="43" t="str">
        <f>'Evaluation Trace'!AS195</f>
        <v/>
      </c>
      <c r="S195" s="43" t="str">
        <f>'Evaluation Trace'!AT195</f>
        <v/>
      </c>
      <c r="T195" s="43" t="str">
        <f>'Evaluation Trace'!AU195</f>
        <v/>
      </c>
      <c r="U195" s="43" t="str">
        <f>'Evaluation Trace'!AV195</f>
        <v/>
      </c>
      <c r="V195" s="43" t="str">
        <f>'Evaluation Trace'!AW195</f>
        <v/>
      </c>
      <c r="W195" s="43" t="str">
        <f>'Evaluation Trace'!AX195</f>
        <v/>
      </c>
      <c r="X195" s="43" t="str">
        <f>'Evaluation Trace'!AY195</f>
        <v/>
      </c>
      <c r="Y195" s="43" t="str">
        <f>'Evaluation Trace'!AZ195</f>
        <v/>
      </c>
      <c r="Z195" s="43" t="str">
        <f>'Evaluation Trace'!BA195</f>
        <v/>
      </c>
      <c r="AA195" s="43" t="str">
        <f>'Evaluation Trace'!BB195</f>
        <v/>
      </c>
      <c r="AB195" s="43" t="str">
        <f>'Evaluation Trace'!BC195</f>
        <v/>
      </c>
      <c r="AC195" s="24"/>
      <c r="AD195" s="43" t="str">
        <f>'Evaluation Trace'!BE195</f>
        <v/>
      </c>
      <c r="AE195" s="43" t="str">
        <f>'Evaluation Trace'!BF195</f>
        <v/>
      </c>
      <c r="AF195" s="43" t="str">
        <f>'Evaluation Trace'!BG195</f>
        <v/>
      </c>
      <c r="AG195" s="43" t="str">
        <f>'Evaluation Trace'!BH195</f>
        <v/>
      </c>
      <c r="AH195" s="43" t="str">
        <f>'Evaluation Trace'!BI195</f>
        <v/>
      </c>
      <c r="AI195" s="43" t="str">
        <f>'Evaluation Trace'!BJ195</f>
        <v/>
      </c>
      <c r="AJ195" s="43" t="str">
        <f>'Evaluation Trace'!BK195</f>
        <v/>
      </c>
      <c r="AK195" s="43" t="str">
        <f>'Evaluation Trace'!BL195</f>
        <v/>
      </c>
      <c r="AL195" s="43" t="str">
        <f>'Evaluation Trace'!BM195</f>
        <v/>
      </c>
      <c r="AM195" s="43" t="str">
        <f>'Evaluation Trace'!BN195</f>
        <v/>
      </c>
      <c r="AN195" s="43" t="str">
        <f>'Evaluation Trace'!BO195</f>
        <v/>
      </c>
      <c r="AO195" s="24"/>
      <c r="AP195" s="43" t="str">
        <f>'Evaluation Trace'!BQ195</f>
        <v/>
      </c>
      <c r="AQ195" s="43" t="str">
        <f>'Evaluation Trace'!BR195</f>
        <v/>
      </c>
      <c r="AR195" s="43" t="str">
        <f>'Evaluation Trace'!BS195</f>
        <v/>
      </c>
      <c r="AS195" s="43" t="str">
        <f>'Evaluation Trace'!BT195</f>
        <v/>
      </c>
      <c r="AT195" s="43" t="str">
        <f>'Evaluation Trace'!BU195</f>
        <v/>
      </c>
      <c r="AU195" s="43" t="str">
        <f>'Evaluation Trace'!BV195</f>
        <v/>
      </c>
      <c r="AV195" s="43" t="str">
        <f>'Evaluation Trace'!BW195</f>
        <v/>
      </c>
      <c r="AW195" s="24"/>
      <c r="AX195" s="43" t="str">
        <f>'Evaluation Trace'!BY195</f>
        <v/>
      </c>
      <c r="AY195" s="43" t="str">
        <f>'Evaluation Trace'!BZ195</f>
        <v/>
      </c>
      <c r="AZ195" s="43" t="str">
        <f>'Evaluation Trace'!CA195</f>
        <v/>
      </c>
      <c r="BA195" s="43" t="str">
        <f>'Evaluation Trace'!CB195</f>
        <v/>
      </c>
      <c r="BB195" s="43" t="str">
        <f>'Evaluation Trace'!CC195</f>
        <v/>
      </c>
      <c r="BC195" s="7"/>
      <c r="BD195" s="43" t="str">
        <f>'Evaluation Trace'!CE195</f>
        <v/>
      </c>
      <c r="BE195" s="43" t="str">
        <f>'Evaluation Trace'!CF195</f>
        <v/>
      </c>
      <c r="BF195" s="43" t="str">
        <f>'Evaluation Trace'!CG195</f>
        <v/>
      </c>
      <c r="BG195" s="43" t="str">
        <f>'Evaluation Trace'!CH195</f>
        <v/>
      </c>
      <c r="BH195" s="43" t="str">
        <f>'Evaluation Trace'!CI195</f>
        <v/>
      </c>
      <c r="BI195" s="7"/>
    </row>
    <row r="196" spans="1:61" x14ac:dyDescent="0.25">
      <c r="A196" s="44"/>
      <c r="B196" s="43" cm="1">
        <f t="array" ref="B196">MOD($D196*MOD_INV($C196,Prime),Prime)</f>
        <v>0</v>
      </c>
      <c r="C196" s="19" cm="1">
        <f t="array" ref="C196">MOD(MOD_EXP($H196,Input_Output!$O$21,Prime)-1,Prime)</f>
        <v>256</v>
      </c>
      <c r="D196" s="43">
        <f>MOD(SUMPRODUCT(_xlfn.HSTACK(J$1:P$1,R$1:AB$1,AD$1:AN$1,AP$1:AV$1,AX$1:BB$1,BD$1:BH$1),_xlfn.HSTACK($J196:$P196,$R196:$AB196,$AD196:$AN196,$AP196:$AV196,$AX196:$BB196,$BD196:$BH196)),Prime)</f>
        <v>0</v>
      </c>
      <c r="E196" s="44"/>
      <c r="F196" s="41" t="str">
        <f>'Evaluation Trace'!A196</f>
        <v/>
      </c>
      <c r="G196" s="19" t="str">
        <f>'Evaluation Trace'!B196</f>
        <v/>
      </c>
      <c r="H196" s="19">
        <f>'Evaluation Trace'!C196</f>
        <v>0</v>
      </c>
      <c r="I196" s="24"/>
      <c r="J196" s="43" t="str">
        <f>'Evaluation Trace'!AK196</f>
        <v/>
      </c>
      <c r="K196" s="43" t="str">
        <f>'Evaluation Trace'!AL196</f>
        <v/>
      </c>
      <c r="L196" s="43" t="str">
        <f>'Evaluation Trace'!AM196</f>
        <v/>
      </c>
      <c r="M196" s="43" t="str">
        <f>'Evaluation Trace'!AN196</f>
        <v/>
      </c>
      <c r="N196" s="43" t="str">
        <f>'Evaluation Trace'!AO196</f>
        <v/>
      </c>
      <c r="O196" s="43" t="str">
        <f>'Evaluation Trace'!AP196</f>
        <v/>
      </c>
      <c r="P196" s="43" t="str">
        <f>'Evaluation Trace'!AQ196</f>
        <v/>
      </c>
      <c r="Q196" s="24"/>
      <c r="R196" s="43" t="str">
        <f>'Evaluation Trace'!AS196</f>
        <v/>
      </c>
      <c r="S196" s="43" t="str">
        <f>'Evaluation Trace'!AT196</f>
        <v/>
      </c>
      <c r="T196" s="43" t="str">
        <f>'Evaluation Trace'!AU196</f>
        <v/>
      </c>
      <c r="U196" s="43" t="str">
        <f>'Evaluation Trace'!AV196</f>
        <v/>
      </c>
      <c r="V196" s="43" t="str">
        <f>'Evaluation Trace'!AW196</f>
        <v/>
      </c>
      <c r="W196" s="43" t="str">
        <f>'Evaluation Trace'!AX196</f>
        <v/>
      </c>
      <c r="X196" s="43" t="str">
        <f>'Evaluation Trace'!AY196</f>
        <v/>
      </c>
      <c r="Y196" s="43" t="str">
        <f>'Evaluation Trace'!AZ196</f>
        <v/>
      </c>
      <c r="Z196" s="43" t="str">
        <f>'Evaluation Trace'!BA196</f>
        <v/>
      </c>
      <c r="AA196" s="43" t="str">
        <f>'Evaluation Trace'!BB196</f>
        <v/>
      </c>
      <c r="AB196" s="43" t="str">
        <f>'Evaluation Trace'!BC196</f>
        <v/>
      </c>
      <c r="AC196" s="24"/>
      <c r="AD196" s="43" t="str">
        <f>'Evaluation Trace'!BE196</f>
        <v/>
      </c>
      <c r="AE196" s="43" t="str">
        <f>'Evaluation Trace'!BF196</f>
        <v/>
      </c>
      <c r="AF196" s="43" t="str">
        <f>'Evaluation Trace'!BG196</f>
        <v/>
      </c>
      <c r="AG196" s="43" t="str">
        <f>'Evaluation Trace'!BH196</f>
        <v/>
      </c>
      <c r="AH196" s="43" t="str">
        <f>'Evaluation Trace'!BI196</f>
        <v/>
      </c>
      <c r="AI196" s="43" t="str">
        <f>'Evaluation Trace'!BJ196</f>
        <v/>
      </c>
      <c r="AJ196" s="43" t="str">
        <f>'Evaluation Trace'!BK196</f>
        <v/>
      </c>
      <c r="AK196" s="43" t="str">
        <f>'Evaluation Trace'!BL196</f>
        <v/>
      </c>
      <c r="AL196" s="43" t="str">
        <f>'Evaluation Trace'!BM196</f>
        <v/>
      </c>
      <c r="AM196" s="43" t="str">
        <f>'Evaluation Trace'!BN196</f>
        <v/>
      </c>
      <c r="AN196" s="43" t="str">
        <f>'Evaluation Trace'!BO196</f>
        <v/>
      </c>
      <c r="AO196" s="24"/>
      <c r="AP196" s="43" t="str">
        <f>'Evaluation Trace'!BQ196</f>
        <v/>
      </c>
      <c r="AQ196" s="43" t="str">
        <f>'Evaluation Trace'!BR196</f>
        <v/>
      </c>
      <c r="AR196" s="43" t="str">
        <f>'Evaluation Trace'!BS196</f>
        <v/>
      </c>
      <c r="AS196" s="43" t="str">
        <f>'Evaluation Trace'!BT196</f>
        <v/>
      </c>
      <c r="AT196" s="43" t="str">
        <f>'Evaluation Trace'!BU196</f>
        <v/>
      </c>
      <c r="AU196" s="43" t="str">
        <f>'Evaluation Trace'!BV196</f>
        <v/>
      </c>
      <c r="AV196" s="43" t="str">
        <f>'Evaluation Trace'!BW196</f>
        <v/>
      </c>
      <c r="AW196" s="24"/>
      <c r="AX196" s="43" t="str">
        <f>'Evaluation Trace'!BY196</f>
        <v/>
      </c>
      <c r="AY196" s="43" t="str">
        <f>'Evaluation Trace'!BZ196</f>
        <v/>
      </c>
      <c r="AZ196" s="43" t="str">
        <f>'Evaluation Trace'!CA196</f>
        <v/>
      </c>
      <c r="BA196" s="43" t="str">
        <f>'Evaluation Trace'!CB196</f>
        <v/>
      </c>
      <c r="BB196" s="43" t="str">
        <f>'Evaluation Trace'!CC196</f>
        <v/>
      </c>
      <c r="BC196" s="7"/>
      <c r="BD196" s="43" t="str">
        <f>'Evaluation Trace'!CE196</f>
        <v/>
      </c>
      <c r="BE196" s="43" t="str">
        <f>'Evaluation Trace'!CF196</f>
        <v/>
      </c>
      <c r="BF196" s="43" t="str">
        <f>'Evaluation Trace'!CG196</f>
        <v/>
      </c>
      <c r="BG196" s="43" t="str">
        <f>'Evaluation Trace'!CH196</f>
        <v/>
      </c>
      <c r="BH196" s="43" t="str">
        <f>'Evaluation Trace'!CI196</f>
        <v/>
      </c>
      <c r="BI196" s="7"/>
    </row>
    <row r="197" spans="1:61" x14ac:dyDescent="0.25">
      <c r="A197" s="44"/>
      <c r="B197" s="43" cm="1">
        <f t="array" ref="B197">MOD($D197*MOD_INV($C197,Prime),Prime)</f>
        <v>0</v>
      </c>
      <c r="C197" s="19" cm="1">
        <f t="array" ref="C197">MOD(MOD_EXP($H197,Input_Output!$O$21,Prime)-1,Prime)</f>
        <v>256</v>
      </c>
      <c r="D197" s="43">
        <f>MOD(SUMPRODUCT(_xlfn.HSTACK(J$1:P$1,R$1:AB$1,AD$1:AN$1,AP$1:AV$1,AX$1:BB$1,BD$1:BH$1),_xlfn.HSTACK($J197:$P197,$R197:$AB197,$AD197:$AN197,$AP197:$AV197,$AX197:$BB197,$BD197:$BH197)),Prime)</f>
        <v>0</v>
      </c>
      <c r="E197" s="44"/>
      <c r="F197" s="41" t="str">
        <f>'Evaluation Trace'!A197</f>
        <v/>
      </c>
      <c r="G197" s="19" t="str">
        <f>'Evaluation Trace'!B197</f>
        <v/>
      </c>
      <c r="H197" s="19">
        <f>'Evaluation Trace'!C197</f>
        <v>0</v>
      </c>
      <c r="I197" s="24"/>
      <c r="J197" s="43" t="str">
        <f>'Evaluation Trace'!AK197</f>
        <v/>
      </c>
      <c r="K197" s="43" t="str">
        <f>'Evaluation Trace'!AL197</f>
        <v/>
      </c>
      <c r="L197" s="43" t="str">
        <f>'Evaluation Trace'!AM197</f>
        <v/>
      </c>
      <c r="M197" s="43" t="str">
        <f>'Evaluation Trace'!AN197</f>
        <v/>
      </c>
      <c r="N197" s="43" t="str">
        <f>'Evaluation Trace'!AO197</f>
        <v/>
      </c>
      <c r="O197" s="43" t="str">
        <f>'Evaluation Trace'!AP197</f>
        <v/>
      </c>
      <c r="P197" s="43" t="str">
        <f>'Evaluation Trace'!AQ197</f>
        <v/>
      </c>
      <c r="Q197" s="24"/>
      <c r="R197" s="43" t="str">
        <f>'Evaluation Trace'!AS197</f>
        <v/>
      </c>
      <c r="S197" s="43" t="str">
        <f>'Evaluation Trace'!AT197</f>
        <v/>
      </c>
      <c r="T197" s="43" t="str">
        <f>'Evaluation Trace'!AU197</f>
        <v/>
      </c>
      <c r="U197" s="43" t="str">
        <f>'Evaluation Trace'!AV197</f>
        <v/>
      </c>
      <c r="V197" s="43" t="str">
        <f>'Evaluation Trace'!AW197</f>
        <v/>
      </c>
      <c r="W197" s="43" t="str">
        <f>'Evaluation Trace'!AX197</f>
        <v/>
      </c>
      <c r="X197" s="43" t="str">
        <f>'Evaluation Trace'!AY197</f>
        <v/>
      </c>
      <c r="Y197" s="43" t="str">
        <f>'Evaluation Trace'!AZ197</f>
        <v/>
      </c>
      <c r="Z197" s="43" t="str">
        <f>'Evaluation Trace'!BA197</f>
        <v/>
      </c>
      <c r="AA197" s="43" t="str">
        <f>'Evaluation Trace'!BB197</f>
        <v/>
      </c>
      <c r="AB197" s="43" t="str">
        <f>'Evaluation Trace'!BC197</f>
        <v/>
      </c>
      <c r="AC197" s="24"/>
      <c r="AD197" s="43" t="str">
        <f>'Evaluation Trace'!BE197</f>
        <v/>
      </c>
      <c r="AE197" s="43" t="str">
        <f>'Evaluation Trace'!BF197</f>
        <v/>
      </c>
      <c r="AF197" s="43" t="str">
        <f>'Evaluation Trace'!BG197</f>
        <v/>
      </c>
      <c r="AG197" s="43" t="str">
        <f>'Evaluation Trace'!BH197</f>
        <v/>
      </c>
      <c r="AH197" s="43" t="str">
        <f>'Evaluation Trace'!BI197</f>
        <v/>
      </c>
      <c r="AI197" s="43" t="str">
        <f>'Evaluation Trace'!BJ197</f>
        <v/>
      </c>
      <c r="AJ197" s="43" t="str">
        <f>'Evaluation Trace'!BK197</f>
        <v/>
      </c>
      <c r="AK197" s="43" t="str">
        <f>'Evaluation Trace'!BL197</f>
        <v/>
      </c>
      <c r="AL197" s="43" t="str">
        <f>'Evaluation Trace'!BM197</f>
        <v/>
      </c>
      <c r="AM197" s="43" t="str">
        <f>'Evaluation Trace'!BN197</f>
        <v/>
      </c>
      <c r="AN197" s="43" t="str">
        <f>'Evaluation Trace'!BO197</f>
        <v/>
      </c>
      <c r="AO197" s="24"/>
      <c r="AP197" s="43" t="str">
        <f>'Evaluation Trace'!BQ197</f>
        <v/>
      </c>
      <c r="AQ197" s="43" t="str">
        <f>'Evaluation Trace'!BR197</f>
        <v/>
      </c>
      <c r="AR197" s="43" t="str">
        <f>'Evaluation Trace'!BS197</f>
        <v/>
      </c>
      <c r="AS197" s="43" t="str">
        <f>'Evaluation Trace'!BT197</f>
        <v/>
      </c>
      <c r="AT197" s="43" t="str">
        <f>'Evaluation Trace'!BU197</f>
        <v/>
      </c>
      <c r="AU197" s="43" t="str">
        <f>'Evaluation Trace'!BV197</f>
        <v/>
      </c>
      <c r="AV197" s="43" t="str">
        <f>'Evaluation Trace'!BW197</f>
        <v/>
      </c>
      <c r="AW197" s="24"/>
      <c r="AX197" s="43" t="str">
        <f>'Evaluation Trace'!BY197</f>
        <v/>
      </c>
      <c r="AY197" s="43" t="str">
        <f>'Evaluation Trace'!BZ197</f>
        <v/>
      </c>
      <c r="AZ197" s="43" t="str">
        <f>'Evaluation Trace'!CA197</f>
        <v/>
      </c>
      <c r="BA197" s="43" t="str">
        <f>'Evaluation Trace'!CB197</f>
        <v/>
      </c>
      <c r="BB197" s="43" t="str">
        <f>'Evaluation Trace'!CC197</f>
        <v/>
      </c>
      <c r="BC197" s="7"/>
      <c r="BD197" s="43" t="str">
        <f>'Evaluation Trace'!CE197</f>
        <v/>
      </c>
      <c r="BE197" s="43" t="str">
        <f>'Evaluation Trace'!CF197</f>
        <v/>
      </c>
      <c r="BF197" s="43" t="str">
        <f>'Evaluation Trace'!CG197</f>
        <v/>
      </c>
      <c r="BG197" s="43" t="str">
        <f>'Evaluation Trace'!CH197</f>
        <v/>
      </c>
      <c r="BH197" s="43" t="str">
        <f>'Evaluation Trace'!CI197</f>
        <v/>
      </c>
      <c r="BI197" s="7"/>
    </row>
    <row r="198" spans="1:61" x14ac:dyDescent="0.25">
      <c r="A198" s="44"/>
      <c r="B198" s="43" cm="1">
        <f t="array" ref="B198">MOD($D198*MOD_INV($C198,Prime),Prime)</f>
        <v>0</v>
      </c>
      <c r="C198" s="19" cm="1">
        <f t="array" ref="C198">MOD(MOD_EXP($H198,Input_Output!$O$21,Prime)-1,Prime)</f>
        <v>256</v>
      </c>
      <c r="D198" s="43">
        <f>MOD(SUMPRODUCT(_xlfn.HSTACK(J$1:P$1,R$1:AB$1,AD$1:AN$1,AP$1:AV$1,AX$1:BB$1,BD$1:BH$1),_xlfn.HSTACK($J198:$P198,$R198:$AB198,$AD198:$AN198,$AP198:$AV198,$AX198:$BB198,$BD198:$BH198)),Prime)</f>
        <v>0</v>
      </c>
      <c r="E198" s="44"/>
      <c r="F198" s="41" t="str">
        <f>'Evaluation Trace'!A198</f>
        <v/>
      </c>
      <c r="G198" s="19" t="str">
        <f>'Evaluation Trace'!B198</f>
        <v/>
      </c>
      <c r="H198" s="19">
        <f>'Evaluation Trace'!C198</f>
        <v>0</v>
      </c>
      <c r="I198" s="24"/>
      <c r="J198" s="43" t="str">
        <f>'Evaluation Trace'!AK198</f>
        <v/>
      </c>
      <c r="K198" s="43" t="str">
        <f>'Evaluation Trace'!AL198</f>
        <v/>
      </c>
      <c r="L198" s="43" t="str">
        <f>'Evaluation Trace'!AM198</f>
        <v/>
      </c>
      <c r="M198" s="43" t="str">
        <f>'Evaluation Trace'!AN198</f>
        <v/>
      </c>
      <c r="N198" s="43" t="str">
        <f>'Evaluation Trace'!AO198</f>
        <v/>
      </c>
      <c r="O198" s="43" t="str">
        <f>'Evaluation Trace'!AP198</f>
        <v/>
      </c>
      <c r="P198" s="43" t="str">
        <f>'Evaluation Trace'!AQ198</f>
        <v/>
      </c>
      <c r="Q198" s="24"/>
      <c r="R198" s="43" t="str">
        <f>'Evaluation Trace'!AS198</f>
        <v/>
      </c>
      <c r="S198" s="43" t="str">
        <f>'Evaluation Trace'!AT198</f>
        <v/>
      </c>
      <c r="T198" s="43" t="str">
        <f>'Evaluation Trace'!AU198</f>
        <v/>
      </c>
      <c r="U198" s="43" t="str">
        <f>'Evaluation Trace'!AV198</f>
        <v/>
      </c>
      <c r="V198" s="43" t="str">
        <f>'Evaluation Trace'!AW198</f>
        <v/>
      </c>
      <c r="W198" s="43" t="str">
        <f>'Evaluation Trace'!AX198</f>
        <v/>
      </c>
      <c r="X198" s="43" t="str">
        <f>'Evaluation Trace'!AY198</f>
        <v/>
      </c>
      <c r="Y198" s="43" t="str">
        <f>'Evaluation Trace'!AZ198</f>
        <v/>
      </c>
      <c r="Z198" s="43" t="str">
        <f>'Evaluation Trace'!BA198</f>
        <v/>
      </c>
      <c r="AA198" s="43" t="str">
        <f>'Evaluation Trace'!BB198</f>
        <v/>
      </c>
      <c r="AB198" s="43" t="str">
        <f>'Evaluation Trace'!BC198</f>
        <v/>
      </c>
      <c r="AC198" s="24"/>
      <c r="AD198" s="43" t="str">
        <f>'Evaluation Trace'!BE198</f>
        <v/>
      </c>
      <c r="AE198" s="43" t="str">
        <f>'Evaluation Trace'!BF198</f>
        <v/>
      </c>
      <c r="AF198" s="43" t="str">
        <f>'Evaluation Trace'!BG198</f>
        <v/>
      </c>
      <c r="AG198" s="43" t="str">
        <f>'Evaluation Trace'!BH198</f>
        <v/>
      </c>
      <c r="AH198" s="43" t="str">
        <f>'Evaluation Trace'!BI198</f>
        <v/>
      </c>
      <c r="AI198" s="43" t="str">
        <f>'Evaluation Trace'!BJ198</f>
        <v/>
      </c>
      <c r="AJ198" s="43" t="str">
        <f>'Evaluation Trace'!BK198</f>
        <v/>
      </c>
      <c r="AK198" s="43" t="str">
        <f>'Evaluation Trace'!BL198</f>
        <v/>
      </c>
      <c r="AL198" s="43" t="str">
        <f>'Evaluation Trace'!BM198</f>
        <v/>
      </c>
      <c r="AM198" s="43" t="str">
        <f>'Evaluation Trace'!BN198</f>
        <v/>
      </c>
      <c r="AN198" s="43" t="str">
        <f>'Evaluation Trace'!BO198</f>
        <v/>
      </c>
      <c r="AO198" s="24"/>
      <c r="AP198" s="43" t="str">
        <f>'Evaluation Trace'!BQ198</f>
        <v/>
      </c>
      <c r="AQ198" s="43" t="str">
        <f>'Evaluation Trace'!BR198</f>
        <v/>
      </c>
      <c r="AR198" s="43" t="str">
        <f>'Evaluation Trace'!BS198</f>
        <v/>
      </c>
      <c r="AS198" s="43" t="str">
        <f>'Evaluation Trace'!BT198</f>
        <v/>
      </c>
      <c r="AT198" s="43" t="str">
        <f>'Evaluation Trace'!BU198</f>
        <v/>
      </c>
      <c r="AU198" s="43" t="str">
        <f>'Evaluation Trace'!BV198</f>
        <v/>
      </c>
      <c r="AV198" s="43" t="str">
        <f>'Evaluation Trace'!BW198</f>
        <v/>
      </c>
      <c r="AW198" s="24"/>
      <c r="AX198" s="43" t="str">
        <f>'Evaluation Trace'!BY198</f>
        <v/>
      </c>
      <c r="AY198" s="43" t="str">
        <f>'Evaluation Trace'!BZ198</f>
        <v/>
      </c>
      <c r="AZ198" s="43" t="str">
        <f>'Evaluation Trace'!CA198</f>
        <v/>
      </c>
      <c r="BA198" s="43" t="str">
        <f>'Evaluation Trace'!CB198</f>
        <v/>
      </c>
      <c r="BB198" s="43" t="str">
        <f>'Evaluation Trace'!CC198</f>
        <v/>
      </c>
      <c r="BC198" s="7"/>
      <c r="BD198" s="43" t="str">
        <f>'Evaluation Trace'!CE198</f>
        <v/>
      </c>
      <c r="BE198" s="43" t="str">
        <f>'Evaluation Trace'!CF198</f>
        <v/>
      </c>
      <c r="BF198" s="43" t="str">
        <f>'Evaluation Trace'!CG198</f>
        <v/>
      </c>
      <c r="BG198" s="43" t="str">
        <f>'Evaluation Trace'!CH198</f>
        <v/>
      </c>
      <c r="BH198" s="43" t="str">
        <f>'Evaluation Trace'!CI198</f>
        <v/>
      </c>
      <c r="BI198" s="7"/>
    </row>
    <row r="199" spans="1:61" x14ac:dyDescent="0.25">
      <c r="A199" s="44"/>
      <c r="B199" s="43" cm="1">
        <f t="array" ref="B199">MOD($D199*MOD_INV($C199,Prime),Prime)</f>
        <v>0</v>
      </c>
      <c r="C199" s="19" cm="1">
        <f t="array" ref="C199">MOD(MOD_EXP($H199,Input_Output!$O$21,Prime)-1,Prime)</f>
        <v>256</v>
      </c>
      <c r="D199" s="43">
        <f>MOD(SUMPRODUCT(_xlfn.HSTACK(J$1:P$1,R$1:AB$1,AD$1:AN$1,AP$1:AV$1,AX$1:BB$1,BD$1:BH$1),_xlfn.HSTACK($J199:$P199,$R199:$AB199,$AD199:$AN199,$AP199:$AV199,$AX199:$BB199,$BD199:$BH199)),Prime)</f>
        <v>0</v>
      </c>
      <c r="E199" s="44"/>
      <c r="F199" s="41" t="str">
        <f>'Evaluation Trace'!A199</f>
        <v/>
      </c>
      <c r="G199" s="19" t="str">
        <f>'Evaluation Trace'!B199</f>
        <v/>
      </c>
      <c r="H199" s="19">
        <f>'Evaluation Trace'!C199</f>
        <v>0</v>
      </c>
      <c r="I199" s="24"/>
      <c r="J199" s="43" t="str">
        <f>'Evaluation Trace'!AK199</f>
        <v/>
      </c>
      <c r="K199" s="43" t="str">
        <f>'Evaluation Trace'!AL199</f>
        <v/>
      </c>
      <c r="L199" s="43" t="str">
        <f>'Evaluation Trace'!AM199</f>
        <v/>
      </c>
      <c r="M199" s="43" t="str">
        <f>'Evaluation Trace'!AN199</f>
        <v/>
      </c>
      <c r="N199" s="43" t="str">
        <f>'Evaluation Trace'!AO199</f>
        <v/>
      </c>
      <c r="O199" s="43" t="str">
        <f>'Evaluation Trace'!AP199</f>
        <v/>
      </c>
      <c r="P199" s="43" t="str">
        <f>'Evaluation Trace'!AQ199</f>
        <v/>
      </c>
      <c r="Q199" s="24"/>
      <c r="R199" s="43" t="str">
        <f>'Evaluation Trace'!AS199</f>
        <v/>
      </c>
      <c r="S199" s="43" t="str">
        <f>'Evaluation Trace'!AT199</f>
        <v/>
      </c>
      <c r="T199" s="43" t="str">
        <f>'Evaluation Trace'!AU199</f>
        <v/>
      </c>
      <c r="U199" s="43" t="str">
        <f>'Evaluation Trace'!AV199</f>
        <v/>
      </c>
      <c r="V199" s="43" t="str">
        <f>'Evaluation Trace'!AW199</f>
        <v/>
      </c>
      <c r="W199" s="43" t="str">
        <f>'Evaluation Trace'!AX199</f>
        <v/>
      </c>
      <c r="X199" s="43" t="str">
        <f>'Evaluation Trace'!AY199</f>
        <v/>
      </c>
      <c r="Y199" s="43" t="str">
        <f>'Evaluation Trace'!AZ199</f>
        <v/>
      </c>
      <c r="Z199" s="43" t="str">
        <f>'Evaluation Trace'!BA199</f>
        <v/>
      </c>
      <c r="AA199" s="43" t="str">
        <f>'Evaluation Trace'!BB199</f>
        <v/>
      </c>
      <c r="AB199" s="43" t="str">
        <f>'Evaluation Trace'!BC199</f>
        <v/>
      </c>
      <c r="AC199" s="24"/>
      <c r="AD199" s="43" t="str">
        <f>'Evaluation Trace'!BE199</f>
        <v/>
      </c>
      <c r="AE199" s="43" t="str">
        <f>'Evaluation Trace'!BF199</f>
        <v/>
      </c>
      <c r="AF199" s="43" t="str">
        <f>'Evaluation Trace'!BG199</f>
        <v/>
      </c>
      <c r="AG199" s="43" t="str">
        <f>'Evaluation Trace'!BH199</f>
        <v/>
      </c>
      <c r="AH199" s="43" t="str">
        <f>'Evaluation Trace'!BI199</f>
        <v/>
      </c>
      <c r="AI199" s="43" t="str">
        <f>'Evaluation Trace'!BJ199</f>
        <v/>
      </c>
      <c r="AJ199" s="43" t="str">
        <f>'Evaluation Trace'!BK199</f>
        <v/>
      </c>
      <c r="AK199" s="43" t="str">
        <f>'Evaluation Trace'!BL199</f>
        <v/>
      </c>
      <c r="AL199" s="43" t="str">
        <f>'Evaluation Trace'!BM199</f>
        <v/>
      </c>
      <c r="AM199" s="43" t="str">
        <f>'Evaluation Trace'!BN199</f>
        <v/>
      </c>
      <c r="AN199" s="43" t="str">
        <f>'Evaluation Trace'!BO199</f>
        <v/>
      </c>
      <c r="AO199" s="24"/>
      <c r="AP199" s="43" t="str">
        <f>'Evaluation Trace'!BQ199</f>
        <v/>
      </c>
      <c r="AQ199" s="43" t="str">
        <f>'Evaluation Trace'!BR199</f>
        <v/>
      </c>
      <c r="AR199" s="43" t="str">
        <f>'Evaluation Trace'!BS199</f>
        <v/>
      </c>
      <c r="AS199" s="43" t="str">
        <f>'Evaluation Trace'!BT199</f>
        <v/>
      </c>
      <c r="AT199" s="43" t="str">
        <f>'Evaluation Trace'!BU199</f>
        <v/>
      </c>
      <c r="AU199" s="43" t="str">
        <f>'Evaluation Trace'!BV199</f>
        <v/>
      </c>
      <c r="AV199" s="43" t="str">
        <f>'Evaluation Trace'!BW199</f>
        <v/>
      </c>
      <c r="AW199" s="24"/>
      <c r="AX199" s="43" t="str">
        <f>'Evaluation Trace'!BY199</f>
        <v/>
      </c>
      <c r="AY199" s="43" t="str">
        <f>'Evaluation Trace'!BZ199</f>
        <v/>
      </c>
      <c r="AZ199" s="43" t="str">
        <f>'Evaluation Trace'!CA199</f>
        <v/>
      </c>
      <c r="BA199" s="43" t="str">
        <f>'Evaluation Trace'!CB199</f>
        <v/>
      </c>
      <c r="BB199" s="43" t="str">
        <f>'Evaluation Trace'!CC199</f>
        <v/>
      </c>
      <c r="BC199" s="7"/>
      <c r="BD199" s="43" t="str">
        <f>'Evaluation Trace'!CE199</f>
        <v/>
      </c>
      <c r="BE199" s="43" t="str">
        <f>'Evaluation Trace'!CF199</f>
        <v/>
      </c>
      <c r="BF199" s="43" t="str">
        <f>'Evaluation Trace'!CG199</f>
        <v/>
      </c>
      <c r="BG199" s="43" t="str">
        <f>'Evaluation Trace'!CH199</f>
        <v/>
      </c>
      <c r="BH199" s="43" t="str">
        <f>'Evaluation Trace'!CI199</f>
        <v/>
      </c>
      <c r="BI199" s="7"/>
    </row>
    <row r="200" spans="1:61" x14ac:dyDescent="0.25">
      <c r="A200" s="44"/>
      <c r="B200" s="43" cm="1">
        <f t="array" ref="B200">MOD($D200*MOD_INV($C200,Prime),Prime)</f>
        <v>0</v>
      </c>
      <c r="C200" s="19" cm="1">
        <f t="array" ref="C200">MOD(MOD_EXP($H200,Input_Output!$O$21,Prime)-1,Prime)</f>
        <v>256</v>
      </c>
      <c r="D200" s="43">
        <f>MOD(SUMPRODUCT(_xlfn.HSTACK(J$1:P$1,R$1:AB$1,AD$1:AN$1,AP$1:AV$1,AX$1:BB$1,BD$1:BH$1),_xlfn.HSTACK($J200:$P200,$R200:$AB200,$AD200:$AN200,$AP200:$AV200,$AX200:$BB200,$BD200:$BH200)),Prime)</f>
        <v>0</v>
      </c>
      <c r="E200" s="44"/>
      <c r="F200" s="41" t="str">
        <f>'Evaluation Trace'!A200</f>
        <v/>
      </c>
      <c r="G200" s="19" t="str">
        <f>'Evaluation Trace'!B200</f>
        <v/>
      </c>
      <c r="H200" s="19">
        <f>'Evaluation Trace'!C200</f>
        <v>0</v>
      </c>
      <c r="I200" s="24"/>
      <c r="J200" s="43" t="str">
        <f>'Evaluation Trace'!AK200</f>
        <v/>
      </c>
      <c r="K200" s="43" t="str">
        <f>'Evaluation Trace'!AL200</f>
        <v/>
      </c>
      <c r="L200" s="43" t="str">
        <f>'Evaluation Trace'!AM200</f>
        <v/>
      </c>
      <c r="M200" s="43" t="str">
        <f>'Evaluation Trace'!AN200</f>
        <v/>
      </c>
      <c r="N200" s="43" t="str">
        <f>'Evaluation Trace'!AO200</f>
        <v/>
      </c>
      <c r="O200" s="43" t="str">
        <f>'Evaluation Trace'!AP200</f>
        <v/>
      </c>
      <c r="P200" s="43" t="str">
        <f>'Evaluation Trace'!AQ200</f>
        <v/>
      </c>
      <c r="Q200" s="24"/>
      <c r="R200" s="43" t="str">
        <f>'Evaluation Trace'!AS200</f>
        <v/>
      </c>
      <c r="S200" s="43" t="str">
        <f>'Evaluation Trace'!AT200</f>
        <v/>
      </c>
      <c r="T200" s="43" t="str">
        <f>'Evaluation Trace'!AU200</f>
        <v/>
      </c>
      <c r="U200" s="43" t="str">
        <f>'Evaluation Trace'!AV200</f>
        <v/>
      </c>
      <c r="V200" s="43" t="str">
        <f>'Evaluation Trace'!AW200</f>
        <v/>
      </c>
      <c r="W200" s="43" t="str">
        <f>'Evaluation Trace'!AX200</f>
        <v/>
      </c>
      <c r="X200" s="43" t="str">
        <f>'Evaluation Trace'!AY200</f>
        <v/>
      </c>
      <c r="Y200" s="43" t="str">
        <f>'Evaluation Trace'!AZ200</f>
        <v/>
      </c>
      <c r="Z200" s="43" t="str">
        <f>'Evaluation Trace'!BA200</f>
        <v/>
      </c>
      <c r="AA200" s="43" t="str">
        <f>'Evaluation Trace'!BB200</f>
        <v/>
      </c>
      <c r="AB200" s="43" t="str">
        <f>'Evaluation Trace'!BC200</f>
        <v/>
      </c>
      <c r="AC200" s="24"/>
      <c r="AD200" s="43" t="str">
        <f>'Evaluation Trace'!BE200</f>
        <v/>
      </c>
      <c r="AE200" s="43" t="str">
        <f>'Evaluation Trace'!BF200</f>
        <v/>
      </c>
      <c r="AF200" s="43" t="str">
        <f>'Evaluation Trace'!BG200</f>
        <v/>
      </c>
      <c r="AG200" s="43" t="str">
        <f>'Evaluation Trace'!BH200</f>
        <v/>
      </c>
      <c r="AH200" s="43" t="str">
        <f>'Evaluation Trace'!BI200</f>
        <v/>
      </c>
      <c r="AI200" s="43" t="str">
        <f>'Evaluation Trace'!BJ200</f>
        <v/>
      </c>
      <c r="AJ200" s="43" t="str">
        <f>'Evaluation Trace'!BK200</f>
        <v/>
      </c>
      <c r="AK200" s="43" t="str">
        <f>'Evaluation Trace'!BL200</f>
        <v/>
      </c>
      <c r="AL200" s="43" t="str">
        <f>'Evaluation Trace'!BM200</f>
        <v/>
      </c>
      <c r="AM200" s="43" t="str">
        <f>'Evaluation Trace'!BN200</f>
        <v/>
      </c>
      <c r="AN200" s="43" t="str">
        <f>'Evaluation Trace'!BO200</f>
        <v/>
      </c>
      <c r="AO200" s="24"/>
      <c r="AP200" s="43" t="str">
        <f>'Evaluation Trace'!BQ200</f>
        <v/>
      </c>
      <c r="AQ200" s="43" t="str">
        <f>'Evaluation Trace'!BR200</f>
        <v/>
      </c>
      <c r="AR200" s="43" t="str">
        <f>'Evaluation Trace'!BS200</f>
        <v/>
      </c>
      <c r="AS200" s="43" t="str">
        <f>'Evaluation Trace'!BT200</f>
        <v/>
      </c>
      <c r="AT200" s="43" t="str">
        <f>'Evaluation Trace'!BU200</f>
        <v/>
      </c>
      <c r="AU200" s="43" t="str">
        <f>'Evaluation Trace'!BV200</f>
        <v/>
      </c>
      <c r="AV200" s="43" t="str">
        <f>'Evaluation Trace'!BW200</f>
        <v/>
      </c>
      <c r="AW200" s="24"/>
      <c r="AX200" s="43" t="str">
        <f>'Evaluation Trace'!BY200</f>
        <v/>
      </c>
      <c r="AY200" s="43" t="str">
        <f>'Evaluation Trace'!BZ200</f>
        <v/>
      </c>
      <c r="AZ200" s="43" t="str">
        <f>'Evaluation Trace'!CA200</f>
        <v/>
      </c>
      <c r="BA200" s="43" t="str">
        <f>'Evaluation Trace'!CB200</f>
        <v/>
      </c>
      <c r="BB200" s="43" t="str">
        <f>'Evaluation Trace'!CC200</f>
        <v/>
      </c>
      <c r="BC200" s="7"/>
      <c r="BD200" s="43" t="str">
        <f>'Evaluation Trace'!CE200</f>
        <v/>
      </c>
      <c r="BE200" s="43" t="str">
        <f>'Evaluation Trace'!CF200</f>
        <v/>
      </c>
      <c r="BF200" s="43" t="str">
        <f>'Evaluation Trace'!CG200</f>
        <v/>
      </c>
      <c r="BG200" s="43" t="str">
        <f>'Evaluation Trace'!CH200</f>
        <v/>
      </c>
      <c r="BH200" s="43" t="str">
        <f>'Evaluation Trace'!CI200</f>
        <v/>
      </c>
      <c r="BI200" s="7"/>
    </row>
    <row r="201" spans="1:61" x14ac:dyDescent="0.25">
      <c r="A201" s="44"/>
      <c r="B201" s="43" cm="1">
        <f t="array" ref="B201">MOD($D201*MOD_INV($C201,Prime),Prime)</f>
        <v>0</v>
      </c>
      <c r="C201" s="19" cm="1">
        <f t="array" ref="C201">MOD(MOD_EXP($H201,Input_Output!$O$21,Prime)-1,Prime)</f>
        <v>256</v>
      </c>
      <c r="D201" s="43">
        <f>MOD(SUMPRODUCT(_xlfn.HSTACK(J$1:P$1,R$1:AB$1,AD$1:AN$1,AP$1:AV$1,AX$1:BB$1,BD$1:BH$1),_xlfn.HSTACK($J201:$P201,$R201:$AB201,$AD201:$AN201,$AP201:$AV201,$AX201:$BB201,$BD201:$BH201)),Prime)</f>
        <v>0</v>
      </c>
      <c r="E201" s="44"/>
      <c r="F201" s="41" t="str">
        <f>'Evaluation Trace'!A201</f>
        <v/>
      </c>
      <c r="G201" s="19" t="str">
        <f>'Evaluation Trace'!B201</f>
        <v/>
      </c>
      <c r="H201" s="19">
        <f>'Evaluation Trace'!C201</f>
        <v>0</v>
      </c>
      <c r="I201" s="24"/>
      <c r="J201" s="43" t="str">
        <f>'Evaluation Trace'!AK201</f>
        <v/>
      </c>
      <c r="K201" s="43" t="str">
        <f>'Evaluation Trace'!AL201</f>
        <v/>
      </c>
      <c r="L201" s="43" t="str">
        <f>'Evaluation Trace'!AM201</f>
        <v/>
      </c>
      <c r="M201" s="43" t="str">
        <f>'Evaluation Trace'!AN201</f>
        <v/>
      </c>
      <c r="N201" s="43" t="str">
        <f>'Evaluation Trace'!AO201</f>
        <v/>
      </c>
      <c r="O201" s="43" t="str">
        <f>'Evaluation Trace'!AP201</f>
        <v/>
      </c>
      <c r="P201" s="43" t="str">
        <f>'Evaluation Trace'!AQ201</f>
        <v/>
      </c>
      <c r="Q201" s="24"/>
      <c r="R201" s="43" t="str">
        <f>'Evaluation Trace'!AS201</f>
        <v/>
      </c>
      <c r="S201" s="43" t="str">
        <f>'Evaluation Trace'!AT201</f>
        <v/>
      </c>
      <c r="T201" s="43" t="str">
        <f>'Evaluation Trace'!AU201</f>
        <v/>
      </c>
      <c r="U201" s="43" t="str">
        <f>'Evaluation Trace'!AV201</f>
        <v/>
      </c>
      <c r="V201" s="43" t="str">
        <f>'Evaluation Trace'!AW201</f>
        <v/>
      </c>
      <c r="W201" s="43" t="str">
        <f>'Evaluation Trace'!AX201</f>
        <v/>
      </c>
      <c r="X201" s="43" t="str">
        <f>'Evaluation Trace'!AY201</f>
        <v/>
      </c>
      <c r="Y201" s="43" t="str">
        <f>'Evaluation Trace'!AZ201</f>
        <v/>
      </c>
      <c r="Z201" s="43" t="str">
        <f>'Evaluation Trace'!BA201</f>
        <v/>
      </c>
      <c r="AA201" s="43" t="str">
        <f>'Evaluation Trace'!BB201</f>
        <v/>
      </c>
      <c r="AB201" s="43" t="str">
        <f>'Evaluation Trace'!BC201</f>
        <v/>
      </c>
      <c r="AC201" s="24"/>
      <c r="AD201" s="43" t="str">
        <f>'Evaluation Trace'!BE201</f>
        <v/>
      </c>
      <c r="AE201" s="43" t="str">
        <f>'Evaluation Trace'!BF201</f>
        <v/>
      </c>
      <c r="AF201" s="43" t="str">
        <f>'Evaluation Trace'!BG201</f>
        <v/>
      </c>
      <c r="AG201" s="43" t="str">
        <f>'Evaluation Trace'!BH201</f>
        <v/>
      </c>
      <c r="AH201" s="43" t="str">
        <f>'Evaluation Trace'!BI201</f>
        <v/>
      </c>
      <c r="AI201" s="43" t="str">
        <f>'Evaluation Trace'!BJ201</f>
        <v/>
      </c>
      <c r="AJ201" s="43" t="str">
        <f>'Evaluation Trace'!BK201</f>
        <v/>
      </c>
      <c r="AK201" s="43" t="str">
        <f>'Evaluation Trace'!BL201</f>
        <v/>
      </c>
      <c r="AL201" s="43" t="str">
        <f>'Evaluation Trace'!BM201</f>
        <v/>
      </c>
      <c r="AM201" s="43" t="str">
        <f>'Evaluation Trace'!BN201</f>
        <v/>
      </c>
      <c r="AN201" s="43" t="str">
        <f>'Evaluation Trace'!BO201</f>
        <v/>
      </c>
      <c r="AO201" s="24"/>
      <c r="AP201" s="43" t="str">
        <f>'Evaluation Trace'!BQ201</f>
        <v/>
      </c>
      <c r="AQ201" s="43" t="str">
        <f>'Evaluation Trace'!BR201</f>
        <v/>
      </c>
      <c r="AR201" s="43" t="str">
        <f>'Evaluation Trace'!BS201</f>
        <v/>
      </c>
      <c r="AS201" s="43" t="str">
        <f>'Evaluation Trace'!BT201</f>
        <v/>
      </c>
      <c r="AT201" s="43" t="str">
        <f>'Evaluation Trace'!BU201</f>
        <v/>
      </c>
      <c r="AU201" s="43" t="str">
        <f>'Evaluation Trace'!BV201</f>
        <v/>
      </c>
      <c r="AV201" s="43" t="str">
        <f>'Evaluation Trace'!BW201</f>
        <v/>
      </c>
      <c r="AW201" s="24"/>
      <c r="AX201" s="43" t="str">
        <f>'Evaluation Trace'!BY201</f>
        <v/>
      </c>
      <c r="AY201" s="43" t="str">
        <f>'Evaluation Trace'!BZ201</f>
        <v/>
      </c>
      <c r="AZ201" s="43" t="str">
        <f>'Evaluation Trace'!CA201</f>
        <v/>
      </c>
      <c r="BA201" s="43" t="str">
        <f>'Evaluation Trace'!CB201</f>
        <v/>
      </c>
      <c r="BB201" s="43" t="str">
        <f>'Evaluation Trace'!CC201</f>
        <v/>
      </c>
      <c r="BC201" s="7"/>
      <c r="BD201" s="43" t="str">
        <f>'Evaluation Trace'!CE201</f>
        <v/>
      </c>
      <c r="BE201" s="43" t="str">
        <f>'Evaluation Trace'!CF201</f>
        <v/>
      </c>
      <c r="BF201" s="43" t="str">
        <f>'Evaluation Trace'!CG201</f>
        <v/>
      </c>
      <c r="BG201" s="43" t="str">
        <f>'Evaluation Trace'!CH201</f>
        <v/>
      </c>
      <c r="BH201" s="43" t="str">
        <f>'Evaluation Trace'!CI201</f>
        <v/>
      </c>
      <c r="BI201" s="7"/>
    </row>
    <row r="202" spans="1:61" x14ac:dyDescent="0.25">
      <c r="A202" s="44"/>
      <c r="B202" s="43" cm="1">
        <f t="array" ref="B202">MOD($D202*MOD_INV($C202,Prime),Prime)</f>
        <v>0</v>
      </c>
      <c r="C202" s="19" cm="1">
        <f t="array" ref="C202">MOD(MOD_EXP($H202,Input_Output!$O$21,Prime)-1,Prime)</f>
        <v>256</v>
      </c>
      <c r="D202" s="43">
        <f>MOD(SUMPRODUCT(_xlfn.HSTACK(J$1:P$1,R$1:AB$1,AD$1:AN$1,AP$1:AV$1,AX$1:BB$1,BD$1:BH$1),_xlfn.HSTACK($J202:$P202,$R202:$AB202,$AD202:$AN202,$AP202:$AV202,$AX202:$BB202,$BD202:$BH202)),Prime)</f>
        <v>0</v>
      </c>
      <c r="E202" s="44"/>
      <c r="F202" s="41" t="str">
        <f>'Evaluation Trace'!A202</f>
        <v/>
      </c>
      <c r="G202" s="19" t="str">
        <f>'Evaluation Trace'!B202</f>
        <v/>
      </c>
      <c r="H202" s="19">
        <f>'Evaluation Trace'!C202</f>
        <v>0</v>
      </c>
      <c r="I202" s="24"/>
      <c r="J202" s="43" t="str">
        <f>'Evaluation Trace'!AK202</f>
        <v/>
      </c>
      <c r="K202" s="43" t="str">
        <f>'Evaluation Trace'!AL202</f>
        <v/>
      </c>
      <c r="L202" s="43" t="str">
        <f>'Evaluation Trace'!AM202</f>
        <v/>
      </c>
      <c r="M202" s="43" t="str">
        <f>'Evaluation Trace'!AN202</f>
        <v/>
      </c>
      <c r="N202" s="43" t="str">
        <f>'Evaluation Trace'!AO202</f>
        <v/>
      </c>
      <c r="O202" s="43" t="str">
        <f>'Evaluation Trace'!AP202</f>
        <v/>
      </c>
      <c r="P202" s="43" t="str">
        <f>'Evaluation Trace'!AQ202</f>
        <v/>
      </c>
      <c r="Q202" s="24"/>
      <c r="R202" s="43" t="str">
        <f>'Evaluation Trace'!AS202</f>
        <v/>
      </c>
      <c r="S202" s="43" t="str">
        <f>'Evaluation Trace'!AT202</f>
        <v/>
      </c>
      <c r="T202" s="43" t="str">
        <f>'Evaluation Trace'!AU202</f>
        <v/>
      </c>
      <c r="U202" s="43" t="str">
        <f>'Evaluation Trace'!AV202</f>
        <v/>
      </c>
      <c r="V202" s="43" t="str">
        <f>'Evaluation Trace'!AW202</f>
        <v/>
      </c>
      <c r="W202" s="43" t="str">
        <f>'Evaluation Trace'!AX202</f>
        <v/>
      </c>
      <c r="X202" s="43" t="str">
        <f>'Evaluation Trace'!AY202</f>
        <v/>
      </c>
      <c r="Y202" s="43" t="str">
        <f>'Evaluation Trace'!AZ202</f>
        <v/>
      </c>
      <c r="Z202" s="43" t="str">
        <f>'Evaluation Trace'!BA202</f>
        <v/>
      </c>
      <c r="AA202" s="43" t="str">
        <f>'Evaluation Trace'!BB202</f>
        <v/>
      </c>
      <c r="AB202" s="43" t="str">
        <f>'Evaluation Trace'!BC202</f>
        <v/>
      </c>
      <c r="AC202" s="24"/>
      <c r="AD202" s="43" t="str">
        <f>'Evaluation Trace'!BE202</f>
        <v/>
      </c>
      <c r="AE202" s="43" t="str">
        <f>'Evaluation Trace'!BF202</f>
        <v/>
      </c>
      <c r="AF202" s="43" t="str">
        <f>'Evaluation Trace'!BG202</f>
        <v/>
      </c>
      <c r="AG202" s="43" t="str">
        <f>'Evaluation Trace'!BH202</f>
        <v/>
      </c>
      <c r="AH202" s="43" t="str">
        <f>'Evaluation Trace'!BI202</f>
        <v/>
      </c>
      <c r="AI202" s="43" t="str">
        <f>'Evaluation Trace'!BJ202</f>
        <v/>
      </c>
      <c r="AJ202" s="43" t="str">
        <f>'Evaluation Trace'!BK202</f>
        <v/>
      </c>
      <c r="AK202" s="43" t="str">
        <f>'Evaluation Trace'!BL202</f>
        <v/>
      </c>
      <c r="AL202" s="43" t="str">
        <f>'Evaluation Trace'!BM202</f>
        <v/>
      </c>
      <c r="AM202" s="43" t="str">
        <f>'Evaluation Trace'!BN202</f>
        <v/>
      </c>
      <c r="AN202" s="43" t="str">
        <f>'Evaluation Trace'!BO202</f>
        <v/>
      </c>
      <c r="AO202" s="24"/>
      <c r="AP202" s="43" t="str">
        <f>'Evaluation Trace'!BQ202</f>
        <v/>
      </c>
      <c r="AQ202" s="43" t="str">
        <f>'Evaluation Trace'!BR202</f>
        <v/>
      </c>
      <c r="AR202" s="43" t="str">
        <f>'Evaluation Trace'!BS202</f>
        <v/>
      </c>
      <c r="AS202" s="43" t="str">
        <f>'Evaluation Trace'!BT202</f>
        <v/>
      </c>
      <c r="AT202" s="43" t="str">
        <f>'Evaluation Trace'!BU202</f>
        <v/>
      </c>
      <c r="AU202" s="43" t="str">
        <f>'Evaluation Trace'!BV202</f>
        <v/>
      </c>
      <c r="AV202" s="43" t="str">
        <f>'Evaluation Trace'!BW202</f>
        <v/>
      </c>
      <c r="AW202" s="24"/>
      <c r="AX202" s="43" t="str">
        <f>'Evaluation Trace'!BY202</f>
        <v/>
      </c>
      <c r="AY202" s="43" t="str">
        <f>'Evaluation Trace'!BZ202</f>
        <v/>
      </c>
      <c r="AZ202" s="43" t="str">
        <f>'Evaluation Trace'!CA202</f>
        <v/>
      </c>
      <c r="BA202" s="43" t="str">
        <f>'Evaluation Trace'!CB202</f>
        <v/>
      </c>
      <c r="BB202" s="43" t="str">
        <f>'Evaluation Trace'!CC202</f>
        <v/>
      </c>
      <c r="BC202" s="7"/>
      <c r="BD202" s="43" t="str">
        <f>'Evaluation Trace'!CE202</f>
        <v/>
      </c>
      <c r="BE202" s="43" t="str">
        <f>'Evaluation Trace'!CF202</f>
        <v/>
      </c>
      <c r="BF202" s="43" t="str">
        <f>'Evaluation Trace'!CG202</f>
        <v/>
      </c>
      <c r="BG202" s="43" t="str">
        <f>'Evaluation Trace'!CH202</f>
        <v/>
      </c>
      <c r="BH202" s="43" t="str">
        <f>'Evaluation Trace'!CI202</f>
        <v/>
      </c>
      <c r="BI202" s="7"/>
    </row>
    <row r="203" spans="1:61" x14ac:dyDescent="0.25">
      <c r="A203" s="44"/>
      <c r="B203" s="43" cm="1">
        <f t="array" ref="B203">MOD($D203*MOD_INV($C203,Prime),Prime)</f>
        <v>0</v>
      </c>
      <c r="C203" s="19" cm="1">
        <f t="array" ref="C203">MOD(MOD_EXP($H203,Input_Output!$O$21,Prime)-1,Prime)</f>
        <v>256</v>
      </c>
      <c r="D203" s="43">
        <f>MOD(SUMPRODUCT(_xlfn.HSTACK(J$1:P$1,R$1:AB$1,AD$1:AN$1,AP$1:AV$1,AX$1:BB$1,BD$1:BH$1),_xlfn.HSTACK($J203:$P203,$R203:$AB203,$AD203:$AN203,$AP203:$AV203,$AX203:$BB203,$BD203:$BH203)),Prime)</f>
        <v>0</v>
      </c>
      <c r="E203" s="44"/>
      <c r="F203" s="41" t="str">
        <f>'Evaluation Trace'!A203</f>
        <v/>
      </c>
      <c r="G203" s="19" t="str">
        <f>'Evaluation Trace'!B203</f>
        <v/>
      </c>
      <c r="H203" s="19">
        <f>'Evaluation Trace'!C203</f>
        <v>0</v>
      </c>
      <c r="I203" s="24"/>
      <c r="J203" s="43" t="str">
        <f>'Evaluation Trace'!AK203</f>
        <v/>
      </c>
      <c r="K203" s="43" t="str">
        <f>'Evaluation Trace'!AL203</f>
        <v/>
      </c>
      <c r="L203" s="43" t="str">
        <f>'Evaluation Trace'!AM203</f>
        <v/>
      </c>
      <c r="M203" s="43" t="str">
        <f>'Evaluation Trace'!AN203</f>
        <v/>
      </c>
      <c r="N203" s="43" t="str">
        <f>'Evaluation Trace'!AO203</f>
        <v/>
      </c>
      <c r="O203" s="43" t="str">
        <f>'Evaluation Trace'!AP203</f>
        <v/>
      </c>
      <c r="P203" s="43" t="str">
        <f>'Evaluation Trace'!AQ203</f>
        <v/>
      </c>
      <c r="Q203" s="24"/>
      <c r="R203" s="43" t="str">
        <f>'Evaluation Trace'!AS203</f>
        <v/>
      </c>
      <c r="S203" s="43" t="str">
        <f>'Evaluation Trace'!AT203</f>
        <v/>
      </c>
      <c r="T203" s="43" t="str">
        <f>'Evaluation Trace'!AU203</f>
        <v/>
      </c>
      <c r="U203" s="43" t="str">
        <f>'Evaluation Trace'!AV203</f>
        <v/>
      </c>
      <c r="V203" s="43" t="str">
        <f>'Evaluation Trace'!AW203</f>
        <v/>
      </c>
      <c r="W203" s="43" t="str">
        <f>'Evaluation Trace'!AX203</f>
        <v/>
      </c>
      <c r="X203" s="43" t="str">
        <f>'Evaluation Trace'!AY203</f>
        <v/>
      </c>
      <c r="Y203" s="43" t="str">
        <f>'Evaluation Trace'!AZ203</f>
        <v/>
      </c>
      <c r="Z203" s="43" t="str">
        <f>'Evaluation Trace'!BA203</f>
        <v/>
      </c>
      <c r="AA203" s="43" t="str">
        <f>'Evaluation Trace'!BB203</f>
        <v/>
      </c>
      <c r="AB203" s="43" t="str">
        <f>'Evaluation Trace'!BC203</f>
        <v/>
      </c>
      <c r="AC203" s="24"/>
      <c r="AD203" s="43" t="str">
        <f>'Evaluation Trace'!BE203</f>
        <v/>
      </c>
      <c r="AE203" s="43" t="str">
        <f>'Evaluation Trace'!BF203</f>
        <v/>
      </c>
      <c r="AF203" s="43" t="str">
        <f>'Evaluation Trace'!BG203</f>
        <v/>
      </c>
      <c r="AG203" s="43" t="str">
        <f>'Evaluation Trace'!BH203</f>
        <v/>
      </c>
      <c r="AH203" s="43" t="str">
        <f>'Evaluation Trace'!BI203</f>
        <v/>
      </c>
      <c r="AI203" s="43" t="str">
        <f>'Evaluation Trace'!BJ203</f>
        <v/>
      </c>
      <c r="AJ203" s="43" t="str">
        <f>'Evaluation Trace'!BK203</f>
        <v/>
      </c>
      <c r="AK203" s="43" t="str">
        <f>'Evaluation Trace'!BL203</f>
        <v/>
      </c>
      <c r="AL203" s="43" t="str">
        <f>'Evaluation Trace'!BM203</f>
        <v/>
      </c>
      <c r="AM203" s="43" t="str">
        <f>'Evaluation Trace'!BN203</f>
        <v/>
      </c>
      <c r="AN203" s="43" t="str">
        <f>'Evaluation Trace'!BO203</f>
        <v/>
      </c>
      <c r="AO203" s="24"/>
      <c r="AP203" s="43" t="str">
        <f>'Evaluation Trace'!BQ203</f>
        <v/>
      </c>
      <c r="AQ203" s="43" t="str">
        <f>'Evaluation Trace'!BR203</f>
        <v/>
      </c>
      <c r="AR203" s="43" t="str">
        <f>'Evaluation Trace'!BS203</f>
        <v/>
      </c>
      <c r="AS203" s="43" t="str">
        <f>'Evaluation Trace'!BT203</f>
        <v/>
      </c>
      <c r="AT203" s="43" t="str">
        <f>'Evaluation Trace'!BU203</f>
        <v/>
      </c>
      <c r="AU203" s="43" t="str">
        <f>'Evaluation Trace'!BV203</f>
        <v/>
      </c>
      <c r="AV203" s="43" t="str">
        <f>'Evaluation Trace'!BW203</f>
        <v/>
      </c>
      <c r="AW203" s="24"/>
      <c r="AX203" s="43" t="str">
        <f>'Evaluation Trace'!BY203</f>
        <v/>
      </c>
      <c r="AY203" s="43" t="str">
        <f>'Evaluation Trace'!BZ203</f>
        <v/>
      </c>
      <c r="AZ203" s="43" t="str">
        <f>'Evaluation Trace'!CA203</f>
        <v/>
      </c>
      <c r="BA203" s="43" t="str">
        <f>'Evaluation Trace'!CB203</f>
        <v/>
      </c>
      <c r="BB203" s="43" t="str">
        <f>'Evaluation Trace'!CC203</f>
        <v/>
      </c>
      <c r="BC203" s="7"/>
      <c r="BD203" s="43" t="str">
        <f>'Evaluation Trace'!CE203</f>
        <v/>
      </c>
      <c r="BE203" s="43" t="str">
        <f>'Evaluation Trace'!CF203</f>
        <v/>
      </c>
      <c r="BF203" s="43" t="str">
        <f>'Evaluation Trace'!CG203</f>
        <v/>
      </c>
      <c r="BG203" s="43" t="str">
        <f>'Evaluation Trace'!CH203</f>
        <v/>
      </c>
      <c r="BH203" s="43" t="str">
        <f>'Evaluation Trace'!CI203</f>
        <v/>
      </c>
      <c r="BI203" s="7"/>
    </row>
    <row r="204" spans="1:61" x14ac:dyDescent="0.25">
      <c r="A204" s="44"/>
      <c r="B204" s="43" cm="1">
        <f t="array" ref="B204">MOD($D204*MOD_INV($C204,Prime),Prime)</f>
        <v>0</v>
      </c>
      <c r="C204" s="19" cm="1">
        <f t="array" ref="C204">MOD(MOD_EXP($H204,Input_Output!$O$21,Prime)-1,Prime)</f>
        <v>256</v>
      </c>
      <c r="D204" s="43">
        <f>MOD(SUMPRODUCT(_xlfn.HSTACK(J$1:P$1,R$1:AB$1,AD$1:AN$1,AP$1:AV$1,AX$1:BB$1,BD$1:BH$1),_xlfn.HSTACK($J204:$P204,$R204:$AB204,$AD204:$AN204,$AP204:$AV204,$AX204:$BB204,$BD204:$BH204)),Prime)</f>
        <v>0</v>
      </c>
      <c r="E204" s="44"/>
      <c r="F204" s="41" t="str">
        <f>'Evaluation Trace'!A204</f>
        <v/>
      </c>
      <c r="G204" s="19" t="str">
        <f>'Evaluation Trace'!B204</f>
        <v/>
      </c>
      <c r="H204" s="19">
        <f>'Evaluation Trace'!C204</f>
        <v>0</v>
      </c>
      <c r="I204" s="24"/>
      <c r="J204" s="43" t="str">
        <f>'Evaluation Trace'!AK204</f>
        <v/>
      </c>
      <c r="K204" s="43" t="str">
        <f>'Evaluation Trace'!AL204</f>
        <v/>
      </c>
      <c r="L204" s="43" t="str">
        <f>'Evaluation Trace'!AM204</f>
        <v/>
      </c>
      <c r="M204" s="43" t="str">
        <f>'Evaluation Trace'!AN204</f>
        <v/>
      </c>
      <c r="N204" s="43" t="str">
        <f>'Evaluation Trace'!AO204</f>
        <v/>
      </c>
      <c r="O204" s="43" t="str">
        <f>'Evaluation Trace'!AP204</f>
        <v/>
      </c>
      <c r="P204" s="43" t="str">
        <f>'Evaluation Trace'!AQ204</f>
        <v/>
      </c>
      <c r="Q204" s="24"/>
      <c r="R204" s="43" t="str">
        <f>'Evaluation Trace'!AS204</f>
        <v/>
      </c>
      <c r="S204" s="43" t="str">
        <f>'Evaluation Trace'!AT204</f>
        <v/>
      </c>
      <c r="T204" s="43" t="str">
        <f>'Evaluation Trace'!AU204</f>
        <v/>
      </c>
      <c r="U204" s="43" t="str">
        <f>'Evaluation Trace'!AV204</f>
        <v/>
      </c>
      <c r="V204" s="43" t="str">
        <f>'Evaluation Trace'!AW204</f>
        <v/>
      </c>
      <c r="W204" s="43" t="str">
        <f>'Evaluation Trace'!AX204</f>
        <v/>
      </c>
      <c r="X204" s="43" t="str">
        <f>'Evaluation Trace'!AY204</f>
        <v/>
      </c>
      <c r="Y204" s="43" t="str">
        <f>'Evaluation Trace'!AZ204</f>
        <v/>
      </c>
      <c r="Z204" s="43" t="str">
        <f>'Evaluation Trace'!BA204</f>
        <v/>
      </c>
      <c r="AA204" s="43" t="str">
        <f>'Evaluation Trace'!BB204</f>
        <v/>
      </c>
      <c r="AB204" s="43" t="str">
        <f>'Evaluation Trace'!BC204</f>
        <v/>
      </c>
      <c r="AC204" s="24"/>
      <c r="AD204" s="43" t="str">
        <f>'Evaluation Trace'!BE204</f>
        <v/>
      </c>
      <c r="AE204" s="43" t="str">
        <f>'Evaluation Trace'!BF204</f>
        <v/>
      </c>
      <c r="AF204" s="43" t="str">
        <f>'Evaluation Trace'!BG204</f>
        <v/>
      </c>
      <c r="AG204" s="43" t="str">
        <f>'Evaluation Trace'!BH204</f>
        <v/>
      </c>
      <c r="AH204" s="43" t="str">
        <f>'Evaluation Trace'!BI204</f>
        <v/>
      </c>
      <c r="AI204" s="43" t="str">
        <f>'Evaluation Trace'!BJ204</f>
        <v/>
      </c>
      <c r="AJ204" s="43" t="str">
        <f>'Evaluation Trace'!BK204</f>
        <v/>
      </c>
      <c r="AK204" s="43" t="str">
        <f>'Evaluation Trace'!BL204</f>
        <v/>
      </c>
      <c r="AL204" s="43" t="str">
        <f>'Evaluation Trace'!BM204</f>
        <v/>
      </c>
      <c r="AM204" s="43" t="str">
        <f>'Evaluation Trace'!BN204</f>
        <v/>
      </c>
      <c r="AN204" s="43" t="str">
        <f>'Evaluation Trace'!BO204</f>
        <v/>
      </c>
      <c r="AO204" s="24"/>
      <c r="AP204" s="43" t="str">
        <f>'Evaluation Trace'!BQ204</f>
        <v/>
      </c>
      <c r="AQ204" s="43" t="str">
        <f>'Evaluation Trace'!BR204</f>
        <v/>
      </c>
      <c r="AR204" s="43" t="str">
        <f>'Evaluation Trace'!BS204</f>
        <v/>
      </c>
      <c r="AS204" s="43" t="str">
        <f>'Evaluation Trace'!BT204</f>
        <v/>
      </c>
      <c r="AT204" s="43" t="str">
        <f>'Evaluation Trace'!BU204</f>
        <v/>
      </c>
      <c r="AU204" s="43" t="str">
        <f>'Evaluation Trace'!BV204</f>
        <v/>
      </c>
      <c r="AV204" s="43" t="str">
        <f>'Evaluation Trace'!BW204</f>
        <v/>
      </c>
      <c r="AW204" s="24"/>
      <c r="AX204" s="43" t="str">
        <f>'Evaluation Trace'!BY204</f>
        <v/>
      </c>
      <c r="AY204" s="43" t="str">
        <f>'Evaluation Trace'!BZ204</f>
        <v/>
      </c>
      <c r="AZ204" s="43" t="str">
        <f>'Evaluation Trace'!CA204</f>
        <v/>
      </c>
      <c r="BA204" s="43" t="str">
        <f>'Evaluation Trace'!CB204</f>
        <v/>
      </c>
      <c r="BB204" s="43" t="str">
        <f>'Evaluation Trace'!CC204</f>
        <v/>
      </c>
      <c r="BC204" s="7"/>
      <c r="BD204" s="43" t="str">
        <f>'Evaluation Trace'!CE204</f>
        <v/>
      </c>
      <c r="BE204" s="43" t="str">
        <f>'Evaluation Trace'!CF204</f>
        <v/>
      </c>
      <c r="BF204" s="43" t="str">
        <f>'Evaluation Trace'!CG204</f>
        <v/>
      </c>
      <c r="BG204" s="43" t="str">
        <f>'Evaluation Trace'!CH204</f>
        <v/>
      </c>
      <c r="BH204" s="43" t="str">
        <f>'Evaluation Trace'!CI204</f>
        <v/>
      </c>
      <c r="BI204" s="7"/>
    </row>
    <row r="205" spans="1:61" x14ac:dyDescent="0.25">
      <c r="A205" s="44"/>
      <c r="B205" s="43" cm="1">
        <f t="array" ref="B205">MOD($D205*MOD_INV($C205,Prime),Prime)</f>
        <v>0</v>
      </c>
      <c r="C205" s="19" cm="1">
        <f t="array" ref="C205">MOD(MOD_EXP($H205,Input_Output!$O$21,Prime)-1,Prime)</f>
        <v>256</v>
      </c>
      <c r="D205" s="43">
        <f>MOD(SUMPRODUCT(_xlfn.HSTACK(J$1:P$1,R$1:AB$1,AD$1:AN$1,AP$1:AV$1,AX$1:BB$1,BD$1:BH$1),_xlfn.HSTACK($J205:$P205,$R205:$AB205,$AD205:$AN205,$AP205:$AV205,$AX205:$BB205,$BD205:$BH205)),Prime)</f>
        <v>0</v>
      </c>
      <c r="E205" s="44"/>
      <c r="F205" s="41" t="str">
        <f>'Evaluation Trace'!A205</f>
        <v/>
      </c>
      <c r="G205" s="19" t="str">
        <f>'Evaluation Trace'!B205</f>
        <v/>
      </c>
      <c r="H205" s="19">
        <f>'Evaluation Trace'!C205</f>
        <v>0</v>
      </c>
      <c r="I205" s="24"/>
      <c r="J205" s="43" t="str">
        <f>'Evaluation Trace'!AK205</f>
        <v/>
      </c>
      <c r="K205" s="43" t="str">
        <f>'Evaluation Trace'!AL205</f>
        <v/>
      </c>
      <c r="L205" s="43" t="str">
        <f>'Evaluation Trace'!AM205</f>
        <v/>
      </c>
      <c r="M205" s="43" t="str">
        <f>'Evaluation Trace'!AN205</f>
        <v/>
      </c>
      <c r="N205" s="43" t="str">
        <f>'Evaluation Trace'!AO205</f>
        <v/>
      </c>
      <c r="O205" s="43" t="str">
        <f>'Evaluation Trace'!AP205</f>
        <v/>
      </c>
      <c r="P205" s="43" t="str">
        <f>'Evaluation Trace'!AQ205</f>
        <v/>
      </c>
      <c r="Q205" s="24"/>
      <c r="R205" s="43" t="str">
        <f>'Evaluation Trace'!AS205</f>
        <v/>
      </c>
      <c r="S205" s="43" t="str">
        <f>'Evaluation Trace'!AT205</f>
        <v/>
      </c>
      <c r="T205" s="43" t="str">
        <f>'Evaluation Trace'!AU205</f>
        <v/>
      </c>
      <c r="U205" s="43" t="str">
        <f>'Evaluation Trace'!AV205</f>
        <v/>
      </c>
      <c r="V205" s="43" t="str">
        <f>'Evaluation Trace'!AW205</f>
        <v/>
      </c>
      <c r="W205" s="43" t="str">
        <f>'Evaluation Trace'!AX205</f>
        <v/>
      </c>
      <c r="X205" s="43" t="str">
        <f>'Evaluation Trace'!AY205</f>
        <v/>
      </c>
      <c r="Y205" s="43" t="str">
        <f>'Evaluation Trace'!AZ205</f>
        <v/>
      </c>
      <c r="Z205" s="43" t="str">
        <f>'Evaluation Trace'!BA205</f>
        <v/>
      </c>
      <c r="AA205" s="43" t="str">
        <f>'Evaluation Trace'!BB205</f>
        <v/>
      </c>
      <c r="AB205" s="43" t="str">
        <f>'Evaluation Trace'!BC205</f>
        <v/>
      </c>
      <c r="AC205" s="24"/>
      <c r="AD205" s="43" t="str">
        <f>'Evaluation Trace'!BE205</f>
        <v/>
      </c>
      <c r="AE205" s="43" t="str">
        <f>'Evaluation Trace'!BF205</f>
        <v/>
      </c>
      <c r="AF205" s="43" t="str">
        <f>'Evaluation Trace'!BG205</f>
        <v/>
      </c>
      <c r="AG205" s="43" t="str">
        <f>'Evaluation Trace'!BH205</f>
        <v/>
      </c>
      <c r="AH205" s="43" t="str">
        <f>'Evaluation Trace'!BI205</f>
        <v/>
      </c>
      <c r="AI205" s="43" t="str">
        <f>'Evaluation Trace'!BJ205</f>
        <v/>
      </c>
      <c r="AJ205" s="43" t="str">
        <f>'Evaluation Trace'!BK205</f>
        <v/>
      </c>
      <c r="AK205" s="43" t="str">
        <f>'Evaluation Trace'!BL205</f>
        <v/>
      </c>
      <c r="AL205" s="43" t="str">
        <f>'Evaluation Trace'!BM205</f>
        <v/>
      </c>
      <c r="AM205" s="43" t="str">
        <f>'Evaluation Trace'!BN205</f>
        <v/>
      </c>
      <c r="AN205" s="43" t="str">
        <f>'Evaluation Trace'!BO205</f>
        <v/>
      </c>
      <c r="AO205" s="24"/>
      <c r="AP205" s="43" t="str">
        <f>'Evaluation Trace'!BQ205</f>
        <v/>
      </c>
      <c r="AQ205" s="43" t="str">
        <f>'Evaluation Trace'!BR205</f>
        <v/>
      </c>
      <c r="AR205" s="43" t="str">
        <f>'Evaluation Trace'!BS205</f>
        <v/>
      </c>
      <c r="AS205" s="43" t="str">
        <f>'Evaluation Trace'!BT205</f>
        <v/>
      </c>
      <c r="AT205" s="43" t="str">
        <f>'Evaluation Trace'!BU205</f>
        <v/>
      </c>
      <c r="AU205" s="43" t="str">
        <f>'Evaluation Trace'!BV205</f>
        <v/>
      </c>
      <c r="AV205" s="43" t="str">
        <f>'Evaluation Trace'!BW205</f>
        <v/>
      </c>
      <c r="AW205" s="24"/>
      <c r="AX205" s="43" t="str">
        <f>'Evaluation Trace'!BY205</f>
        <v/>
      </c>
      <c r="AY205" s="43" t="str">
        <f>'Evaluation Trace'!BZ205</f>
        <v/>
      </c>
      <c r="AZ205" s="43" t="str">
        <f>'Evaluation Trace'!CA205</f>
        <v/>
      </c>
      <c r="BA205" s="43" t="str">
        <f>'Evaluation Trace'!CB205</f>
        <v/>
      </c>
      <c r="BB205" s="43" t="str">
        <f>'Evaluation Trace'!CC205</f>
        <v/>
      </c>
      <c r="BC205" s="7"/>
      <c r="BD205" s="43" t="str">
        <f>'Evaluation Trace'!CE205</f>
        <v/>
      </c>
      <c r="BE205" s="43" t="str">
        <f>'Evaluation Trace'!CF205</f>
        <v/>
      </c>
      <c r="BF205" s="43" t="str">
        <f>'Evaluation Trace'!CG205</f>
        <v/>
      </c>
      <c r="BG205" s="43" t="str">
        <f>'Evaluation Trace'!CH205</f>
        <v/>
      </c>
      <c r="BH205" s="43" t="str">
        <f>'Evaluation Trace'!CI205</f>
        <v/>
      </c>
      <c r="BI205" s="7"/>
    </row>
    <row r="206" spans="1:61" x14ac:dyDescent="0.25">
      <c r="A206" s="44"/>
      <c r="B206" s="43" cm="1">
        <f t="array" ref="B206">MOD($D206*MOD_INV($C206,Prime),Prime)</f>
        <v>0</v>
      </c>
      <c r="C206" s="19" cm="1">
        <f t="array" ref="C206">MOD(MOD_EXP($H206,Input_Output!$O$21,Prime)-1,Prime)</f>
        <v>256</v>
      </c>
      <c r="D206" s="43">
        <f>MOD(SUMPRODUCT(_xlfn.HSTACK(J$1:P$1,R$1:AB$1,AD$1:AN$1,AP$1:AV$1,AX$1:BB$1,BD$1:BH$1),_xlfn.HSTACK($J206:$P206,$R206:$AB206,$AD206:$AN206,$AP206:$AV206,$AX206:$BB206,$BD206:$BH206)),Prime)</f>
        <v>0</v>
      </c>
      <c r="E206" s="44"/>
      <c r="F206" s="41" t="str">
        <f>'Evaluation Trace'!A206</f>
        <v/>
      </c>
      <c r="G206" s="19" t="str">
        <f>'Evaluation Trace'!B206</f>
        <v/>
      </c>
      <c r="H206" s="19">
        <f>'Evaluation Trace'!C206</f>
        <v>0</v>
      </c>
      <c r="I206" s="24"/>
      <c r="J206" s="43" t="str">
        <f>'Evaluation Trace'!AK206</f>
        <v/>
      </c>
      <c r="K206" s="43" t="str">
        <f>'Evaluation Trace'!AL206</f>
        <v/>
      </c>
      <c r="L206" s="43" t="str">
        <f>'Evaluation Trace'!AM206</f>
        <v/>
      </c>
      <c r="M206" s="43" t="str">
        <f>'Evaluation Trace'!AN206</f>
        <v/>
      </c>
      <c r="N206" s="43" t="str">
        <f>'Evaluation Trace'!AO206</f>
        <v/>
      </c>
      <c r="O206" s="43" t="str">
        <f>'Evaluation Trace'!AP206</f>
        <v/>
      </c>
      <c r="P206" s="43" t="str">
        <f>'Evaluation Trace'!AQ206</f>
        <v/>
      </c>
      <c r="Q206" s="24"/>
      <c r="R206" s="43" t="str">
        <f>'Evaluation Trace'!AS206</f>
        <v/>
      </c>
      <c r="S206" s="43" t="str">
        <f>'Evaluation Trace'!AT206</f>
        <v/>
      </c>
      <c r="T206" s="43" t="str">
        <f>'Evaluation Trace'!AU206</f>
        <v/>
      </c>
      <c r="U206" s="43" t="str">
        <f>'Evaluation Trace'!AV206</f>
        <v/>
      </c>
      <c r="V206" s="43" t="str">
        <f>'Evaluation Trace'!AW206</f>
        <v/>
      </c>
      <c r="W206" s="43" t="str">
        <f>'Evaluation Trace'!AX206</f>
        <v/>
      </c>
      <c r="X206" s="43" t="str">
        <f>'Evaluation Trace'!AY206</f>
        <v/>
      </c>
      <c r="Y206" s="43" t="str">
        <f>'Evaluation Trace'!AZ206</f>
        <v/>
      </c>
      <c r="Z206" s="43" t="str">
        <f>'Evaluation Trace'!BA206</f>
        <v/>
      </c>
      <c r="AA206" s="43" t="str">
        <f>'Evaluation Trace'!BB206</f>
        <v/>
      </c>
      <c r="AB206" s="43" t="str">
        <f>'Evaluation Trace'!BC206</f>
        <v/>
      </c>
      <c r="AC206" s="24"/>
      <c r="AD206" s="43" t="str">
        <f>'Evaluation Trace'!BE206</f>
        <v/>
      </c>
      <c r="AE206" s="43" t="str">
        <f>'Evaluation Trace'!BF206</f>
        <v/>
      </c>
      <c r="AF206" s="43" t="str">
        <f>'Evaluation Trace'!BG206</f>
        <v/>
      </c>
      <c r="AG206" s="43" t="str">
        <f>'Evaluation Trace'!BH206</f>
        <v/>
      </c>
      <c r="AH206" s="43" t="str">
        <f>'Evaluation Trace'!BI206</f>
        <v/>
      </c>
      <c r="AI206" s="43" t="str">
        <f>'Evaluation Trace'!BJ206</f>
        <v/>
      </c>
      <c r="AJ206" s="43" t="str">
        <f>'Evaluation Trace'!BK206</f>
        <v/>
      </c>
      <c r="AK206" s="43" t="str">
        <f>'Evaluation Trace'!BL206</f>
        <v/>
      </c>
      <c r="AL206" s="43" t="str">
        <f>'Evaluation Trace'!BM206</f>
        <v/>
      </c>
      <c r="AM206" s="43" t="str">
        <f>'Evaluation Trace'!BN206</f>
        <v/>
      </c>
      <c r="AN206" s="43" t="str">
        <f>'Evaluation Trace'!BO206</f>
        <v/>
      </c>
      <c r="AO206" s="24"/>
      <c r="AP206" s="43" t="str">
        <f>'Evaluation Trace'!BQ206</f>
        <v/>
      </c>
      <c r="AQ206" s="43" t="str">
        <f>'Evaluation Trace'!BR206</f>
        <v/>
      </c>
      <c r="AR206" s="43" t="str">
        <f>'Evaluation Trace'!BS206</f>
        <v/>
      </c>
      <c r="AS206" s="43" t="str">
        <f>'Evaluation Trace'!BT206</f>
        <v/>
      </c>
      <c r="AT206" s="43" t="str">
        <f>'Evaluation Trace'!BU206</f>
        <v/>
      </c>
      <c r="AU206" s="43" t="str">
        <f>'Evaluation Trace'!BV206</f>
        <v/>
      </c>
      <c r="AV206" s="43" t="str">
        <f>'Evaluation Trace'!BW206</f>
        <v/>
      </c>
      <c r="AW206" s="24"/>
      <c r="AX206" s="43" t="str">
        <f>'Evaluation Trace'!BY206</f>
        <v/>
      </c>
      <c r="AY206" s="43" t="str">
        <f>'Evaluation Trace'!BZ206</f>
        <v/>
      </c>
      <c r="AZ206" s="43" t="str">
        <f>'Evaluation Trace'!CA206</f>
        <v/>
      </c>
      <c r="BA206" s="43" t="str">
        <f>'Evaluation Trace'!CB206</f>
        <v/>
      </c>
      <c r="BB206" s="43" t="str">
        <f>'Evaluation Trace'!CC206</f>
        <v/>
      </c>
      <c r="BC206" s="7"/>
      <c r="BD206" s="43" t="str">
        <f>'Evaluation Trace'!CE206</f>
        <v/>
      </c>
      <c r="BE206" s="43" t="str">
        <f>'Evaluation Trace'!CF206</f>
        <v/>
      </c>
      <c r="BF206" s="43" t="str">
        <f>'Evaluation Trace'!CG206</f>
        <v/>
      </c>
      <c r="BG206" s="43" t="str">
        <f>'Evaluation Trace'!CH206</f>
        <v/>
      </c>
      <c r="BH206" s="43" t="str">
        <f>'Evaluation Trace'!CI206</f>
        <v/>
      </c>
      <c r="BI206" s="7"/>
    </row>
    <row r="207" spans="1:61" x14ac:dyDescent="0.25">
      <c r="A207" s="44"/>
      <c r="B207" s="43" cm="1">
        <f t="array" ref="B207">MOD($D207*MOD_INV($C207,Prime),Prime)</f>
        <v>0</v>
      </c>
      <c r="C207" s="19" cm="1">
        <f t="array" ref="C207">MOD(MOD_EXP($H207,Input_Output!$O$21,Prime)-1,Prime)</f>
        <v>256</v>
      </c>
      <c r="D207" s="43">
        <f>MOD(SUMPRODUCT(_xlfn.HSTACK(J$1:P$1,R$1:AB$1,AD$1:AN$1,AP$1:AV$1,AX$1:BB$1,BD$1:BH$1),_xlfn.HSTACK($J207:$P207,$R207:$AB207,$AD207:$AN207,$AP207:$AV207,$AX207:$BB207,$BD207:$BH207)),Prime)</f>
        <v>0</v>
      </c>
      <c r="E207" s="44"/>
      <c r="F207" s="41" t="str">
        <f>'Evaluation Trace'!A207</f>
        <v/>
      </c>
      <c r="G207" s="19" t="str">
        <f>'Evaluation Trace'!B207</f>
        <v/>
      </c>
      <c r="H207" s="19">
        <f>'Evaluation Trace'!C207</f>
        <v>0</v>
      </c>
      <c r="I207" s="24"/>
      <c r="J207" s="43" t="str">
        <f>'Evaluation Trace'!AK207</f>
        <v/>
      </c>
      <c r="K207" s="43" t="str">
        <f>'Evaluation Trace'!AL207</f>
        <v/>
      </c>
      <c r="L207" s="43" t="str">
        <f>'Evaluation Trace'!AM207</f>
        <v/>
      </c>
      <c r="M207" s="43" t="str">
        <f>'Evaluation Trace'!AN207</f>
        <v/>
      </c>
      <c r="N207" s="43" t="str">
        <f>'Evaluation Trace'!AO207</f>
        <v/>
      </c>
      <c r="O207" s="43" t="str">
        <f>'Evaluation Trace'!AP207</f>
        <v/>
      </c>
      <c r="P207" s="43" t="str">
        <f>'Evaluation Trace'!AQ207</f>
        <v/>
      </c>
      <c r="Q207" s="24"/>
      <c r="R207" s="43" t="str">
        <f>'Evaluation Trace'!AS207</f>
        <v/>
      </c>
      <c r="S207" s="43" t="str">
        <f>'Evaluation Trace'!AT207</f>
        <v/>
      </c>
      <c r="T207" s="43" t="str">
        <f>'Evaluation Trace'!AU207</f>
        <v/>
      </c>
      <c r="U207" s="43" t="str">
        <f>'Evaluation Trace'!AV207</f>
        <v/>
      </c>
      <c r="V207" s="43" t="str">
        <f>'Evaluation Trace'!AW207</f>
        <v/>
      </c>
      <c r="W207" s="43" t="str">
        <f>'Evaluation Trace'!AX207</f>
        <v/>
      </c>
      <c r="X207" s="43" t="str">
        <f>'Evaluation Trace'!AY207</f>
        <v/>
      </c>
      <c r="Y207" s="43" t="str">
        <f>'Evaluation Trace'!AZ207</f>
        <v/>
      </c>
      <c r="Z207" s="43" t="str">
        <f>'Evaluation Trace'!BA207</f>
        <v/>
      </c>
      <c r="AA207" s="43" t="str">
        <f>'Evaluation Trace'!BB207</f>
        <v/>
      </c>
      <c r="AB207" s="43" t="str">
        <f>'Evaluation Trace'!BC207</f>
        <v/>
      </c>
      <c r="AC207" s="24"/>
      <c r="AD207" s="43" t="str">
        <f>'Evaluation Trace'!BE207</f>
        <v/>
      </c>
      <c r="AE207" s="43" t="str">
        <f>'Evaluation Trace'!BF207</f>
        <v/>
      </c>
      <c r="AF207" s="43" t="str">
        <f>'Evaluation Trace'!BG207</f>
        <v/>
      </c>
      <c r="AG207" s="43" t="str">
        <f>'Evaluation Trace'!BH207</f>
        <v/>
      </c>
      <c r="AH207" s="43" t="str">
        <f>'Evaluation Trace'!BI207</f>
        <v/>
      </c>
      <c r="AI207" s="43" t="str">
        <f>'Evaluation Trace'!BJ207</f>
        <v/>
      </c>
      <c r="AJ207" s="43" t="str">
        <f>'Evaluation Trace'!BK207</f>
        <v/>
      </c>
      <c r="AK207" s="43" t="str">
        <f>'Evaluation Trace'!BL207</f>
        <v/>
      </c>
      <c r="AL207" s="43" t="str">
        <f>'Evaluation Trace'!BM207</f>
        <v/>
      </c>
      <c r="AM207" s="43" t="str">
        <f>'Evaluation Trace'!BN207</f>
        <v/>
      </c>
      <c r="AN207" s="43" t="str">
        <f>'Evaluation Trace'!BO207</f>
        <v/>
      </c>
      <c r="AO207" s="24"/>
      <c r="AP207" s="43" t="str">
        <f>'Evaluation Trace'!BQ207</f>
        <v/>
      </c>
      <c r="AQ207" s="43" t="str">
        <f>'Evaluation Trace'!BR207</f>
        <v/>
      </c>
      <c r="AR207" s="43" t="str">
        <f>'Evaluation Trace'!BS207</f>
        <v/>
      </c>
      <c r="AS207" s="43" t="str">
        <f>'Evaluation Trace'!BT207</f>
        <v/>
      </c>
      <c r="AT207" s="43" t="str">
        <f>'Evaluation Trace'!BU207</f>
        <v/>
      </c>
      <c r="AU207" s="43" t="str">
        <f>'Evaluation Trace'!BV207</f>
        <v/>
      </c>
      <c r="AV207" s="43" t="str">
        <f>'Evaluation Trace'!BW207</f>
        <v/>
      </c>
      <c r="AW207" s="24"/>
      <c r="AX207" s="43" t="str">
        <f>'Evaluation Trace'!BY207</f>
        <v/>
      </c>
      <c r="AY207" s="43" t="str">
        <f>'Evaluation Trace'!BZ207</f>
        <v/>
      </c>
      <c r="AZ207" s="43" t="str">
        <f>'Evaluation Trace'!CA207</f>
        <v/>
      </c>
      <c r="BA207" s="43" t="str">
        <f>'Evaluation Trace'!CB207</f>
        <v/>
      </c>
      <c r="BB207" s="43" t="str">
        <f>'Evaluation Trace'!CC207</f>
        <v/>
      </c>
      <c r="BC207" s="7"/>
      <c r="BD207" s="43" t="str">
        <f>'Evaluation Trace'!CE207</f>
        <v/>
      </c>
      <c r="BE207" s="43" t="str">
        <f>'Evaluation Trace'!CF207</f>
        <v/>
      </c>
      <c r="BF207" s="43" t="str">
        <f>'Evaluation Trace'!CG207</f>
        <v/>
      </c>
      <c r="BG207" s="43" t="str">
        <f>'Evaluation Trace'!CH207</f>
        <v/>
      </c>
      <c r="BH207" s="43" t="str">
        <f>'Evaluation Trace'!CI207</f>
        <v/>
      </c>
      <c r="BI207" s="7"/>
    </row>
    <row r="208" spans="1:61" x14ac:dyDescent="0.25">
      <c r="A208" s="44"/>
      <c r="B208" s="43" cm="1">
        <f t="array" ref="B208">MOD($D208*MOD_INV($C208,Prime),Prime)</f>
        <v>0</v>
      </c>
      <c r="C208" s="19" cm="1">
        <f t="array" ref="C208">MOD(MOD_EXP($H208,Input_Output!$O$21,Prime)-1,Prime)</f>
        <v>256</v>
      </c>
      <c r="D208" s="43">
        <f>MOD(SUMPRODUCT(_xlfn.HSTACK(J$1:P$1,R$1:AB$1,AD$1:AN$1,AP$1:AV$1,AX$1:BB$1,BD$1:BH$1),_xlfn.HSTACK($J208:$P208,$R208:$AB208,$AD208:$AN208,$AP208:$AV208,$AX208:$BB208,$BD208:$BH208)),Prime)</f>
        <v>0</v>
      </c>
      <c r="E208" s="44"/>
      <c r="F208" s="41" t="str">
        <f>'Evaluation Trace'!A208</f>
        <v/>
      </c>
      <c r="G208" s="19" t="str">
        <f>'Evaluation Trace'!B208</f>
        <v/>
      </c>
      <c r="H208" s="19">
        <f>'Evaluation Trace'!C208</f>
        <v>0</v>
      </c>
      <c r="I208" s="24"/>
      <c r="J208" s="43" t="str">
        <f>'Evaluation Trace'!AK208</f>
        <v/>
      </c>
      <c r="K208" s="43" t="str">
        <f>'Evaluation Trace'!AL208</f>
        <v/>
      </c>
      <c r="L208" s="43" t="str">
        <f>'Evaluation Trace'!AM208</f>
        <v/>
      </c>
      <c r="M208" s="43" t="str">
        <f>'Evaluation Trace'!AN208</f>
        <v/>
      </c>
      <c r="N208" s="43" t="str">
        <f>'Evaluation Trace'!AO208</f>
        <v/>
      </c>
      <c r="O208" s="43" t="str">
        <f>'Evaluation Trace'!AP208</f>
        <v/>
      </c>
      <c r="P208" s="43" t="str">
        <f>'Evaluation Trace'!AQ208</f>
        <v/>
      </c>
      <c r="Q208" s="24"/>
      <c r="R208" s="43" t="str">
        <f>'Evaluation Trace'!AS208</f>
        <v/>
      </c>
      <c r="S208" s="43" t="str">
        <f>'Evaluation Trace'!AT208</f>
        <v/>
      </c>
      <c r="T208" s="43" t="str">
        <f>'Evaluation Trace'!AU208</f>
        <v/>
      </c>
      <c r="U208" s="43" t="str">
        <f>'Evaluation Trace'!AV208</f>
        <v/>
      </c>
      <c r="V208" s="43" t="str">
        <f>'Evaluation Trace'!AW208</f>
        <v/>
      </c>
      <c r="W208" s="43" t="str">
        <f>'Evaluation Trace'!AX208</f>
        <v/>
      </c>
      <c r="X208" s="43" t="str">
        <f>'Evaluation Trace'!AY208</f>
        <v/>
      </c>
      <c r="Y208" s="43" t="str">
        <f>'Evaluation Trace'!AZ208</f>
        <v/>
      </c>
      <c r="Z208" s="43" t="str">
        <f>'Evaluation Trace'!BA208</f>
        <v/>
      </c>
      <c r="AA208" s="43" t="str">
        <f>'Evaluation Trace'!BB208</f>
        <v/>
      </c>
      <c r="AB208" s="43" t="str">
        <f>'Evaluation Trace'!BC208</f>
        <v/>
      </c>
      <c r="AC208" s="24"/>
      <c r="AD208" s="43" t="str">
        <f>'Evaluation Trace'!BE208</f>
        <v/>
      </c>
      <c r="AE208" s="43" t="str">
        <f>'Evaluation Trace'!BF208</f>
        <v/>
      </c>
      <c r="AF208" s="43" t="str">
        <f>'Evaluation Trace'!BG208</f>
        <v/>
      </c>
      <c r="AG208" s="43" t="str">
        <f>'Evaluation Trace'!BH208</f>
        <v/>
      </c>
      <c r="AH208" s="43" t="str">
        <f>'Evaluation Trace'!BI208</f>
        <v/>
      </c>
      <c r="AI208" s="43" t="str">
        <f>'Evaluation Trace'!BJ208</f>
        <v/>
      </c>
      <c r="AJ208" s="43" t="str">
        <f>'Evaluation Trace'!BK208</f>
        <v/>
      </c>
      <c r="AK208" s="43" t="str">
        <f>'Evaluation Trace'!BL208</f>
        <v/>
      </c>
      <c r="AL208" s="43" t="str">
        <f>'Evaluation Trace'!BM208</f>
        <v/>
      </c>
      <c r="AM208" s="43" t="str">
        <f>'Evaluation Trace'!BN208</f>
        <v/>
      </c>
      <c r="AN208" s="43" t="str">
        <f>'Evaluation Trace'!BO208</f>
        <v/>
      </c>
      <c r="AO208" s="24"/>
      <c r="AP208" s="43" t="str">
        <f>'Evaluation Trace'!BQ208</f>
        <v/>
      </c>
      <c r="AQ208" s="43" t="str">
        <f>'Evaluation Trace'!BR208</f>
        <v/>
      </c>
      <c r="AR208" s="43" t="str">
        <f>'Evaluation Trace'!BS208</f>
        <v/>
      </c>
      <c r="AS208" s="43" t="str">
        <f>'Evaluation Trace'!BT208</f>
        <v/>
      </c>
      <c r="AT208" s="43" t="str">
        <f>'Evaluation Trace'!BU208</f>
        <v/>
      </c>
      <c r="AU208" s="43" t="str">
        <f>'Evaluation Trace'!BV208</f>
        <v/>
      </c>
      <c r="AV208" s="43" t="str">
        <f>'Evaluation Trace'!BW208</f>
        <v/>
      </c>
      <c r="AW208" s="24"/>
      <c r="AX208" s="43" t="str">
        <f>'Evaluation Trace'!BY208</f>
        <v/>
      </c>
      <c r="AY208" s="43" t="str">
        <f>'Evaluation Trace'!BZ208</f>
        <v/>
      </c>
      <c r="AZ208" s="43" t="str">
        <f>'Evaluation Trace'!CA208</f>
        <v/>
      </c>
      <c r="BA208" s="43" t="str">
        <f>'Evaluation Trace'!CB208</f>
        <v/>
      </c>
      <c r="BB208" s="43" t="str">
        <f>'Evaluation Trace'!CC208</f>
        <v/>
      </c>
      <c r="BC208" s="7"/>
      <c r="BD208" s="43" t="str">
        <f>'Evaluation Trace'!CE208</f>
        <v/>
      </c>
      <c r="BE208" s="43" t="str">
        <f>'Evaluation Trace'!CF208</f>
        <v/>
      </c>
      <c r="BF208" s="43" t="str">
        <f>'Evaluation Trace'!CG208</f>
        <v/>
      </c>
      <c r="BG208" s="43" t="str">
        <f>'Evaluation Trace'!CH208</f>
        <v/>
      </c>
      <c r="BH208" s="43" t="str">
        <f>'Evaluation Trace'!CI208</f>
        <v/>
      </c>
      <c r="BI208" s="7"/>
    </row>
    <row r="209" spans="1:61" x14ac:dyDescent="0.25">
      <c r="A209" s="44"/>
      <c r="B209" s="43" cm="1">
        <f t="array" ref="B209">MOD($D209*MOD_INV($C209,Prime),Prime)</f>
        <v>0</v>
      </c>
      <c r="C209" s="19" cm="1">
        <f t="array" ref="C209">MOD(MOD_EXP($H209,Input_Output!$O$21,Prime)-1,Prime)</f>
        <v>256</v>
      </c>
      <c r="D209" s="43">
        <f>MOD(SUMPRODUCT(_xlfn.HSTACK(J$1:P$1,R$1:AB$1,AD$1:AN$1,AP$1:AV$1,AX$1:BB$1,BD$1:BH$1),_xlfn.HSTACK($J209:$P209,$R209:$AB209,$AD209:$AN209,$AP209:$AV209,$AX209:$BB209,$BD209:$BH209)),Prime)</f>
        <v>0</v>
      </c>
      <c r="E209" s="44"/>
      <c r="F209" s="41" t="str">
        <f>'Evaluation Trace'!A209</f>
        <v/>
      </c>
      <c r="G209" s="19" t="str">
        <f>'Evaluation Trace'!B209</f>
        <v/>
      </c>
      <c r="H209" s="19">
        <f>'Evaluation Trace'!C209</f>
        <v>0</v>
      </c>
      <c r="I209" s="24"/>
      <c r="J209" s="43" t="str">
        <f>'Evaluation Trace'!AK209</f>
        <v/>
      </c>
      <c r="K209" s="43" t="str">
        <f>'Evaluation Trace'!AL209</f>
        <v/>
      </c>
      <c r="L209" s="43" t="str">
        <f>'Evaluation Trace'!AM209</f>
        <v/>
      </c>
      <c r="M209" s="43" t="str">
        <f>'Evaluation Trace'!AN209</f>
        <v/>
      </c>
      <c r="N209" s="43" t="str">
        <f>'Evaluation Trace'!AO209</f>
        <v/>
      </c>
      <c r="O209" s="43" t="str">
        <f>'Evaluation Trace'!AP209</f>
        <v/>
      </c>
      <c r="P209" s="43" t="str">
        <f>'Evaluation Trace'!AQ209</f>
        <v/>
      </c>
      <c r="Q209" s="24"/>
      <c r="R209" s="43" t="str">
        <f>'Evaluation Trace'!AS209</f>
        <v/>
      </c>
      <c r="S209" s="43" t="str">
        <f>'Evaluation Trace'!AT209</f>
        <v/>
      </c>
      <c r="T209" s="43" t="str">
        <f>'Evaluation Trace'!AU209</f>
        <v/>
      </c>
      <c r="U209" s="43" t="str">
        <f>'Evaluation Trace'!AV209</f>
        <v/>
      </c>
      <c r="V209" s="43" t="str">
        <f>'Evaluation Trace'!AW209</f>
        <v/>
      </c>
      <c r="W209" s="43" t="str">
        <f>'Evaluation Trace'!AX209</f>
        <v/>
      </c>
      <c r="X209" s="43" t="str">
        <f>'Evaluation Trace'!AY209</f>
        <v/>
      </c>
      <c r="Y209" s="43" t="str">
        <f>'Evaluation Trace'!AZ209</f>
        <v/>
      </c>
      <c r="Z209" s="43" t="str">
        <f>'Evaluation Trace'!BA209</f>
        <v/>
      </c>
      <c r="AA209" s="43" t="str">
        <f>'Evaluation Trace'!BB209</f>
        <v/>
      </c>
      <c r="AB209" s="43" t="str">
        <f>'Evaluation Trace'!BC209</f>
        <v/>
      </c>
      <c r="AC209" s="24"/>
      <c r="AD209" s="43" t="str">
        <f>'Evaluation Trace'!BE209</f>
        <v/>
      </c>
      <c r="AE209" s="43" t="str">
        <f>'Evaluation Trace'!BF209</f>
        <v/>
      </c>
      <c r="AF209" s="43" t="str">
        <f>'Evaluation Trace'!BG209</f>
        <v/>
      </c>
      <c r="AG209" s="43" t="str">
        <f>'Evaluation Trace'!BH209</f>
        <v/>
      </c>
      <c r="AH209" s="43" t="str">
        <f>'Evaluation Trace'!BI209</f>
        <v/>
      </c>
      <c r="AI209" s="43" t="str">
        <f>'Evaluation Trace'!BJ209</f>
        <v/>
      </c>
      <c r="AJ209" s="43" t="str">
        <f>'Evaluation Trace'!BK209</f>
        <v/>
      </c>
      <c r="AK209" s="43" t="str">
        <f>'Evaluation Trace'!BL209</f>
        <v/>
      </c>
      <c r="AL209" s="43" t="str">
        <f>'Evaluation Trace'!BM209</f>
        <v/>
      </c>
      <c r="AM209" s="43" t="str">
        <f>'Evaluation Trace'!BN209</f>
        <v/>
      </c>
      <c r="AN209" s="43" t="str">
        <f>'Evaluation Trace'!BO209</f>
        <v/>
      </c>
      <c r="AO209" s="24"/>
      <c r="AP209" s="43" t="str">
        <f>'Evaluation Trace'!BQ209</f>
        <v/>
      </c>
      <c r="AQ209" s="43" t="str">
        <f>'Evaluation Trace'!BR209</f>
        <v/>
      </c>
      <c r="AR209" s="43" t="str">
        <f>'Evaluation Trace'!BS209</f>
        <v/>
      </c>
      <c r="AS209" s="43" t="str">
        <f>'Evaluation Trace'!BT209</f>
        <v/>
      </c>
      <c r="AT209" s="43" t="str">
        <f>'Evaluation Trace'!BU209</f>
        <v/>
      </c>
      <c r="AU209" s="43" t="str">
        <f>'Evaluation Trace'!BV209</f>
        <v/>
      </c>
      <c r="AV209" s="43" t="str">
        <f>'Evaluation Trace'!BW209</f>
        <v/>
      </c>
      <c r="AW209" s="24"/>
      <c r="AX209" s="43" t="str">
        <f>'Evaluation Trace'!BY209</f>
        <v/>
      </c>
      <c r="AY209" s="43" t="str">
        <f>'Evaluation Trace'!BZ209</f>
        <v/>
      </c>
      <c r="AZ209" s="43" t="str">
        <f>'Evaluation Trace'!CA209</f>
        <v/>
      </c>
      <c r="BA209" s="43" t="str">
        <f>'Evaluation Trace'!CB209</f>
        <v/>
      </c>
      <c r="BB209" s="43" t="str">
        <f>'Evaluation Trace'!CC209</f>
        <v/>
      </c>
      <c r="BC209" s="7"/>
      <c r="BD209" s="43" t="str">
        <f>'Evaluation Trace'!CE209</f>
        <v/>
      </c>
      <c r="BE209" s="43" t="str">
        <f>'Evaluation Trace'!CF209</f>
        <v/>
      </c>
      <c r="BF209" s="43" t="str">
        <f>'Evaluation Trace'!CG209</f>
        <v/>
      </c>
      <c r="BG209" s="43" t="str">
        <f>'Evaluation Trace'!CH209</f>
        <v/>
      </c>
      <c r="BH209" s="43" t="str">
        <f>'Evaluation Trace'!CI209</f>
        <v/>
      </c>
      <c r="BI209" s="7"/>
    </row>
    <row r="210" spans="1:61" x14ac:dyDescent="0.25">
      <c r="A210" s="44"/>
      <c r="B210" s="43" cm="1">
        <f t="array" ref="B210">MOD($D210*MOD_INV($C210,Prime),Prime)</f>
        <v>0</v>
      </c>
      <c r="C210" s="19" cm="1">
        <f t="array" ref="C210">MOD(MOD_EXP($H210,Input_Output!$O$21,Prime)-1,Prime)</f>
        <v>256</v>
      </c>
      <c r="D210" s="43">
        <f>MOD(SUMPRODUCT(_xlfn.HSTACK(J$1:P$1,R$1:AB$1,AD$1:AN$1,AP$1:AV$1,AX$1:BB$1,BD$1:BH$1),_xlfn.HSTACK($J210:$P210,$R210:$AB210,$AD210:$AN210,$AP210:$AV210,$AX210:$BB210,$BD210:$BH210)),Prime)</f>
        <v>0</v>
      </c>
      <c r="E210" s="44"/>
      <c r="F210" s="41" t="str">
        <f>'Evaluation Trace'!A210</f>
        <v/>
      </c>
      <c r="G210" s="19" t="str">
        <f>'Evaluation Trace'!B210</f>
        <v/>
      </c>
      <c r="H210" s="19">
        <f>'Evaluation Trace'!C210</f>
        <v>0</v>
      </c>
      <c r="I210" s="24"/>
      <c r="J210" s="43" t="str">
        <f>'Evaluation Trace'!AK210</f>
        <v/>
      </c>
      <c r="K210" s="43" t="str">
        <f>'Evaluation Trace'!AL210</f>
        <v/>
      </c>
      <c r="L210" s="43" t="str">
        <f>'Evaluation Trace'!AM210</f>
        <v/>
      </c>
      <c r="M210" s="43" t="str">
        <f>'Evaluation Trace'!AN210</f>
        <v/>
      </c>
      <c r="N210" s="43" t="str">
        <f>'Evaluation Trace'!AO210</f>
        <v/>
      </c>
      <c r="O210" s="43" t="str">
        <f>'Evaluation Trace'!AP210</f>
        <v/>
      </c>
      <c r="P210" s="43" t="str">
        <f>'Evaluation Trace'!AQ210</f>
        <v/>
      </c>
      <c r="Q210" s="24"/>
      <c r="R210" s="43" t="str">
        <f>'Evaluation Trace'!AS210</f>
        <v/>
      </c>
      <c r="S210" s="43" t="str">
        <f>'Evaluation Trace'!AT210</f>
        <v/>
      </c>
      <c r="T210" s="43" t="str">
        <f>'Evaluation Trace'!AU210</f>
        <v/>
      </c>
      <c r="U210" s="43" t="str">
        <f>'Evaluation Trace'!AV210</f>
        <v/>
      </c>
      <c r="V210" s="43" t="str">
        <f>'Evaluation Trace'!AW210</f>
        <v/>
      </c>
      <c r="W210" s="43" t="str">
        <f>'Evaluation Trace'!AX210</f>
        <v/>
      </c>
      <c r="X210" s="43" t="str">
        <f>'Evaluation Trace'!AY210</f>
        <v/>
      </c>
      <c r="Y210" s="43" t="str">
        <f>'Evaluation Trace'!AZ210</f>
        <v/>
      </c>
      <c r="Z210" s="43" t="str">
        <f>'Evaluation Trace'!BA210</f>
        <v/>
      </c>
      <c r="AA210" s="43" t="str">
        <f>'Evaluation Trace'!BB210</f>
        <v/>
      </c>
      <c r="AB210" s="43" t="str">
        <f>'Evaluation Trace'!BC210</f>
        <v/>
      </c>
      <c r="AC210" s="24"/>
      <c r="AD210" s="43" t="str">
        <f>'Evaluation Trace'!BE210</f>
        <v/>
      </c>
      <c r="AE210" s="43" t="str">
        <f>'Evaluation Trace'!BF210</f>
        <v/>
      </c>
      <c r="AF210" s="43" t="str">
        <f>'Evaluation Trace'!BG210</f>
        <v/>
      </c>
      <c r="AG210" s="43" t="str">
        <f>'Evaluation Trace'!BH210</f>
        <v/>
      </c>
      <c r="AH210" s="43" t="str">
        <f>'Evaluation Trace'!BI210</f>
        <v/>
      </c>
      <c r="AI210" s="43" t="str">
        <f>'Evaluation Trace'!BJ210</f>
        <v/>
      </c>
      <c r="AJ210" s="43" t="str">
        <f>'Evaluation Trace'!BK210</f>
        <v/>
      </c>
      <c r="AK210" s="43" t="str">
        <f>'Evaluation Trace'!BL210</f>
        <v/>
      </c>
      <c r="AL210" s="43" t="str">
        <f>'Evaluation Trace'!BM210</f>
        <v/>
      </c>
      <c r="AM210" s="43" t="str">
        <f>'Evaluation Trace'!BN210</f>
        <v/>
      </c>
      <c r="AN210" s="43" t="str">
        <f>'Evaluation Trace'!BO210</f>
        <v/>
      </c>
      <c r="AO210" s="24"/>
      <c r="AP210" s="43" t="str">
        <f>'Evaluation Trace'!BQ210</f>
        <v/>
      </c>
      <c r="AQ210" s="43" t="str">
        <f>'Evaluation Trace'!BR210</f>
        <v/>
      </c>
      <c r="AR210" s="43" t="str">
        <f>'Evaluation Trace'!BS210</f>
        <v/>
      </c>
      <c r="AS210" s="43" t="str">
        <f>'Evaluation Trace'!BT210</f>
        <v/>
      </c>
      <c r="AT210" s="43" t="str">
        <f>'Evaluation Trace'!BU210</f>
        <v/>
      </c>
      <c r="AU210" s="43" t="str">
        <f>'Evaluation Trace'!BV210</f>
        <v/>
      </c>
      <c r="AV210" s="43" t="str">
        <f>'Evaluation Trace'!BW210</f>
        <v/>
      </c>
      <c r="AW210" s="24"/>
      <c r="AX210" s="43" t="str">
        <f>'Evaluation Trace'!BY210</f>
        <v/>
      </c>
      <c r="AY210" s="43" t="str">
        <f>'Evaluation Trace'!BZ210</f>
        <v/>
      </c>
      <c r="AZ210" s="43" t="str">
        <f>'Evaluation Trace'!CA210</f>
        <v/>
      </c>
      <c r="BA210" s="43" t="str">
        <f>'Evaluation Trace'!CB210</f>
        <v/>
      </c>
      <c r="BB210" s="43" t="str">
        <f>'Evaluation Trace'!CC210</f>
        <v/>
      </c>
      <c r="BC210" s="7"/>
      <c r="BD210" s="43" t="str">
        <f>'Evaluation Trace'!CE210</f>
        <v/>
      </c>
      <c r="BE210" s="43" t="str">
        <f>'Evaluation Trace'!CF210</f>
        <v/>
      </c>
      <c r="BF210" s="43" t="str">
        <f>'Evaluation Trace'!CG210</f>
        <v/>
      </c>
      <c r="BG210" s="43" t="str">
        <f>'Evaluation Trace'!CH210</f>
        <v/>
      </c>
      <c r="BH210" s="43" t="str">
        <f>'Evaluation Trace'!CI210</f>
        <v/>
      </c>
      <c r="BI210" s="7"/>
    </row>
    <row r="211" spans="1:61" x14ac:dyDescent="0.25">
      <c r="A211" s="44"/>
      <c r="B211" s="43" cm="1">
        <f t="array" ref="B211">MOD($D211*MOD_INV($C211,Prime),Prime)</f>
        <v>0</v>
      </c>
      <c r="C211" s="19" cm="1">
        <f t="array" ref="C211">MOD(MOD_EXP($H211,Input_Output!$O$21,Prime)-1,Prime)</f>
        <v>256</v>
      </c>
      <c r="D211" s="43">
        <f>MOD(SUMPRODUCT(_xlfn.HSTACK(J$1:P$1,R$1:AB$1,AD$1:AN$1,AP$1:AV$1,AX$1:BB$1,BD$1:BH$1),_xlfn.HSTACK($J211:$P211,$R211:$AB211,$AD211:$AN211,$AP211:$AV211,$AX211:$BB211,$BD211:$BH211)),Prime)</f>
        <v>0</v>
      </c>
      <c r="E211" s="44"/>
      <c r="F211" s="41" t="str">
        <f>'Evaluation Trace'!A211</f>
        <v/>
      </c>
      <c r="G211" s="19" t="str">
        <f>'Evaluation Trace'!B211</f>
        <v/>
      </c>
      <c r="H211" s="19">
        <f>'Evaluation Trace'!C211</f>
        <v>0</v>
      </c>
      <c r="I211" s="24"/>
      <c r="J211" s="43" t="str">
        <f>'Evaluation Trace'!AK211</f>
        <v/>
      </c>
      <c r="K211" s="43" t="str">
        <f>'Evaluation Trace'!AL211</f>
        <v/>
      </c>
      <c r="L211" s="43" t="str">
        <f>'Evaluation Trace'!AM211</f>
        <v/>
      </c>
      <c r="M211" s="43" t="str">
        <f>'Evaluation Trace'!AN211</f>
        <v/>
      </c>
      <c r="N211" s="43" t="str">
        <f>'Evaluation Trace'!AO211</f>
        <v/>
      </c>
      <c r="O211" s="43" t="str">
        <f>'Evaluation Trace'!AP211</f>
        <v/>
      </c>
      <c r="P211" s="43" t="str">
        <f>'Evaluation Trace'!AQ211</f>
        <v/>
      </c>
      <c r="Q211" s="24"/>
      <c r="R211" s="43" t="str">
        <f>'Evaluation Trace'!AS211</f>
        <v/>
      </c>
      <c r="S211" s="43" t="str">
        <f>'Evaluation Trace'!AT211</f>
        <v/>
      </c>
      <c r="T211" s="43" t="str">
        <f>'Evaluation Trace'!AU211</f>
        <v/>
      </c>
      <c r="U211" s="43" t="str">
        <f>'Evaluation Trace'!AV211</f>
        <v/>
      </c>
      <c r="V211" s="43" t="str">
        <f>'Evaluation Trace'!AW211</f>
        <v/>
      </c>
      <c r="W211" s="43" t="str">
        <f>'Evaluation Trace'!AX211</f>
        <v/>
      </c>
      <c r="X211" s="43" t="str">
        <f>'Evaluation Trace'!AY211</f>
        <v/>
      </c>
      <c r="Y211" s="43" t="str">
        <f>'Evaluation Trace'!AZ211</f>
        <v/>
      </c>
      <c r="Z211" s="43" t="str">
        <f>'Evaluation Trace'!BA211</f>
        <v/>
      </c>
      <c r="AA211" s="43" t="str">
        <f>'Evaluation Trace'!BB211</f>
        <v/>
      </c>
      <c r="AB211" s="43" t="str">
        <f>'Evaluation Trace'!BC211</f>
        <v/>
      </c>
      <c r="AC211" s="24"/>
      <c r="AD211" s="43" t="str">
        <f>'Evaluation Trace'!BE211</f>
        <v/>
      </c>
      <c r="AE211" s="43" t="str">
        <f>'Evaluation Trace'!BF211</f>
        <v/>
      </c>
      <c r="AF211" s="43" t="str">
        <f>'Evaluation Trace'!BG211</f>
        <v/>
      </c>
      <c r="AG211" s="43" t="str">
        <f>'Evaluation Trace'!BH211</f>
        <v/>
      </c>
      <c r="AH211" s="43" t="str">
        <f>'Evaluation Trace'!BI211</f>
        <v/>
      </c>
      <c r="AI211" s="43" t="str">
        <f>'Evaluation Trace'!BJ211</f>
        <v/>
      </c>
      <c r="AJ211" s="43" t="str">
        <f>'Evaluation Trace'!BK211</f>
        <v/>
      </c>
      <c r="AK211" s="43" t="str">
        <f>'Evaluation Trace'!BL211</f>
        <v/>
      </c>
      <c r="AL211" s="43" t="str">
        <f>'Evaluation Trace'!BM211</f>
        <v/>
      </c>
      <c r="AM211" s="43" t="str">
        <f>'Evaluation Trace'!BN211</f>
        <v/>
      </c>
      <c r="AN211" s="43" t="str">
        <f>'Evaluation Trace'!BO211</f>
        <v/>
      </c>
      <c r="AO211" s="24"/>
      <c r="AP211" s="43" t="str">
        <f>'Evaluation Trace'!BQ211</f>
        <v/>
      </c>
      <c r="AQ211" s="43" t="str">
        <f>'Evaluation Trace'!BR211</f>
        <v/>
      </c>
      <c r="AR211" s="43" t="str">
        <f>'Evaluation Trace'!BS211</f>
        <v/>
      </c>
      <c r="AS211" s="43" t="str">
        <f>'Evaluation Trace'!BT211</f>
        <v/>
      </c>
      <c r="AT211" s="43" t="str">
        <f>'Evaluation Trace'!BU211</f>
        <v/>
      </c>
      <c r="AU211" s="43" t="str">
        <f>'Evaluation Trace'!BV211</f>
        <v/>
      </c>
      <c r="AV211" s="43" t="str">
        <f>'Evaluation Trace'!BW211</f>
        <v/>
      </c>
      <c r="AW211" s="24"/>
      <c r="AX211" s="43" t="str">
        <f>'Evaluation Trace'!BY211</f>
        <v/>
      </c>
      <c r="AY211" s="43" t="str">
        <f>'Evaluation Trace'!BZ211</f>
        <v/>
      </c>
      <c r="AZ211" s="43" t="str">
        <f>'Evaluation Trace'!CA211</f>
        <v/>
      </c>
      <c r="BA211" s="43" t="str">
        <f>'Evaluation Trace'!CB211</f>
        <v/>
      </c>
      <c r="BB211" s="43" t="str">
        <f>'Evaluation Trace'!CC211</f>
        <v/>
      </c>
      <c r="BC211" s="7"/>
      <c r="BD211" s="43" t="str">
        <f>'Evaluation Trace'!CE211</f>
        <v/>
      </c>
      <c r="BE211" s="43" t="str">
        <f>'Evaluation Trace'!CF211</f>
        <v/>
      </c>
      <c r="BF211" s="43" t="str">
        <f>'Evaluation Trace'!CG211</f>
        <v/>
      </c>
      <c r="BG211" s="43" t="str">
        <f>'Evaluation Trace'!CH211</f>
        <v/>
      </c>
      <c r="BH211" s="43" t="str">
        <f>'Evaluation Trace'!CI211</f>
        <v/>
      </c>
      <c r="BI211" s="7"/>
    </row>
    <row r="212" spans="1:61" x14ac:dyDescent="0.25">
      <c r="A212" s="44"/>
      <c r="B212" s="43" cm="1">
        <f t="array" ref="B212">MOD($D212*MOD_INV($C212,Prime),Prime)</f>
        <v>0</v>
      </c>
      <c r="C212" s="19" cm="1">
        <f t="array" ref="C212">MOD(MOD_EXP($H212,Input_Output!$O$21,Prime)-1,Prime)</f>
        <v>256</v>
      </c>
      <c r="D212" s="43">
        <f>MOD(SUMPRODUCT(_xlfn.HSTACK(J$1:P$1,R$1:AB$1,AD$1:AN$1,AP$1:AV$1,AX$1:BB$1,BD$1:BH$1),_xlfn.HSTACK($J212:$P212,$R212:$AB212,$AD212:$AN212,$AP212:$AV212,$AX212:$BB212,$BD212:$BH212)),Prime)</f>
        <v>0</v>
      </c>
      <c r="E212" s="44"/>
      <c r="F212" s="41" t="str">
        <f>'Evaluation Trace'!A212</f>
        <v/>
      </c>
      <c r="G212" s="19" t="str">
        <f>'Evaluation Trace'!B212</f>
        <v/>
      </c>
      <c r="H212" s="19">
        <f>'Evaluation Trace'!C212</f>
        <v>0</v>
      </c>
      <c r="I212" s="24"/>
      <c r="J212" s="43" t="str">
        <f>'Evaluation Trace'!AK212</f>
        <v/>
      </c>
      <c r="K212" s="43" t="str">
        <f>'Evaluation Trace'!AL212</f>
        <v/>
      </c>
      <c r="L212" s="43" t="str">
        <f>'Evaluation Trace'!AM212</f>
        <v/>
      </c>
      <c r="M212" s="43" t="str">
        <f>'Evaluation Trace'!AN212</f>
        <v/>
      </c>
      <c r="N212" s="43" t="str">
        <f>'Evaluation Trace'!AO212</f>
        <v/>
      </c>
      <c r="O212" s="43" t="str">
        <f>'Evaluation Trace'!AP212</f>
        <v/>
      </c>
      <c r="P212" s="43" t="str">
        <f>'Evaluation Trace'!AQ212</f>
        <v/>
      </c>
      <c r="Q212" s="24"/>
      <c r="R212" s="43" t="str">
        <f>'Evaluation Trace'!AS212</f>
        <v/>
      </c>
      <c r="S212" s="43" t="str">
        <f>'Evaluation Trace'!AT212</f>
        <v/>
      </c>
      <c r="T212" s="43" t="str">
        <f>'Evaluation Trace'!AU212</f>
        <v/>
      </c>
      <c r="U212" s="43" t="str">
        <f>'Evaluation Trace'!AV212</f>
        <v/>
      </c>
      <c r="V212" s="43" t="str">
        <f>'Evaluation Trace'!AW212</f>
        <v/>
      </c>
      <c r="W212" s="43" t="str">
        <f>'Evaluation Trace'!AX212</f>
        <v/>
      </c>
      <c r="X212" s="43" t="str">
        <f>'Evaluation Trace'!AY212</f>
        <v/>
      </c>
      <c r="Y212" s="43" t="str">
        <f>'Evaluation Trace'!AZ212</f>
        <v/>
      </c>
      <c r="Z212" s="43" t="str">
        <f>'Evaluation Trace'!BA212</f>
        <v/>
      </c>
      <c r="AA212" s="43" t="str">
        <f>'Evaluation Trace'!BB212</f>
        <v/>
      </c>
      <c r="AB212" s="43" t="str">
        <f>'Evaluation Trace'!BC212</f>
        <v/>
      </c>
      <c r="AC212" s="24"/>
      <c r="AD212" s="43" t="str">
        <f>'Evaluation Trace'!BE212</f>
        <v/>
      </c>
      <c r="AE212" s="43" t="str">
        <f>'Evaluation Trace'!BF212</f>
        <v/>
      </c>
      <c r="AF212" s="43" t="str">
        <f>'Evaluation Trace'!BG212</f>
        <v/>
      </c>
      <c r="AG212" s="43" t="str">
        <f>'Evaluation Trace'!BH212</f>
        <v/>
      </c>
      <c r="AH212" s="43" t="str">
        <f>'Evaluation Trace'!BI212</f>
        <v/>
      </c>
      <c r="AI212" s="43" t="str">
        <f>'Evaluation Trace'!BJ212</f>
        <v/>
      </c>
      <c r="AJ212" s="43" t="str">
        <f>'Evaluation Trace'!BK212</f>
        <v/>
      </c>
      <c r="AK212" s="43" t="str">
        <f>'Evaluation Trace'!BL212</f>
        <v/>
      </c>
      <c r="AL212" s="43" t="str">
        <f>'Evaluation Trace'!BM212</f>
        <v/>
      </c>
      <c r="AM212" s="43" t="str">
        <f>'Evaluation Trace'!BN212</f>
        <v/>
      </c>
      <c r="AN212" s="43" t="str">
        <f>'Evaluation Trace'!BO212</f>
        <v/>
      </c>
      <c r="AO212" s="24"/>
      <c r="AP212" s="43" t="str">
        <f>'Evaluation Trace'!BQ212</f>
        <v/>
      </c>
      <c r="AQ212" s="43" t="str">
        <f>'Evaluation Trace'!BR212</f>
        <v/>
      </c>
      <c r="AR212" s="43" t="str">
        <f>'Evaluation Trace'!BS212</f>
        <v/>
      </c>
      <c r="AS212" s="43" t="str">
        <f>'Evaluation Trace'!BT212</f>
        <v/>
      </c>
      <c r="AT212" s="43" t="str">
        <f>'Evaluation Trace'!BU212</f>
        <v/>
      </c>
      <c r="AU212" s="43" t="str">
        <f>'Evaluation Trace'!BV212</f>
        <v/>
      </c>
      <c r="AV212" s="43" t="str">
        <f>'Evaluation Trace'!BW212</f>
        <v/>
      </c>
      <c r="AW212" s="24"/>
      <c r="AX212" s="43" t="str">
        <f>'Evaluation Trace'!BY212</f>
        <v/>
      </c>
      <c r="AY212" s="43" t="str">
        <f>'Evaluation Trace'!BZ212</f>
        <v/>
      </c>
      <c r="AZ212" s="43" t="str">
        <f>'Evaluation Trace'!CA212</f>
        <v/>
      </c>
      <c r="BA212" s="43" t="str">
        <f>'Evaluation Trace'!CB212</f>
        <v/>
      </c>
      <c r="BB212" s="43" t="str">
        <f>'Evaluation Trace'!CC212</f>
        <v/>
      </c>
      <c r="BC212" s="7"/>
      <c r="BD212" s="43" t="str">
        <f>'Evaluation Trace'!CE212</f>
        <v/>
      </c>
      <c r="BE212" s="43" t="str">
        <f>'Evaluation Trace'!CF212</f>
        <v/>
      </c>
      <c r="BF212" s="43" t="str">
        <f>'Evaluation Trace'!CG212</f>
        <v/>
      </c>
      <c r="BG212" s="43" t="str">
        <f>'Evaluation Trace'!CH212</f>
        <v/>
      </c>
      <c r="BH212" s="43" t="str">
        <f>'Evaluation Trace'!CI212</f>
        <v/>
      </c>
      <c r="BI212" s="7"/>
    </row>
    <row r="213" spans="1:61" x14ac:dyDescent="0.25">
      <c r="A213" s="44"/>
      <c r="B213" s="43" cm="1">
        <f t="array" ref="B213">MOD($D213*MOD_INV($C213,Prime),Prime)</f>
        <v>0</v>
      </c>
      <c r="C213" s="19" cm="1">
        <f t="array" ref="C213">MOD(MOD_EXP($H213,Input_Output!$O$21,Prime)-1,Prime)</f>
        <v>256</v>
      </c>
      <c r="D213" s="43">
        <f>MOD(SUMPRODUCT(_xlfn.HSTACK(J$1:P$1,R$1:AB$1,AD$1:AN$1,AP$1:AV$1,AX$1:BB$1,BD$1:BH$1),_xlfn.HSTACK($J213:$P213,$R213:$AB213,$AD213:$AN213,$AP213:$AV213,$AX213:$BB213,$BD213:$BH213)),Prime)</f>
        <v>0</v>
      </c>
      <c r="E213" s="44"/>
      <c r="F213" s="41" t="str">
        <f>'Evaluation Trace'!A213</f>
        <v/>
      </c>
      <c r="G213" s="19" t="str">
        <f>'Evaluation Trace'!B213</f>
        <v/>
      </c>
      <c r="H213" s="19">
        <f>'Evaluation Trace'!C213</f>
        <v>0</v>
      </c>
      <c r="I213" s="24"/>
      <c r="J213" s="43" t="str">
        <f>'Evaluation Trace'!AK213</f>
        <v/>
      </c>
      <c r="K213" s="43" t="str">
        <f>'Evaluation Trace'!AL213</f>
        <v/>
      </c>
      <c r="L213" s="43" t="str">
        <f>'Evaluation Trace'!AM213</f>
        <v/>
      </c>
      <c r="M213" s="43" t="str">
        <f>'Evaluation Trace'!AN213</f>
        <v/>
      </c>
      <c r="N213" s="43" t="str">
        <f>'Evaluation Trace'!AO213</f>
        <v/>
      </c>
      <c r="O213" s="43" t="str">
        <f>'Evaluation Trace'!AP213</f>
        <v/>
      </c>
      <c r="P213" s="43" t="str">
        <f>'Evaluation Trace'!AQ213</f>
        <v/>
      </c>
      <c r="Q213" s="24"/>
      <c r="R213" s="43" t="str">
        <f>'Evaluation Trace'!AS213</f>
        <v/>
      </c>
      <c r="S213" s="43" t="str">
        <f>'Evaluation Trace'!AT213</f>
        <v/>
      </c>
      <c r="T213" s="43" t="str">
        <f>'Evaluation Trace'!AU213</f>
        <v/>
      </c>
      <c r="U213" s="43" t="str">
        <f>'Evaluation Trace'!AV213</f>
        <v/>
      </c>
      <c r="V213" s="43" t="str">
        <f>'Evaluation Trace'!AW213</f>
        <v/>
      </c>
      <c r="W213" s="43" t="str">
        <f>'Evaluation Trace'!AX213</f>
        <v/>
      </c>
      <c r="X213" s="43" t="str">
        <f>'Evaluation Trace'!AY213</f>
        <v/>
      </c>
      <c r="Y213" s="43" t="str">
        <f>'Evaluation Trace'!AZ213</f>
        <v/>
      </c>
      <c r="Z213" s="43" t="str">
        <f>'Evaluation Trace'!BA213</f>
        <v/>
      </c>
      <c r="AA213" s="43" t="str">
        <f>'Evaluation Trace'!BB213</f>
        <v/>
      </c>
      <c r="AB213" s="43" t="str">
        <f>'Evaluation Trace'!BC213</f>
        <v/>
      </c>
      <c r="AC213" s="24"/>
      <c r="AD213" s="43" t="str">
        <f>'Evaluation Trace'!BE213</f>
        <v/>
      </c>
      <c r="AE213" s="43" t="str">
        <f>'Evaluation Trace'!BF213</f>
        <v/>
      </c>
      <c r="AF213" s="43" t="str">
        <f>'Evaluation Trace'!BG213</f>
        <v/>
      </c>
      <c r="AG213" s="43" t="str">
        <f>'Evaluation Trace'!BH213</f>
        <v/>
      </c>
      <c r="AH213" s="43" t="str">
        <f>'Evaluation Trace'!BI213</f>
        <v/>
      </c>
      <c r="AI213" s="43" t="str">
        <f>'Evaluation Trace'!BJ213</f>
        <v/>
      </c>
      <c r="AJ213" s="43" t="str">
        <f>'Evaluation Trace'!BK213</f>
        <v/>
      </c>
      <c r="AK213" s="43" t="str">
        <f>'Evaluation Trace'!BL213</f>
        <v/>
      </c>
      <c r="AL213" s="43" t="str">
        <f>'Evaluation Trace'!BM213</f>
        <v/>
      </c>
      <c r="AM213" s="43" t="str">
        <f>'Evaluation Trace'!BN213</f>
        <v/>
      </c>
      <c r="AN213" s="43" t="str">
        <f>'Evaluation Trace'!BO213</f>
        <v/>
      </c>
      <c r="AO213" s="24"/>
      <c r="AP213" s="43" t="str">
        <f>'Evaluation Trace'!BQ213</f>
        <v/>
      </c>
      <c r="AQ213" s="43" t="str">
        <f>'Evaluation Trace'!BR213</f>
        <v/>
      </c>
      <c r="AR213" s="43" t="str">
        <f>'Evaluation Trace'!BS213</f>
        <v/>
      </c>
      <c r="AS213" s="43" t="str">
        <f>'Evaluation Trace'!BT213</f>
        <v/>
      </c>
      <c r="AT213" s="43" t="str">
        <f>'Evaluation Trace'!BU213</f>
        <v/>
      </c>
      <c r="AU213" s="43" t="str">
        <f>'Evaluation Trace'!BV213</f>
        <v/>
      </c>
      <c r="AV213" s="43" t="str">
        <f>'Evaluation Trace'!BW213</f>
        <v/>
      </c>
      <c r="AW213" s="24"/>
      <c r="AX213" s="43" t="str">
        <f>'Evaluation Trace'!BY213</f>
        <v/>
      </c>
      <c r="AY213" s="43" t="str">
        <f>'Evaluation Trace'!BZ213</f>
        <v/>
      </c>
      <c r="AZ213" s="43" t="str">
        <f>'Evaluation Trace'!CA213</f>
        <v/>
      </c>
      <c r="BA213" s="43" t="str">
        <f>'Evaluation Trace'!CB213</f>
        <v/>
      </c>
      <c r="BB213" s="43" t="str">
        <f>'Evaluation Trace'!CC213</f>
        <v/>
      </c>
      <c r="BC213" s="7"/>
      <c r="BD213" s="43" t="str">
        <f>'Evaluation Trace'!CE213</f>
        <v/>
      </c>
      <c r="BE213" s="43" t="str">
        <f>'Evaluation Trace'!CF213</f>
        <v/>
      </c>
      <c r="BF213" s="43" t="str">
        <f>'Evaluation Trace'!CG213</f>
        <v/>
      </c>
      <c r="BG213" s="43" t="str">
        <f>'Evaluation Trace'!CH213</f>
        <v/>
      </c>
      <c r="BH213" s="43" t="str">
        <f>'Evaluation Trace'!CI213</f>
        <v/>
      </c>
      <c r="BI213" s="7"/>
    </row>
    <row r="214" spans="1:61" x14ac:dyDescent="0.25">
      <c r="A214" s="44"/>
      <c r="B214" s="43" cm="1">
        <f t="array" ref="B214">MOD($D214*MOD_INV($C214,Prime),Prime)</f>
        <v>0</v>
      </c>
      <c r="C214" s="19" cm="1">
        <f t="array" ref="C214">MOD(MOD_EXP($H214,Input_Output!$O$21,Prime)-1,Prime)</f>
        <v>256</v>
      </c>
      <c r="D214" s="43">
        <f>MOD(SUMPRODUCT(_xlfn.HSTACK(J$1:P$1,R$1:AB$1,AD$1:AN$1,AP$1:AV$1,AX$1:BB$1,BD$1:BH$1),_xlfn.HSTACK($J214:$P214,$R214:$AB214,$AD214:$AN214,$AP214:$AV214,$AX214:$BB214,$BD214:$BH214)),Prime)</f>
        <v>0</v>
      </c>
      <c r="E214" s="44"/>
      <c r="F214" s="41" t="str">
        <f>'Evaluation Trace'!A214</f>
        <v/>
      </c>
      <c r="G214" s="19" t="str">
        <f>'Evaluation Trace'!B214</f>
        <v/>
      </c>
      <c r="H214" s="19">
        <f>'Evaluation Trace'!C214</f>
        <v>0</v>
      </c>
      <c r="I214" s="24"/>
      <c r="J214" s="43" t="str">
        <f>'Evaluation Trace'!AK214</f>
        <v/>
      </c>
      <c r="K214" s="43" t="str">
        <f>'Evaluation Trace'!AL214</f>
        <v/>
      </c>
      <c r="L214" s="43" t="str">
        <f>'Evaluation Trace'!AM214</f>
        <v/>
      </c>
      <c r="M214" s="43" t="str">
        <f>'Evaluation Trace'!AN214</f>
        <v/>
      </c>
      <c r="N214" s="43" t="str">
        <f>'Evaluation Trace'!AO214</f>
        <v/>
      </c>
      <c r="O214" s="43" t="str">
        <f>'Evaluation Trace'!AP214</f>
        <v/>
      </c>
      <c r="P214" s="43" t="str">
        <f>'Evaluation Trace'!AQ214</f>
        <v/>
      </c>
      <c r="Q214" s="24"/>
      <c r="R214" s="43" t="str">
        <f>'Evaluation Trace'!AS214</f>
        <v/>
      </c>
      <c r="S214" s="43" t="str">
        <f>'Evaluation Trace'!AT214</f>
        <v/>
      </c>
      <c r="T214" s="43" t="str">
        <f>'Evaluation Trace'!AU214</f>
        <v/>
      </c>
      <c r="U214" s="43" t="str">
        <f>'Evaluation Trace'!AV214</f>
        <v/>
      </c>
      <c r="V214" s="43" t="str">
        <f>'Evaluation Trace'!AW214</f>
        <v/>
      </c>
      <c r="W214" s="43" t="str">
        <f>'Evaluation Trace'!AX214</f>
        <v/>
      </c>
      <c r="X214" s="43" t="str">
        <f>'Evaluation Trace'!AY214</f>
        <v/>
      </c>
      <c r="Y214" s="43" t="str">
        <f>'Evaluation Trace'!AZ214</f>
        <v/>
      </c>
      <c r="Z214" s="43" t="str">
        <f>'Evaluation Trace'!BA214</f>
        <v/>
      </c>
      <c r="AA214" s="43" t="str">
        <f>'Evaluation Trace'!BB214</f>
        <v/>
      </c>
      <c r="AB214" s="43" t="str">
        <f>'Evaluation Trace'!BC214</f>
        <v/>
      </c>
      <c r="AC214" s="24"/>
      <c r="AD214" s="43" t="str">
        <f>'Evaluation Trace'!BE214</f>
        <v/>
      </c>
      <c r="AE214" s="43" t="str">
        <f>'Evaluation Trace'!BF214</f>
        <v/>
      </c>
      <c r="AF214" s="43" t="str">
        <f>'Evaluation Trace'!BG214</f>
        <v/>
      </c>
      <c r="AG214" s="43" t="str">
        <f>'Evaluation Trace'!BH214</f>
        <v/>
      </c>
      <c r="AH214" s="43" t="str">
        <f>'Evaluation Trace'!BI214</f>
        <v/>
      </c>
      <c r="AI214" s="43" t="str">
        <f>'Evaluation Trace'!BJ214</f>
        <v/>
      </c>
      <c r="AJ214" s="43" t="str">
        <f>'Evaluation Trace'!BK214</f>
        <v/>
      </c>
      <c r="AK214" s="43" t="str">
        <f>'Evaluation Trace'!BL214</f>
        <v/>
      </c>
      <c r="AL214" s="43" t="str">
        <f>'Evaluation Trace'!BM214</f>
        <v/>
      </c>
      <c r="AM214" s="43" t="str">
        <f>'Evaluation Trace'!BN214</f>
        <v/>
      </c>
      <c r="AN214" s="43" t="str">
        <f>'Evaluation Trace'!BO214</f>
        <v/>
      </c>
      <c r="AO214" s="24"/>
      <c r="AP214" s="43" t="str">
        <f>'Evaluation Trace'!BQ214</f>
        <v/>
      </c>
      <c r="AQ214" s="43" t="str">
        <f>'Evaluation Trace'!BR214</f>
        <v/>
      </c>
      <c r="AR214" s="43" t="str">
        <f>'Evaluation Trace'!BS214</f>
        <v/>
      </c>
      <c r="AS214" s="43" t="str">
        <f>'Evaluation Trace'!BT214</f>
        <v/>
      </c>
      <c r="AT214" s="43" t="str">
        <f>'Evaluation Trace'!BU214</f>
        <v/>
      </c>
      <c r="AU214" s="43" t="str">
        <f>'Evaluation Trace'!BV214</f>
        <v/>
      </c>
      <c r="AV214" s="43" t="str">
        <f>'Evaluation Trace'!BW214</f>
        <v/>
      </c>
      <c r="AW214" s="24"/>
      <c r="AX214" s="43" t="str">
        <f>'Evaluation Trace'!BY214</f>
        <v/>
      </c>
      <c r="AY214" s="43" t="str">
        <f>'Evaluation Trace'!BZ214</f>
        <v/>
      </c>
      <c r="AZ214" s="43" t="str">
        <f>'Evaluation Trace'!CA214</f>
        <v/>
      </c>
      <c r="BA214" s="43" t="str">
        <f>'Evaluation Trace'!CB214</f>
        <v/>
      </c>
      <c r="BB214" s="43" t="str">
        <f>'Evaluation Trace'!CC214</f>
        <v/>
      </c>
      <c r="BC214" s="7"/>
      <c r="BD214" s="43" t="str">
        <f>'Evaluation Trace'!CE214</f>
        <v/>
      </c>
      <c r="BE214" s="43" t="str">
        <f>'Evaluation Trace'!CF214</f>
        <v/>
      </c>
      <c r="BF214" s="43" t="str">
        <f>'Evaluation Trace'!CG214</f>
        <v/>
      </c>
      <c r="BG214" s="43" t="str">
        <f>'Evaluation Trace'!CH214</f>
        <v/>
      </c>
      <c r="BH214" s="43" t="str">
        <f>'Evaluation Trace'!CI214</f>
        <v/>
      </c>
      <c r="BI214" s="7"/>
    </row>
    <row r="215" spans="1:61" x14ac:dyDescent="0.25">
      <c r="A215" s="44"/>
      <c r="B215" s="43" cm="1">
        <f t="array" ref="B215">MOD($D215*MOD_INV($C215,Prime),Prime)</f>
        <v>0</v>
      </c>
      <c r="C215" s="19" cm="1">
        <f t="array" ref="C215">MOD(MOD_EXP($H215,Input_Output!$O$21,Prime)-1,Prime)</f>
        <v>256</v>
      </c>
      <c r="D215" s="43">
        <f>MOD(SUMPRODUCT(_xlfn.HSTACK(J$1:P$1,R$1:AB$1,AD$1:AN$1,AP$1:AV$1,AX$1:BB$1,BD$1:BH$1),_xlfn.HSTACK($J215:$P215,$R215:$AB215,$AD215:$AN215,$AP215:$AV215,$AX215:$BB215,$BD215:$BH215)),Prime)</f>
        <v>0</v>
      </c>
      <c r="E215" s="44"/>
      <c r="F215" s="41" t="str">
        <f>'Evaluation Trace'!A215</f>
        <v/>
      </c>
      <c r="G215" s="19" t="str">
        <f>'Evaluation Trace'!B215</f>
        <v/>
      </c>
      <c r="H215" s="19">
        <f>'Evaluation Trace'!C215</f>
        <v>0</v>
      </c>
      <c r="I215" s="24"/>
      <c r="J215" s="43" t="str">
        <f>'Evaluation Trace'!AK215</f>
        <v/>
      </c>
      <c r="K215" s="43" t="str">
        <f>'Evaluation Trace'!AL215</f>
        <v/>
      </c>
      <c r="L215" s="43" t="str">
        <f>'Evaluation Trace'!AM215</f>
        <v/>
      </c>
      <c r="M215" s="43" t="str">
        <f>'Evaluation Trace'!AN215</f>
        <v/>
      </c>
      <c r="N215" s="43" t="str">
        <f>'Evaluation Trace'!AO215</f>
        <v/>
      </c>
      <c r="O215" s="43" t="str">
        <f>'Evaluation Trace'!AP215</f>
        <v/>
      </c>
      <c r="P215" s="43" t="str">
        <f>'Evaluation Trace'!AQ215</f>
        <v/>
      </c>
      <c r="Q215" s="24"/>
      <c r="R215" s="43" t="str">
        <f>'Evaluation Trace'!AS215</f>
        <v/>
      </c>
      <c r="S215" s="43" t="str">
        <f>'Evaluation Trace'!AT215</f>
        <v/>
      </c>
      <c r="T215" s="43" t="str">
        <f>'Evaluation Trace'!AU215</f>
        <v/>
      </c>
      <c r="U215" s="43" t="str">
        <f>'Evaluation Trace'!AV215</f>
        <v/>
      </c>
      <c r="V215" s="43" t="str">
        <f>'Evaluation Trace'!AW215</f>
        <v/>
      </c>
      <c r="W215" s="43" t="str">
        <f>'Evaluation Trace'!AX215</f>
        <v/>
      </c>
      <c r="X215" s="43" t="str">
        <f>'Evaluation Trace'!AY215</f>
        <v/>
      </c>
      <c r="Y215" s="43" t="str">
        <f>'Evaluation Trace'!AZ215</f>
        <v/>
      </c>
      <c r="Z215" s="43" t="str">
        <f>'Evaluation Trace'!BA215</f>
        <v/>
      </c>
      <c r="AA215" s="43" t="str">
        <f>'Evaluation Trace'!BB215</f>
        <v/>
      </c>
      <c r="AB215" s="43" t="str">
        <f>'Evaluation Trace'!BC215</f>
        <v/>
      </c>
      <c r="AC215" s="24"/>
      <c r="AD215" s="43" t="str">
        <f>'Evaluation Trace'!BE215</f>
        <v/>
      </c>
      <c r="AE215" s="43" t="str">
        <f>'Evaluation Trace'!BF215</f>
        <v/>
      </c>
      <c r="AF215" s="43" t="str">
        <f>'Evaluation Trace'!BG215</f>
        <v/>
      </c>
      <c r="AG215" s="43" t="str">
        <f>'Evaluation Trace'!BH215</f>
        <v/>
      </c>
      <c r="AH215" s="43" t="str">
        <f>'Evaluation Trace'!BI215</f>
        <v/>
      </c>
      <c r="AI215" s="43" t="str">
        <f>'Evaluation Trace'!BJ215</f>
        <v/>
      </c>
      <c r="AJ215" s="43" t="str">
        <f>'Evaluation Trace'!BK215</f>
        <v/>
      </c>
      <c r="AK215" s="43" t="str">
        <f>'Evaluation Trace'!BL215</f>
        <v/>
      </c>
      <c r="AL215" s="43" t="str">
        <f>'Evaluation Trace'!BM215</f>
        <v/>
      </c>
      <c r="AM215" s="43" t="str">
        <f>'Evaluation Trace'!BN215</f>
        <v/>
      </c>
      <c r="AN215" s="43" t="str">
        <f>'Evaluation Trace'!BO215</f>
        <v/>
      </c>
      <c r="AO215" s="24"/>
      <c r="AP215" s="43" t="str">
        <f>'Evaluation Trace'!BQ215</f>
        <v/>
      </c>
      <c r="AQ215" s="43" t="str">
        <f>'Evaluation Trace'!BR215</f>
        <v/>
      </c>
      <c r="AR215" s="43" t="str">
        <f>'Evaluation Trace'!BS215</f>
        <v/>
      </c>
      <c r="AS215" s="43" t="str">
        <f>'Evaluation Trace'!BT215</f>
        <v/>
      </c>
      <c r="AT215" s="43" t="str">
        <f>'Evaluation Trace'!BU215</f>
        <v/>
      </c>
      <c r="AU215" s="43" t="str">
        <f>'Evaluation Trace'!BV215</f>
        <v/>
      </c>
      <c r="AV215" s="43" t="str">
        <f>'Evaluation Trace'!BW215</f>
        <v/>
      </c>
      <c r="AW215" s="24"/>
      <c r="AX215" s="43" t="str">
        <f>'Evaluation Trace'!BY215</f>
        <v/>
      </c>
      <c r="AY215" s="43" t="str">
        <f>'Evaluation Trace'!BZ215</f>
        <v/>
      </c>
      <c r="AZ215" s="43" t="str">
        <f>'Evaluation Trace'!CA215</f>
        <v/>
      </c>
      <c r="BA215" s="43" t="str">
        <f>'Evaluation Trace'!CB215</f>
        <v/>
      </c>
      <c r="BB215" s="43" t="str">
        <f>'Evaluation Trace'!CC215</f>
        <v/>
      </c>
      <c r="BC215" s="7"/>
      <c r="BD215" s="43" t="str">
        <f>'Evaluation Trace'!CE215</f>
        <v/>
      </c>
      <c r="BE215" s="43" t="str">
        <f>'Evaluation Trace'!CF215</f>
        <v/>
      </c>
      <c r="BF215" s="43" t="str">
        <f>'Evaluation Trace'!CG215</f>
        <v/>
      </c>
      <c r="BG215" s="43" t="str">
        <f>'Evaluation Trace'!CH215</f>
        <v/>
      </c>
      <c r="BH215" s="43" t="str">
        <f>'Evaluation Trace'!CI215</f>
        <v/>
      </c>
      <c r="BI215" s="7"/>
    </row>
    <row r="216" spans="1:61" x14ac:dyDescent="0.25">
      <c r="A216" s="44"/>
      <c r="B216" s="43" cm="1">
        <f t="array" ref="B216">MOD($D216*MOD_INV($C216,Prime),Prime)</f>
        <v>0</v>
      </c>
      <c r="C216" s="19" cm="1">
        <f t="array" ref="C216">MOD(MOD_EXP($H216,Input_Output!$O$21,Prime)-1,Prime)</f>
        <v>256</v>
      </c>
      <c r="D216" s="43">
        <f>MOD(SUMPRODUCT(_xlfn.HSTACK(J$1:P$1,R$1:AB$1,AD$1:AN$1,AP$1:AV$1,AX$1:BB$1,BD$1:BH$1),_xlfn.HSTACK($J216:$P216,$R216:$AB216,$AD216:$AN216,$AP216:$AV216,$AX216:$BB216,$BD216:$BH216)),Prime)</f>
        <v>0</v>
      </c>
      <c r="E216" s="44"/>
      <c r="F216" s="41" t="str">
        <f>'Evaluation Trace'!A216</f>
        <v/>
      </c>
      <c r="G216" s="19" t="str">
        <f>'Evaluation Trace'!B216</f>
        <v/>
      </c>
      <c r="H216" s="19">
        <f>'Evaluation Trace'!C216</f>
        <v>0</v>
      </c>
      <c r="I216" s="24"/>
      <c r="J216" s="43" t="str">
        <f>'Evaluation Trace'!AK216</f>
        <v/>
      </c>
      <c r="K216" s="43" t="str">
        <f>'Evaluation Trace'!AL216</f>
        <v/>
      </c>
      <c r="L216" s="43" t="str">
        <f>'Evaluation Trace'!AM216</f>
        <v/>
      </c>
      <c r="M216" s="43" t="str">
        <f>'Evaluation Trace'!AN216</f>
        <v/>
      </c>
      <c r="N216" s="43" t="str">
        <f>'Evaluation Trace'!AO216</f>
        <v/>
      </c>
      <c r="O216" s="43" t="str">
        <f>'Evaluation Trace'!AP216</f>
        <v/>
      </c>
      <c r="P216" s="43" t="str">
        <f>'Evaluation Trace'!AQ216</f>
        <v/>
      </c>
      <c r="Q216" s="24"/>
      <c r="R216" s="43" t="str">
        <f>'Evaluation Trace'!AS216</f>
        <v/>
      </c>
      <c r="S216" s="43" t="str">
        <f>'Evaluation Trace'!AT216</f>
        <v/>
      </c>
      <c r="T216" s="43" t="str">
        <f>'Evaluation Trace'!AU216</f>
        <v/>
      </c>
      <c r="U216" s="43" t="str">
        <f>'Evaluation Trace'!AV216</f>
        <v/>
      </c>
      <c r="V216" s="43" t="str">
        <f>'Evaluation Trace'!AW216</f>
        <v/>
      </c>
      <c r="W216" s="43" t="str">
        <f>'Evaluation Trace'!AX216</f>
        <v/>
      </c>
      <c r="X216" s="43" t="str">
        <f>'Evaluation Trace'!AY216</f>
        <v/>
      </c>
      <c r="Y216" s="43" t="str">
        <f>'Evaluation Trace'!AZ216</f>
        <v/>
      </c>
      <c r="Z216" s="43" t="str">
        <f>'Evaluation Trace'!BA216</f>
        <v/>
      </c>
      <c r="AA216" s="43" t="str">
        <f>'Evaluation Trace'!BB216</f>
        <v/>
      </c>
      <c r="AB216" s="43" t="str">
        <f>'Evaluation Trace'!BC216</f>
        <v/>
      </c>
      <c r="AC216" s="24"/>
      <c r="AD216" s="43" t="str">
        <f>'Evaluation Trace'!BE216</f>
        <v/>
      </c>
      <c r="AE216" s="43" t="str">
        <f>'Evaluation Trace'!BF216</f>
        <v/>
      </c>
      <c r="AF216" s="43" t="str">
        <f>'Evaluation Trace'!BG216</f>
        <v/>
      </c>
      <c r="AG216" s="43" t="str">
        <f>'Evaluation Trace'!BH216</f>
        <v/>
      </c>
      <c r="AH216" s="43" t="str">
        <f>'Evaluation Trace'!BI216</f>
        <v/>
      </c>
      <c r="AI216" s="43" t="str">
        <f>'Evaluation Trace'!BJ216</f>
        <v/>
      </c>
      <c r="AJ216" s="43" t="str">
        <f>'Evaluation Trace'!BK216</f>
        <v/>
      </c>
      <c r="AK216" s="43" t="str">
        <f>'Evaluation Trace'!BL216</f>
        <v/>
      </c>
      <c r="AL216" s="43" t="str">
        <f>'Evaluation Trace'!BM216</f>
        <v/>
      </c>
      <c r="AM216" s="43" t="str">
        <f>'Evaluation Trace'!BN216</f>
        <v/>
      </c>
      <c r="AN216" s="43" t="str">
        <f>'Evaluation Trace'!BO216</f>
        <v/>
      </c>
      <c r="AO216" s="24"/>
      <c r="AP216" s="43" t="str">
        <f>'Evaluation Trace'!BQ216</f>
        <v/>
      </c>
      <c r="AQ216" s="43" t="str">
        <f>'Evaluation Trace'!BR216</f>
        <v/>
      </c>
      <c r="AR216" s="43" t="str">
        <f>'Evaluation Trace'!BS216</f>
        <v/>
      </c>
      <c r="AS216" s="43" t="str">
        <f>'Evaluation Trace'!BT216</f>
        <v/>
      </c>
      <c r="AT216" s="43" t="str">
        <f>'Evaluation Trace'!BU216</f>
        <v/>
      </c>
      <c r="AU216" s="43" t="str">
        <f>'Evaluation Trace'!BV216</f>
        <v/>
      </c>
      <c r="AV216" s="43" t="str">
        <f>'Evaluation Trace'!BW216</f>
        <v/>
      </c>
      <c r="AW216" s="24"/>
      <c r="AX216" s="43" t="str">
        <f>'Evaluation Trace'!BY216</f>
        <v/>
      </c>
      <c r="AY216" s="43" t="str">
        <f>'Evaluation Trace'!BZ216</f>
        <v/>
      </c>
      <c r="AZ216" s="43" t="str">
        <f>'Evaluation Trace'!CA216</f>
        <v/>
      </c>
      <c r="BA216" s="43" t="str">
        <f>'Evaluation Trace'!CB216</f>
        <v/>
      </c>
      <c r="BB216" s="43" t="str">
        <f>'Evaluation Trace'!CC216</f>
        <v/>
      </c>
      <c r="BC216" s="7"/>
      <c r="BD216" s="43" t="str">
        <f>'Evaluation Trace'!CE216</f>
        <v/>
      </c>
      <c r="BE216" s="43" t="str">
        <f>'Evaluation Trace'!CF216</f>
        <v/>
      </c>
      <c r="BF216" s="43" t="str">
        <f>'Evaluation Trace'!CG216</f>
        <v/>
      </c>
      <c r="BG216" s="43" t="str">
        <f>'Evaluation Trace'!CH216</f>
        <v/>
      </c>
      <c r="BH216" s="43" t="str">
        <f>'Evaluation Trace'!CI216</f>
        <v/>
      </c>
      <c r="BI216" s="7"/>
    </row>
    <row r="217" spans="1:61" x14ac:dyDescent="0.25">
      <c r="A217" s="44"/>
      <c r="B217" s="43" cm="1">
        <f t="array" ref="B217">MOD($D217*MOD_INV($C217,Prime),Prime)</f>
        <v>0</v>
      </c>
      <c r="C217" s="19" cm="1">
        <f t="array" ref="C217">MOD(MOD_EXP($H217,Input_Output!$O$21,Prime)-1,Prime)</f>
        <v>256</v>
      </c>
      <c r="D217" s="43">
        <f>MOD(SUMPRODUCT(_xlfn.HSTACK(J$1:P$1,R$1:AB$1,AD$1:AN$1,AP$1:AV$1,AX$1:BB$1,BD$1:BH$1),_xlfn.HSTACK($J217:$P217,$R217:$AB217,$AD217:$AN217,$AP217:$AV217,$AX217:$BB217,$BD217:$BH217)),Prime)</f>
        <v>0</v>
      </c>
      <c r="E217" s="44"/>
      <c r="F217" s="41" t="str">
        <f>'Evaluation Trace'!A217</f>
        <v/>
      </c>
      <c r="G217" s="19" t="str">
        <f>'Evaluation Trace'!B217</f>
        <v/>
      </c>
      <c r="H217" s="19">
        <f>'Evaluation Trace'!C217</f>
        <v>0</v>
      </c>
      <c r="I217" s="24"/>
      <c r="J217" s="43" t="str">
        <f>'Evaluation Trace'!AK217</f>
        <v/>
      </c>
      <c r="K217" s="43" t="str">
        <f>'Evaluation Trace'!AL217</f>
        <v/>
      </c>
      <c r="L217" s="43" t="str">
        <f>'Evaluation Trace'!AM217</f>
        <v/>
      </c>
      <c r="M217" s="43" t="str">
        <f>'Evaluation Trace'!AN217</f>
        <v/>
      </c>
      <c r="N217" s="43" t="str">
        <f>'Evaluation Trace'!AO217</f>
        <v/>
      </c>
      <c r="O217" s="43" t="str">
        <f>'Evaluation Trace'!AP217</f>
        <v/>
      </c>
      <c r="P217" s="43" t="str">
        <f>'Evaluation Trace'!AQ217</f>
        <v/>
      </c>
      <c r="Q217" s="24"/>
      <c r="R217" s="43" t="str">
        <f>'Evaluation Trace'!AS217</f>
        <v/>
      </c>
      <c r="S217" s="43" t="str">
        <f>'Evaluation Trace'!AT217</f>
        <v/>
      </c>
      <c r="T217" s="43" t="str">
        <f>'Evaluation Trace'!AU217</f>
        <v/>
      </c>
      <c r="U217" s="43" t="str">
        <f>'Evaluation Trace'!AV217</f>
        <v/>
      </c>
      <c r="V217" s="43" t="str">
        <f>'Evaluation Trace'!AW217</f>
        <v/>
      </c>
      <c r="W217" s="43" t="str">
        <f>'Evaluation Trace'!AX217</f>
        <v/>
      </c>
      <c r="X217" s="43" t="str">
        <f>'Evaluation Trace'!AY217</f>
        <v/>
      </c>
      <c r="Y217" s="43" t="str">
        <f>'Evaluation Trace'!AZ217</f>
        <v/>
      </c>
      <c r="Z217" s="43" t="str">
        <f>'Evaluation Trace'!BA217</f>
        <v/>
      </c>
      <c r="AA217" s="43" t="str">
        <f>'Evaluation Trace'!BB217</f>
        <v/>
      </c>
      <c r="AB217" s="43" t="str">
        <f>'Evaluation Trace'!BC217</f>
        <v/>
      </c>
      <c r="AC217" s="24"/>
      <c r="AD217" s="43" t="str">
        <f>'Evaluation Trace'!BE217</f>
        <v/>
      </c>
      <c r="AE217" s="43" t="str">
        <f>'Evaluation Trace'!BF217</f>
        <v/>
      </c>
      <c r="AF217" s="43" t="str">
        <f>'Evaluation Trace'!BG217</f>
        <v/>
      </c>
      <c r="AG217" s="43" t="str">
        <f>'Evaluation Trace'!BH217</f>
        <v/>
      </c>
      <c r="AH217" s="43" t="str">
        <f>'Evaluation Trace'!BI217</f>
        <v/>
      </c>
      <c r="AI217" s="43" t="str">
        <f>'Evaluation Trace'!BJ217</f>
        <v/>
      </c>
      <c r="AJ217" s="43" t="str">
        <f>'Evaluation Trace'!BK217</f>
        <v/>
      </c>
      <c r="AK217" s="43" t="str">
        <f>'Evaluation Trace'!BL217</f>
        <v/>
      </c>
      <c r="AL217" s="43" t="str">
        <f>'Evaluation Trace'!BM217</f>
        <v/>
      </c>
      <c r="AM217" s="43" t="str">
        <f>'Evaluation Trace'!BN217</f>
        <v/>
      </c>
      <c r="AN217" s="43" t="str">
        <f>'Evaluation Trace'!BO217</f>
        <v/>
      </c>
      <c r="AO217" s="24"/>
      <c r="AP217" s="43" t="str">
        <f>'Evaluation Trace'!BQ217</f>
        <v/>
      </c>
      <c r="AQ217" s="43" t="str">
        <f>'Evaluation Trace'!BR217</f>
        <v/>
      </c>
      <c r="AR217" s="43" t="str">
        <f>'Evaluation Trace'!BS217</f>
        <v/>
      </c>
      <c r="AS217" s="43" t="str">
        <f>'Evaluation Trace'!BT217</f>
        <v/>
      </c>
      <c r="AT217" s="43" t="str">
        <f>'Evaluation Trace'!BU217</f>
        <v/>
      </c>
      <c r="AU217" s="43" t="str">
        <f>'Evaluation Trace'!BV217</f>
        <v/>
      </c>
      <c r="AV217" s="43" t="str">
        <f>'Evaluation Trace'!BW217</f>
        <v/>
      </c>
      <c r="AW217" s="24"/>
      <c r="AX217" s="43" t="str">
        <f>'Evaluation Trace'!BY217</f>
        <v/>
      </c>
      <c r="AY217" s="43" t="str">
        <f>'Evaluation Trace'!BZ217</f>
        <v/>
      </c>
      <c r="AZ217" s="43" t="str">
        <f>'Evaluation Trace'!CA217</f>
        <v/>
      </c>
      <c r="BA217" s="43" t="str">
        <f>'Evaluation Trace'!CB217</f>
        <v/>
      </c>
      <c r="BB217" s="43" t="str">
        <f>'Evaluation Trace'!CC217</f>
        <v/>
      </c>
      <c r="BC217" s="7"/>
      <c r="BD217" s="43" t="str">
        <f>'Evaluation Trace'!CE217</f>
        <v/>
      </c>
      <c r="BE217" s="43" t="str">
        <f>'Evaluation Trace'!CF217</f>
        <v/>
      </c>
      <c r="BF217" s="43" t="str">
        <f>'Evaluation Trace'!CG217</f>
        <v/>
      </c>
      <c r="BG217" s="43" t="str">
        <f>'Evaluation Trace'!CH217</f>
        <v/>
      </c>
      <c r="BH217" s="43" t="str">
        <f>'Evaluation Trace'!CI217</f>
        <v/>
      </c>
      <c r="BI217" s="7"/>
    </row>
    <row r="218" spans="1:61" x14ac:dyDescent="0.25">
      <c r="A218" s="44"/>
      <c r="B218" s="43" cm="1">
        <f t="array" ref="B218">MOD($D218*MOD_INV($C218,Prime),Prime)</f>
        <v>0</v>
      </c>
      <c r="C218" s="19" cm="1">
        <f t="array" ref="C218">MOD(MOD_EXP($H218,Input_Output!$O$21,Prime)-1,Prime)</f>
        <v>256</v>
      </c>
      <c r="D218" s="43">
        <f>MOD(SUMPRODUCT(_xlfn.HSTACK(J$1:P$1,R$1:AB$1,AD$1:AN$1,AP$1:AV$1,AX$1:BB$1,BD$1:BH$1),_xlfn.HSTACK($J218:$P218,$R218:$AB218,$AD218:$AN218,$AP218:$AV218,$AX218:$BB218,$BD218:$BH218)),Prime)</f>
        <v>0</v>
      </c>
      <c r="E218" s="44"/>
      <c r="F218" s="41" t="str">
        <f>'Evaluation Trace'!A218</f>
        <v/>
      </c>
      <c r="G218" s="19" t="str">
        <f>'Evaluation Trace'!B218</f>
        <v/>
      </c>
      <c r="H218" s="19">
        <f>'Evaluation Trace'!C218</f>
        <v>0</v>
      </c>
      <c r="I218" s="24"/>
      <c r="J218" s="43" t="str">
        <f>'Evaluation Trace'!AK218</f>
        <v/>
      </c>
      <c r="K218" s="43" t="str">
        <f>'Evaluation Trace'!AL218</f>
        <v/>
      </c>
      <c r="L218" s="43" t="str">
        <f>'Evaluation Trace'!AM218</f>
        <v/>
      </c>
      <c r="M218" s="43" t="str">
        <f>'Evaluation Trace'!AN218</f>
        <v/>
      </c>
      <c r="N218" s="43" t="str">
        <f>'Evaluation Trace'!AO218</f>
        <v/>
      </c>
      <c r="O218" s="43" t="str">
        <f>'Evaluation Trace'!AP218</f>
        <v/>
      </c>
      <c r="P218" s="43" t="str">
        <f>'Evaluation Trace'!AQ218</f>
        <v/>
      </c>
      <c r="Q218" s="24"/>
      <c r="R218" s="43" t="str">
        <f>'Evaluation Trace'!AS218</f>
        <v/>
      </c>
      <c r="S218" s="43" t="str">
        <f>'Evaluation Trace'!AT218</f>
        <v/>
      </c>
      <c r="T218" s="43" t="str">
        <f>'Evaluation Trace'!AU218</f>
        <v/>
      </c>
      <c r="U218" s="43" t="str">
        <f>'Evaluation Trace'!AV218</f>
        <v/>
      </c>
      <c r="V218" s="43" t="str">
        <f>'Evaluation Trace'!AW218</f>
        <v/>
      </c>
      <c r="W218" s="43" t="str">
        <f>'Evaluation Trace'!AX218</f>
        <v/>
      </c>
      <c r="X218" s="43" t="str">
        <f>'Evaluation Trace'!AY218</f>
        <v/>
      </c>
      <c r="Y218" s="43" t="str">
        <f>'Evaluation Trace'!AZ218</f>
        <v/>
      </c>
      <c r="Z218" s="43" t="str">
        <f>'Evaluation Trace'!BA218</f>
        <v/>
      </c>
      <c r="AA218" s="43" t="str">
        <f>'Evaluation Trace'!BB218</f>
        <v/>
      </c>
      <c r="AB218" s="43" t="str">
        <f>'Evaluation Trace'!BC218</f>
        <v/>
      </c>
      <c r="AC218" s="24"/>
      <c r="AD218" s="43" t="str">
        <f>'Evaluation Trace'!BE218</f>
        <v/>
      </c>
      <c r="AE218" s="43" t="str">
        <f>'Evaluation Trace'!BF218</f>
        <v/>
      </c>
      <c r="AF218" s="43" t="str">
        <f>'Evaluation Trace'!BG218</f>
        <v/>
      </c>
      <c r="AG218" s="43" t="str">
        <f>'Evaluation Trace'!BH218</f>
        <v/>
      </c>
      <c r="AH218" s="43" t="str">
        <f>'Evaluation Trace'!BI218</f>
        <v/>
      </c>
      <c r="AI218" s="43" t="str">
        <f>'Evaluation Trace'!BJ218</f>
        <v/>
      </c>
      <c r="AJ218" s="43" t="str">
        <f>'Evaluation Trace'!BK218</f>
        <v/>
      </c>
      <c r="AK218" s="43" t="str">
        <f>'Evaluation Trace'!BL218</f>
        <v/>
      </c>
      <c r="AL218" s="43" t="str">
        <f>'Evaluation Trace'!BM218</f>
        <v/>
      </c>
      <c r="AM218" s="43" t="str">
        <f>'Evaluation Trace'!BN218</f>
        <v/>
      </c>
      <c r="AN218" s="43" t="str">
        <f>'Evaluation Trace'!BO218</f>
        <v/>
      </c>
      <c r="AO218" s="24"/>
      <c r="AP218" s="43" t="str">
        <f>'Evaluation Trace'!BQ218</f>
        <v/>
      </c>
      <c r="AQ218" s="43" t="str">
        <f>'Evaluation Trace'!BR218</f>
        <v/>
      </c>
      <c r="AR218" s="43" t="str">
        <f>'Evaluation Trace'!BS218</f>
        <v/>
      </c>
      <c r="AS218" s="43" t="str">
        <f>'Evaluation Trace'!BT218</f>
        <v/>
      </c>
      <c r="AT218" s="43" t="str">
        <f>'Evaluation Trace'!BU218</f>
        <v/>
      </c>
      <c r="AU218" s="43" t="str">
        <f>'Evaluation Trace'!BV218</f>
        <v/>
      </c>
      <c r="AV218" s="43" t="str">
        <f>'Evaluation Trace'!BW218</f>
        <v/>
      </c>
      <c r="AW218" s="24"/>
      <c r="AX218" s="43" t="str">
        <f>'Evaluation Trace'!BY218</f>
        <v/>
      </c>
      <c r="AY218" s="43" t="str">
        <f>'Evaluation Trace'!BZ218</f>
        <v/>
      </c>
      <c r="AZ218" s="43" t="str">
        <f>'Evaluation Trace'!CA218</f>
        <v/>
      </c>
      <c r="BA218" s="43" t="str">
        <f>'Evaluation Trace'!CB218</f>
        <v/>
      </c>
      <c r="BB218" s="43" t="str">
        <f>'Evaluation Trace'!CC218</f>
        <v/>
      </c>
      <c r="BC218" s="7"/>
      <c r="BD218" s="43" t="str">
        <f>'Evaluation Trace'!CE218</f>
        <v/>
      </c>
      <c r="BE218" s="43" t="str">
        <f>'Evaluation Trace'!CF218</f>
        <v/>
      </c>
      <c r="BF218" s="43" t="str">
        <f>'Evaluation Trace'!CG218</f>
        <v/>
      </c>
      <c r="BG218" s="43" t="str">
        <f>'Evaluation Trace'!CH218</f>
        <v/>
      </c>
      <c r="BH218" s="43" t="str">
        <f>'Evaluation Trace'!CI218</f>
        <v/>
      </c>
      <c r="BI218" s="7"/>
    </row>
    <row r="219" spans="1:61" x14ac:dyDescent="0.25">
      <c r="A219" s="44"/>
      <c r="B219" s="43" cm="1">
        <f t="array" ref="B219">MOD($D219*MOD_INV($C219,Prime),Prime)</f>
        <v>0</v>
      </c>
      <c r="C219" s="19" cm="1">
        <f t="array" ref="C219">MOD(MOD_EXP($H219,Input_Output!$O$21,Prime)-1,Prime)</f>
        <v>256</v>
      </c>
      <c r="D219" s="43">
        <f>MOD(SUMPRODUCT(_xlfn.HSTACK(J$1:P$1,R$1:AB$1,AD$1:AN$1,AP$1:AV$1,AX$1:BB$1,BD$1:BH$1),_xlfn.HSTACK($J219:$P219,$R219:$AB219,$AD219:$AN219,$AP219:$AV219,$AX219:$BB219,$BD219:$BH219)),Prime)</f>
        <v>0</v>
      </c>
      <c r="E219" s="44"/>
      <c r="F219" s="41" t="str">
        <f>'Evaluation Trace'!A219</f>
        <v/>
      </c>
      <c r="G219" s="19" t="str">
        <f>'Evaluation Trace'!B219</f>
        <v/>
      </c>
      <c r="H219" s="19">
        <f>'Evaluation Trace'!C219</f>
        <v>0</v>
      </c>
      <c r="I219" s="24"/>
      <c r="J219" s="43" t="str">
        <f>'Evaluation Trace'!AK219</f>
        <v/>
      </c>
      <c r="K219" s="43" t="str">
        <f>'Evaluation Trace'!AL219</f>
        <v/>
      </c>
      <c r="L219" s="43" t="str">
        <f>'Evaluation Trace'!AM219</f>
        <v/>
      </c>
      <c r="M219" s="43" t="str">
        <f>'Evaluation Trace'!AN219</f>
        <v/>
      </c>
      <c r="N219" s="43" t="str">
        <f>'Evaluation Trace'!AO219</f>
        <v/>
      </c>
      <c r="O219" s="43" t="str">
        <f>'Evaluation Trace'!AP219</f>
        <v/>
      </c>
      <c r="P219" s="43" t="str">
        <f>'Evaluation Trace'!AQ219</f>
        <v/>
      </c>
      <c r="Q219" s="24"/>
      <c r="R219" s="43" t="str">
        <f>'Evaluation Trace'!AS219</f>
        <v/>
      </c>
      <c r="S219" s="43" t="str">
        <f>'Evaluation Trace'!AT219</f>
        <v/>
      </c>
      <c r="T219" s="43" t="str">
        <f>'Evaluation Trace'!AU219</f>
        <v/>
      </c>
      <c r="U219" s="43" t="str">
        <f>'Evaluation Trace'!AV219</f>
        <v/>
      </c>
      <c r="V219" s="43" t="str">
        <f>'Evaluation Trace'!AW219</f>
        <v/>
      </c>
      <c r="W219" s="43" t="str">
        <f>'Evaluation Trace'!AX219</f>
        <v/>
      </c>
      <c r="X219" s="43" t="str">
        <f>'Evaluation Trace'!AY219</f>
        <v/>
      </c>
      <c r="Y219" s="43" t="str">
        <f>'Evaluation Trace'!AZ219</f>
        <v/>
      </c>
      <c r="Z219" s="43" t="str">
        <f>'Evaluation Trace'!BA219</f>
        <v/>
      </c>
      <c r="AA219" s="43" t="str">
        <f>'Evaluation Trace'!BB219</f>
        <v/>
      </c>
      <c r="AB219" s="43" t="str">
        <f>'Evaluation Trace'!BC219</f>
        <v/>
      </c>
      <c r="AC219" s="24"/>
      <c r="AD219" s="43" t="str">
        <f>'Evaluation Trace'!BE219</f>
        <v/>
      </c>
      <c r="AE219" s="43" t="str">
        <f>'Evaluation Trace'!BF219</f>
        <v/>
      </c>
      <c r="AF219" s="43" t="str">
        <f>'Evaluation Trace'!BG219</f>
        <v/>
      </c>
      <c r="AG219" s="43" t="str">
        <f>'Evaluation Trace'!BH219</f>
        <v/>
      </c>
      <c r="AH219" s="43" t="str">
        <f>'Evaluation Trace'!BI219</f>
        <v/>
      </c>
      <c r="AI219" s="43" t="str">
        <f>'Evaluation Trace'!BJ219</f>
        <v/>
      </c>
      <c r="AJ219" s="43" t="str">
        <f>'Evaluation Trace'!BK219</f>
        <v/>
      </c>
      <c r="AK219" s="43" t="str">
        <f>'Evaluation Trace'!BL219</f>
        <v/>
      </c>
      <c r="AL219" s="43" t="str">
        <f>'Evaluation Trace'!BM219</f>
        <v/>
      </c>
      <c r="AM219" s="43" t="str">
        <f>'Evaluation Trace'!BN219</f>
        <v/>
      </c>
      <c r="AN219" s="43" t="str">
        <f>'Evaluation Trace'!BO219</f>
        <v/>
      </c>
      <c r="AO219" s="24"/>
      <c r="AP219" s="43" t="str">
        <f>'Evaluation Trace'!BQ219</f>
        <v/>
      </c>
      <c r="AQ219" s="43" t="str">
        <f>'Evaluation Trace'!BR219</f>
        <v/>
      </c>
      <c r="AR219" s="43" t="str">
        <f>'Evaluation Trace'!BS219</f>
        <v/>
      </c>
      <c r="AS219" s="43" t="str">
        <f>'Evaluation Trace'!BT219</f>
        <v/>
      </c>
      <c r="AT219" s="43" t="str">
        <f>'Evaluation Trace'!BU219</f>
        <v/>
      </c>
      <c r="AU219" s="43" t="str">
        <f>'Evaluation Trace'!BV219</f>
        <v/>
      </c>
      <c r="AV219" s="43" t="str">
        <f>'Evaluation Trace'!BW219</f>
        <v/>
      </c>
      <c r="AW219" s="24"/>
      <c r="AX219" s="43" t="str">
        <f>'Evaluation Trace'!BY219</f>
        <v/>
      </c>
      <c r="AY219" s="43" t="str">
        <f>'Evaluation Trace'!BZ219</f>
        <v/>
      </c>
      <c r="AZ219" s="43" t="str">
        <f>'Evaluation Trace'!CA219</f>
        <v/>
      </c>
      <c r="BA219" s="43" t="str">
        <f>'Evaluation Trace'!CB219</f>
        <v/>
      </c>
      <c r="BB219" s="43" t="str">
        <f>'Evaluation Trace'!CC219</f>
        <v/>
      </c>
      <c r="BC219" s="7"/>
      <c r="BD219" s="43" t="str">
        <f>'Evaluation Trace'!CE219</f>
        <v/>
      </c>
      <c r="BE219" s="43" t="str">
        <f>'Evaluation Trace'!CF219</f>
        <v/>
      </c>
      <c r="BF219" s="43" t="str">
        <f>'Evaluation Trace'!CG219</f>
        <v/>
      </c>
      <c r="BG219" s="43" t="str">
        <f>'Evaluation Trace'!CH219</f>
        <v/>
      </c>
      <c r="BH219" s="43" t="str">
        <f>'Evaluation Trace'!CI219</f>
        <v/>
      </c>
      <c r="BI219" s="7"/>
    </row>
    <row r="220" spans="1:61" x14ac:dyDescent="0.25">
      <c r="A220" s="44"/>
      <c r="B220" s="43" cm="1">
        <f t="array" ref="B220">MOD($D220*MOD_INV($C220,Prime),Prime)</f>
        <v>0</v>
      </c>
      <c r="C220" s="19" cm="1">
        <f t="array" ref="C220">MOD(MOD_EXP($H220,Input_Output!$O$21,Prime)-1,Prime)</f>
        <v>256</v>
      </c>
      <c r="D220" s="43">
        <f>MOD(SUMPRODUCT(_xlfn.HSTACK(J$1:P$1,R$1:AB$1,AD$1:AN$1,AP$1:AV$1,AX$1:BB$1,BD$1:BH$1),_xlfn.HSTACK($J220:$P220,$R220:$AB220,$AD220:$AN220,$AP220:$AV220,$AX220:$BB220,$BD220:$BH220)),Prime)</f>
        <v>0</v>
      </c>
      <c r="E220" s="44"/>
      <c r="F220" s="41" t="str">
        <f>'Evaluation Trace'!A220</f>
        <v/>
      </c>
      <c r="G220" s="19" t="str">
        <f>'Evaluation Trace'!B220</f>
        <v/>
      </c>
      <c r="H220" s="19">
        <f>'Evaluation Trace'!C220</f>
        <v>0</v>
      </c>
      <c r="I220" s="24"/>
      <c r="J220" s="43" t="str">
        <f>'Evaluation Trace'!AK220</f>
        <v/>
      </c>
      <c r="K220" s="43" t="str">
        <f>'Evaluation Trace'!AL220</f>
        <v/>
      </c>
      <c r="L220" s="43" t="str">
        <f>'Evaluation Trace'!AM220</f>
        <v/>
      </c>
      <c r="M220" s="43" t="str">
        <f>'Evaluation Trace'!AN220</f>
        <v/>
      </c>
      <c r="N220" s="43" t="str">
        <f>'Evaluation Trace'!AO220</f>
        <v/>
      </c>
      <c r="O220" s="43" t="str">
        <f>'Evaluation Trace'!AP220</f>
        <v/>
      </c>
      <c r="P220" s="43" t="str">
        <f>'Evaluation Trace'!AQ220</f>
        <v/>
      </c>
      <c r="Q220" s="24"/>
      <c r="R220" s="43" t="str">
        <f>'Evaluation Trace'!AS220</f>
        <v/>
      </c>
      <c r="S220" s="43" t="str">
        <f>'Evaluation Trace'!AT220</f>
        <v/>
      </c>
      <c r="T220" s="43" t="str">
        <f>'Evaluation Trace'!AU220</f>
        <v/>
      </c>
      <c r="U220" s="43" t="str">
        <f>'Evaluation Trace'!AV220</f>
        <v/>
      </c>
      <c r="V220" s="43" t="str">
        <f>'Evaluation Trace'!AW220</f>
        <v/>
      </c>
      <c r="W220" s="43" t="str">
        <f>'Evaluation Trace'!AX220</f>
        <v/>
      </c>
      <c r="X220" s="43" t="str">
        <f>'Evaluation Trace'!AY220</f>
        <v/>
      </c>
      <c r="Y220" s="43" t="str">
        <f>'Evaluation Trace'!AZ220</f>
        <v/>
      </c>
      <c r="Z220" s="43" t="str">
        <f>'Evaluation Trace'!BA220</f>
        <v/>
      </c>
      <c r="AA220" s="43" t="str">
        <f>'Evaluation Trace'!BB220</f>
        <v/>
      </c>
      <c r="AB220" s="43" t="str">
        <f>'Evaluation Trace'!BC220</f>
        <v/>
      </c>
      <c r="AC220" s="24"/>
      <c r="AD220" s="43" t="str">
        <f>'Evaluation Trace'!BE220</f>
        <v/>
      </c>
      <c r="AE220" s="43" t="str">
        <f>'Evaluation Trace'!BF220</f>
        <v/>
      </c>
      <c r="AF220" s="43" t="str">
        <f>'Evaluation Trace'!BG220</f>
        <v/>
      </c>
      <c r="AG220" s="43" t="str">
        <f>'Evaluation Trace'!BH220</f>
        <v/>
      </c>
      <c r="AH220" s="43" t="str">
        <f>'Evaluation Trace'!BI220</f>
        <v/>
      </c>
      <c r="AI220" s="43" t="str">
        <f>'Evaluation Trace'!BJ220</f>
        <v/>
      </c>
      <c r="AJ220" s="43" t="str">
        <f>'Evaluation Trace'!BK220</f>
        <v/>
      </c>
      <c r="AK220" s="43" t="str">
        <f>'Evaluation Trace'!BL220</f>
        <v/>
      </c>
      <c r="AL220" s="43" t="str">
        <f>'Evaluation Trace'!BM220</f>
        <v/>
      </c>
      <c r="AM220" s="43" t="str">
        <f>'Evaluation Trace'!BN220</f>
        <v/>
      </c>
      <c r="AN220" s="43" t="str">
        <f>'Evaluation Trace'!BO220</f>
        <v/>
      </c>
      <c r="AO220" s="24"/>
      <c r="AP220" s="43" t="str">
        <f>'Evaluation Trace'!BQ220</f>
        <v/>
      </c>
      <c r="AQ220" s="43" t="str">
        <f>'Evaluation Trace'!BR220</f>
        <v/>
      </c>
      <c r="AR220" s="43" t="str">
        <f>'Evaluation Trace'!BS220</f>
        <v/>
      </c>
      <c r="AS220" s="43" t="str">
        <f>'Evaluation Trace'!BT220</f>
        <v/>
      </c>
      <c r="AT220" s="43" t="str">
        <f>'Evaluation Trace'!BU220</f>
        <v/>
      </c>
      <c r="AU220" s="43" t="str">
        <f>'Evaluation Trace'!BV220</f>
        <v/>
      </c>
      <c r="AV220" s="43" t="str">
        <f>'Evaluation Trace'!BW220</f>
        <v/>
      </c>
      <c r="AW220" s="24"/>
      <c r="AX220" s="43" t="str">
        <f>'Evaluation Trace'!BY220</f>
        <v/>
      </c>
      <c r="AY220" s="43" t="str">
        <f>'Evaluation Trace'!BZ220</f>
        <v/>
      </c>
      <c r="AZ220" s="43" t="str">
        <f>'Evaluation Trace'!CA220</f>
        <v/>
      </c>
      <c r="BA220" s="43" t="str">
        <f>'Evaluation Trace'!CB220</f>
        <v/>
      </c>
      <c r="BB220" s="43" t="str">
        <f>'Evaluation Trace'!CC220</f>
        <v/>
      </c>
      <c r="BC220" s="7"/>
      <c r="BD220" s="43" t="str">
        <f>'Evaluation Trace'!CE220</f>
        <v/>
      </c>
      <c r="BE220" s="43" t="str">
        <f>'Evaluation Trace'!CF220</f>
        <v/>
      </c>
      <c r="BF220" s="43" t="str">
        <f>'Evaluation Trace'!CG220</f>
        <v/>
      </c>
      <c r="BG220" s="43" t="str">
        <f>'Evaluation Trace'!CH220</f>
        <v/>
      </c>
      <c r="BH220" s="43" t="str">
        <f>'Evaluation Trace'!CI220</f>
        <v/>
      </c>
      <c r="BI220" s="7"/>
    </row>
    <row r="221" spans="1:61" x14ac:dyDescent="0.25">
      <c r="A221" s="44"/>
      <c r="B221" s="43" cm="1">
        <f t="array" ref="B221">MOD($D221*MOD_INV($C221,Prime),Prime)</f>
        <v>0</v>
      </c>
      <c r="C221" s="19" cm="1">
        <f t="array" ref="C221">MOD(MOD_EXP($H221,Input_Output!$O$21,Prime)-1,Prime)</f>
        <v>256</v>
      </c>
      <c r="D221" s="43">
        <f>MOD(SUMPRODUCT(_xlfn.HSTACK(J$1:P$1,R$1:AB$1,AD$1:AN$1,AP$1:AV$1,AX$1:BB$1,BD$1:BH$1),_xlfn.HSTACK($J221:$P221,$R221:$AB221,$AD221:$AN221,$AP221:$AV221,$AX221:$BB221,$BD221:$BH221)),Prime)</f>
        <v>0</v>
      </c>
      <c r="E221" s="44"/>
      <c r="F221" s="41" t="str">
        <f>'Evaluation Trace'!A221</f>
        <v/>
      </c>
      <c r="G221" s="19" t="str">
        <f>'Evaluation Trace'!B221</f>
        <v/>
      </c>
      <c r="H221" s="19">
        <f>'Evaluation Trace'!C221</f>
        <v>0</v>
      </c>
      <c r="I221" s="24"/>
      <c r="J221" s="43" t="str">
        <f>'Evaluation Trace'!AK221</f>
        <v/>
      </c>
      <c r="K221" s="43" t="str">
        <f>'Evaluation Trace'!AL221</f>
        <v/>
      </c>
      <c r="L221" s="43" t="str">
        <f>'Evaluation Trace'!AM221</f>
        <v/>
      </c>
      <c r="M221" s="43" t="str">
        <f>'Evaluation Trace'!AN221</f>
        <v/>
      </c>
      <c r="N221" s="43" t="str">
        <f>'Evaluation Trace'!AO221</f>
        <v/>
      </c>
      <c r="O221" s="43" t="str">
        <f>'Evaluation Trace'!AP221</f>
        <v/>
      </c>
      <c r="P221" s="43" t="str">
        <f>'Evaluation Trace'!AQ221</f>
        <v/>
      </c>
      <c r="Q221" s="24"/>
      <c r="R221" s="43" t="str">
        <f>'Evaluation Trace'!AS221</f>
        <v/>
      </c>
      <c r="S221" s="43" t="str">
        <f>'Evaluation Trace'!AT221</f>
        <v/>
      </c>
      <c r="T221" s="43" t="str">
        <f>'Evaluation Trace'!AU221</f>
        <v/>
      </c>
      <c r="U221" s="43" t="str">
        <f>'Evaluation Trace'!AV221</f>
        <v/>
      </c>
      <c r="V221" s="43" t="str">
        <f>'Evaluation Trace'!AW221</f>
        <v/>
      </c>
      <c r="W221" s="43" t="str">
        <f>'Evaluation Trace'!AX221</f>
        <v/>
      </c>
      <c r="X221" s="43" t="str">
        <f>'Evaluation Trace'!AY221</f>
        <v/>
      </c>
      <c r="Y221" s="43" t="str">
        <f>'Evaluation Trace'!AZ221</f>
        <v/>
      </c>
      <c r="Z221" s="43" t="str">
        <f>'Evaluation Trace'!BA221</f>
        <v/>
      </c>
      <c r="AA221" s="43" t="str">
        <f>'Evaluation Trace'!BB221</f>
        <v/>
      </c>
      <c r="AB221" s="43" t="str">
        <f>'Evaluation Trace'!BC221</f>
        <v/>
      </c>
      <c r="AC221" s="24"/>
      <c r="AD221" s="43" t="str">
        <f>'Evaluation Trace'!BE221</f>
        <v/>
      </c>
      <c r="AE221" s="43" t="str">
        <f>'Evaluation Trace'!BF221</f>
        <v/>
      </c>
      <c r="AF221" s="43" t="str">
        <f>'Evaluation Trace'!BG221</f>
        <v/>
      </c>
      <c r="AG221" s="43" t="str">
        <f>'Evaluation Trace'!BH221</f>
        <v/>
      </c>
      <c r="AH221" s="43" t="str">
        <f>'Evaluation Trace'!BI221</f>
        <v/>
      </c>
      <c r="AI221" s="43" t="str">
        <f>'Evaluation Trace'!BJ221</f>
        <v/>
      </c>
      <c r="AJ221" s="43" t="str">
        <f>'Evaluation Trace'!BK221</f>
        <v/>
      </c>
      <c r="AK221" s="43" t="str">
        <f>'Evaluation Trace'!BL221</f>
        <v/>
      </c>
      <c r="AL221" s="43" t="str">
        <f>'Evaluation Trace'!BM221</f>
        <v/>
      </c>
      <c r="AM221" s="43" t="str">
        <f>'Evaluation Trace'!BN221</f>
        <v/>
      </c>
      <c r="AN221" s="43" t="str">
        <f>'Evaluation Trace'!BO221</f>
        <v/>
      </c>
      <c r="AO221" s="24"/>
      <c r="AP221" s="43" t="str">
        <f>'Evaluation Trace'!BQ221</f>
        <v/>
      </c>
      <c r="AQ221" s="43" t="str">
        <f>'Evaluation Trace'!BR221</f>
        <v/>
      </c>
      <c r="AR221" s="43" t="str">
        <f>'Evaluation Trace'!BS221</f>
        <v/>
      </c>
      <c r="AS221" s="43" t="str">
        <f>'Evaluation Trace'!BT221</f>
        <v/>
      </c>
      <c r="AT221" s="43" t="str">
        <f>'Evaluation Trace'!BU221</f>
        <v/>
      </c>
      <c r="AU221" s="43" t="str">
        <f>'Evaluation Trace'!BV221</f>
        <v/>
      </c>
      <c r="AV221" s="43" t="str">
        <f>'Evaluation Trace'!BW221</f>
        <v/>
      </c>
      <c r="AW221" s="24"/>
      <c r="AX221" s="43" t="str">
        <f>'Evaluation Trace'!BY221</f>
        <v/>
      </c>
      <c r="AY221" s="43" t="str">
        <f>'Evaluation Trace'!BZ221</f>
        <v/>
      </c>
      <c r="AZ221" s="43" t="str">
        <f>'Evaluation Trace'!CA221</f>
        <v/>
      </c>
      <c r="BA221" s="43" t="str">
        <f>'Evaluation Trace'!CB221</f>
        <v/>
      </c>
      <c r="BB221" s="43" t="str">
        <f>'Evaluation Trace'!CC221</f>
        <v/>
      </c>
      <c r="BC221" s="7"/>
      <c r="BD221" s="43" t="str">
        <f>'Evaluation Trace'!CE221</f>
        <v/>
      </c>
      <c r="BE221" s="43" t="str">
        <f>'Evaluation Trace'!CF221</f>
        <v/>
      </c>
      <c r="BF221" s="43" t="str">
        <f>'Evaluation Trace'!CG221</f>
        <v/>
      </c>
      <c r="BG221" s="43" t="str">
        <f>'Evaluation Trace'!CH221</f>
        <v/>
      </c>
      <c r="BH221" s="43" t="str">
        <f>'Evaluation Trace'!CI221</f>
        <v/>
      </c>
      <c r="BI221" s="7"/>
    </row>
    <row r="222" spans="1:61" x14ac:dyDescent="0.25">
      <c r="A222" s="44"/>
      <c r="B222" s="43" cm="1">
        <f t="array" ref="B222">MOD($D222*MOD_INV($C222,Prime),Prime)</f>
        <v>0</v>
      </c>
      <c r="C222" s="19" cm="1">
        <f t="array" ref="C222">MOD(MOD_EXP($H222,Input_Output!$O$21,Prime)-1,Prime)</f>
        <v>256</v>
      </c>
      <c r="D222" s="43">
        <f>MOD(SUMPRODUCT(_xlfn.HSTACK(J$1:P$1,R$1:AB$1,AD$1:AN$1,AP$1:AV$1,AX$1:BB$1,BD$1:BH$1),_xlfn.HSTACK($J222:$P222,$R222:$AB222,$AD222:$AN222,$AP222:$AV222,$AX222:$BB222,$BD222:$BH222)),Prime)</f>
        <v>0</v>
      </c>
      <c r="E222" s="44"/>
      <c r="F222" s="41" t="str">
        <f>'Evaluation Trace'!A222</f>
        <v/>
      </c>
      <c r="G222" s="19" t="str">
        <f>'Evaluation Trace'!B222</f>
        <v/>
      </c>
      <c r="H222" s="19">
        <f>'Evaluation Trace'!C222</f>
        <v>0</v>
      </c>
      <c r="I222" s="24"/>
      <c r="J222" s="43" t="str">
        <f>'Evaluation Trace'!AK222</f>
        <v/>
      </c>
      <c r="K222" s="43" t="str">
        <f>'Evaluation Trace'!AL222</f>
        <v/>
      </c>
      <c r="L222" s="43" t="str">
        <f>'Evaluation Trace'!AM222</f>
        <v/>
      </c>
      <c r="M222" s="43" t="str">
        <f>'Evaluation Trace'!AN222</f>
        <v/>
      </c>
      <c r="N222" s="43" t="str">
        <f>'Evaluation Trace'!AO222</f>
        <v/>
      </c>
      <c r="O222" s="43" t="str">
        <f>'Evaluation Trace'!AP222</f>
        <v/>
      </c>
      <c r="P222" s="43" t="str">
        <f>'Evaluation Trace'!AQ222</f>
        <v/>
      </c>
      <c r="Q222" s="24"/>
      <c r="R222" s="43" t="str">
        <f>'Evaluation Trace'!AS222</f>
        <v/>
      </c>
      <c r="S222" s="43" t="str">
        <f>'Evaluation Trace'!AT222</f>
        <v/>
      </c>
      <c r="T222" s="43" t="str">
        <f>'Evaluation Trace'!AU222</f>
        <v/>
      </c>
      <c r="U222" s="43" t="str">
        <f>'Evaluation Trace'!AV222</f>
        <v/>
      </c>
      <c r="V222" s="43" t="str">
        <f>'Evaluation Trace'!AW222</f>
        <v/>
      </c>
      <c r="W222" s="43" t="str">
        <f>'Evaluation Trace'!AX222</f>
        <v/>
      </c>
      <c r="X222" s="43" t="str">
        <f>'Evaluation Trace'!AY222</f>
        <v/>
      </c>
      <c r="Y222" s="43" t="str">
        <f>'Evaluation Trace'!AZ222</f>
        <v/>
      </c>
      <c r="Z222" s="43" t="str">
        <f>'Evaluation Trace'!BA222</f>
        <v/>
      </c>
      <c r="AA222" s="43" t="str">
        <f>'Evaluation Trace'!BB222</f>
        <v/>
      </c>
      <c r="AB222" s="43" t="str">
        <f>'Evaluation Trace'!BC222</f>
        <v/>
      </c>
      <c r="AC222" s="24"/>
      <c r="AD222" s="43" t="str">
        <f>'Evaluation Trace'!BE222</f>
        <v/>
      </c>
      <c r="AE222" s="43" t="str">
        <f>'Evaluation Trace'!BF222</f>
        <v/>
      </c>
      <c r="AF222" s="43" t="str">
        <f>'Evaluation Trace'!BG222</f>
        <v/>
      </c>
      <c r="AG222" s="43" t="str">
        <f>'Evaluation Trace'!BH222</f>
        <v/>
      </c>
      <c r="AH222" s="43" t="str">
        <f>'Evaluation Trace'!BI222</f>
        <v/>
      </c>
      <c r="AI222" s="43" t="str">
        <f>'Evaluation Trace'!BJ222</f>
        <v/>
      </c>
      <c r="AJ222" s="43" t="str">
        <f>'Evaluation Trace'!BK222</f>
        <v/>
      </c>
      <c r="AK222" s="43" t="str">
        <f>'Evaluation Trace'!BL222</f>
        <v/>
      </c>
      <c r="AL222" s="43" t="str">
        <f>'Evaluation Trace'!BM222</f>
        <v/>
      </c>
      <c r="AM222" s="43" t="str">
        <f>'Evaluation Trace'!BN222</f>
        <v/>
      </c>
      <c r="AN222" s="43" t="str">
        <f>'Evaluation Trace'!BO222</f>
        <v/>
      </c>
      <c r="AO222" s="24"/>
      <c r="AP222" s="43" t="str">
        <f>'Evaluation Trace'!BQ222</f>
        <v/>
      </c>
      <c r="AQ222" s="43" t="str">
        <f>'Evaluation Trace'!BR222</f>
        <v/>
      </c>
      <c r="AR222" s="43" t="str">
        <f>'Evaluation Trace'!BS222</f>
        <v/>
      </c>
      <c r="AS222" s="43" t="str">
        <f>'Evaluation Trace'!BT222</f>
        <v/>
      </c>
      <c r="AT222" s="43" t="str">
        <f>'Evaluation Trace'!BU222</f>
        <v/>
      </c>
      <c r="AU222" s="43" t="str">
        <f>'Evaluation Trace'!BV222</f>
        <v/>
      </c>
      <c r="AV222" s="43" t="str">
        <f>'Evaluation Trace'!BW222</f>
        <v/>
      </c>
      <c r="AW222" s="24"/>
      <c r="AX222" s="43" t="str">
        <f>'Evaluation Trace'!BY222</f>
        <v/>
      </c>
      <c r="AY222" s="43" t="str">
        <f>'Evaluation Trace'!BZ222</f>
        <v/>
      </c>
      <c r="AZ222" s="43" t="str">
        <f>'Evaluation Trace'!CA222</f>
        <v/>
      </c>
      <c r="BA222" s="43" t="str">
        <f>'Evaluation Trace'!CB222</f>
        <v/>
      </c>
      <c r="BB222" s="43" t="str">
        <f>'Evaluation Trace'!CC222</f>
        <v/>
      </c>
      <c r="BC222" s="7"/>
      <c r="BD222" s="43" t="str">
        <f>'Evaluation Trace'!CE222</f>
        <v/>
      </c>
      <c r="BE222" s="43" t="str">
        <f>'Evaluation Trace'!CF222</f>
        <v/>
      </c>
      <c r="BF222" s="43" t="str">
        <f>'Evaluation Trace'!CG222</f>
        <v/>
      </c>
      <c r="BG222" s="43" t="str">
        <f>'Evaluation Trace'!CH222</f>
        <v/>
      </c>
      <c r="BH222" s="43" t="str">
        <f>'Evaluation Trace'!CI222</f>
        <v/>
      </c>
      <c r="BI222" s="7"/>
    </row>
    <row r="223" spans="1:61" x14ac:dyDescent="0.25">
      <c r="A223" s="44"/>
      <c r="B223" s="43" cm="1">
        <f t="array" ref="B223">MOD($D223*MOD_INV($C223,Prime),Prime)</f>
        <v>0</v>
      </c>
      <c r="C223" s="19" cm="1">
        <f t="array" ref="C223">MOD(MOD_EXP($H223,Input_Output!$O$21,Prime)-1,Prime)</f>
        <v>256</v>
      </c>
      <c r="D223" s="43">
        <f>MOD(SUMPRODUCT(_xlfn.HSTACK(J$1:P$1,R$1:AB$1,AD$1:AN$1,AP$1:AV$1,AX$1:BB$1,BD$1:BH$1),_xlfn.HSTACK($J223:$P223,$R223:$AB223,$AD223:$AN223,$AP223:$AV223,$AX223:$BB223,$BD223:$BH223)),Prime)</f>
        <v>0</v>
      </c>
      <c r="E223" s="44"/>
      <c r="F223" s="41" t="str">
        <f>'Evaluation Trace'!A223</f>
        <v/>
      </c>
      <c r="G223" s="19" t="str">
        <f>'Evaluation Trace'!B223</f>
        <v/>
      </c>
      <c r="H223" s="19">
        <f>'Evaluation Trace'!C223</f>
        <v>0</v>
      </c>
      <c r="I223" s="24"/>
      <c r="J223" s="43" t="str">
        <f>'Evaluation Trace'!AK223</f>
        <v/>
      </c>
      <c r="K223" s="43" t="str">
        <f>'Evaluation Trace'!AL223</f>
        <v/>
      </c>
      <c r="L223" s="43" t="str">
        <f>'Evaluation Trace'!AM223</f>
        <v/>
      </c>
      <c r="M223" s="43" t="str">
        <f>'Evaluation Trace'!AN223</f>
        <v/>
      </c>
      <c r="N223" s="43" t="str">
        <f>'Evaluation Trace'!AO223</f>
        <v/>
      </c>
      <c r="O223" s="43" t="str">
        <f>'Evaluation Trace'!AP223</f>
        <v/>
      </c>
      <c r="P223" s="43" t="str">
        <f>'Evaluation Trace'!AQ223</f>
        <v/>
      </c>
      <c r="Q223" s="24"/>
      <c r="R223" s="43" t="str">
        <f>'Evaluation Trace'!AS223</f>
        <v/>
      </c>
      <c r="S223" s="43" t="str">
        <f>'Evaluation Trace'!AT223</f>
        <v/>
      </c>
      <c r="T223" s="43" t="str">
        <f>'Evaluation Trace'!AU223</f>
        <v/>
      </c>
      <c r="U223" s="43" t="str">
        <f>'Evaluation Trace'!AV223</f>
        <v/>
      </c>
      <c r="V223" s="43" t="str">
        <f>'Evaluation Trace'!AW223</f>
        <v/>
      </c>
      <c r="W223" s="43" t="str">
        <f>'Evaluation Trace'!AX223</f>
        <v/>
      </c>
      <c r="X223" s="43" t="str">
        <f>'Evaluation Trace'!AY223</f>
        <v/>
      </c>
      <c r="Y223" s="43" t="str">
        <f>'Evaluation Trace'!AZ223</f>
        <v/>
      </c>
      <c r="Z223" s="43" t="str">
        <f>'Evaluation Trace'!BA223</f>
        <v/>
      </c>
      <c r="AA223" s="43" t="str">
        <f>'Evaluation Trace'!BB223</f>
        <v/>
      </c>
      <c r="AB223" s="43" t="str">
        <f>'Evaluation Trace'!BC223</f>
        <v/>
      </c>
      <c r="AC223" s="24"/>
      <c r="AD223" s="43" t="str">
        <f>'Evaluation Trace'!BE223</f>
        <v/>
      </c>
      <c r="AE223" s="43" t="str">
        <f>'Evaluation Trace'!BF223</f>
        <v/>
      </c>
      <c r="AF223" s="43" t="str">
        <f>'Evaluation Trace'!BG223</f>
        <v/>
      </c>
      <c r="AG223" s="43" t="str">
        <f>'Evaluation Trace'!BH223</f>
        <v/>
      </c>
      <c r="AH223" s="43" t="str">
        <f>'Evaluation Trace'!BI223</f>
        <v/>
      </c>
      <c r="AI223" s="43" t="str">
        <f>'Evaluation Trace'!BJ223</f>
        <v/>
      </c>
      <c r="AJ223" s="43" t="str">
        <f>'Evaluation Trace'!BK223</f>
        <v/>
      </c>
      <c r="AK223" s="43" t="str">
        <f>'Evaluation Trace'!BL223</f>
        <v/>
      </c>
      <c r="AL223" s="43" t="str">
        <f>'Evaluation Trace'!BM223</f>
        <v/>
      </c>
      <c r="AM223" s="43" t="str">
        <f>'Evaluation Trace'!BN223</f>
        <v/>
      </c>
      <c r="AN223" s="43" t="str">
        <f>'Evaluation Trace'!BO223</f>
        <v/>
      </c>
      <c r="AO223" s="24"/>
      <c r="AP223" s="43" t="str">
        <f>'Evaluation Trace'!BQ223</f>
        <v/>
      </c>
      <c r="AQ223" s="43" t="str">
        <f>'Evaluation Trace'!BR223</f>
        <v/>
      </c>
      <c r="AR223" s="43" t="str">
        <f>'Evaluation Trace'!BS223</f>
        <v/>
      </c>
      <c r="AS223" s="43" t="str">
        <f>'Evaluation Trace'!BT223</f>
        <v/>
      </c>
      <c r="AT223" s="43" t="str">
        <f>'Evaluation Trace'!BU223</f>
        <v/>
      </c>
      <c r="AU223" s="43" t="str">
        <f>'Evaluation Trace'!BV223</f>
        <v/>
      </c>
      <c r="AV223" s="43" t="str">
        <f>'Evaluation Trace'!BW223</f>
        <v/>
      </c>
      <c r="AW223" s="24"/>
      <c r="AX223" s="43" t="str">
        <f>'Evaluation Trace'!BY223</f>
        <v/>
      </c>
      <c r="AY223" s="43" t="str">
        <f>'Evaluation Trace'!BZ223</f>
        <v/>
      </c>
      <c r="AZ223" s="43" t="str">
        <f>'Evaluation Trace'!CA223</f>
        <v/>
      </c>
      <c r="BA223" s="43" t="str">
        <f>'Evaluation Trace'!CB223</f>
        <v/>
      </c>
      <c r="BB223" s="43" t="str">
        <f>'Evaluation Trace'!CC223</f>
        <v/>
      </c>
      <c r="BC223" s="7"/>
      <c r="BD223" s="43" t="str">
        <f>'Evaluation Trace'!CE223</f>
        <v/>
      </c>
      <c r="BE223" s="43" t="str">
        <f>'Evaluation Trace'!CF223</f>
        <v/>
      </c>
      <c r="BF223" s="43" t="str">
        <f>'Evaluation Trace'!CG223</f>
        <v/>
      </c>
      <c r="BG223" s="43" t="str">
        <f>'Evaluation Trace'!CH223</f>
        <v/>
      </c>
      <c r="BH223" s="43" t="str">
        <f>'Evaluation Trace'!CI223</f>
        <v/>
      </c>
      <c r="BI223" s="7"/>
    </row>
    <row r="224" spans="1:61" x14ac:dyDescent="0.25">
      <c r="A224" s="44"/>
      <c r="B224" s="43" cm="1">
        <f t="array" ref="B224">MOD($D224*MOD_INV($C224,Prime),Prime)</f>
        <v>0</v>
      </c>
      <c r="C224" s="19" cm="1">
        <f t="array" ref="C224">MOD(MOD_EXP($H224,Input_Output!$O$21,Prime)-1,Prime)</f>
        <v>256</v>
      </c>
      <c r="D224" s="43">
        <f>MOD(SUMPRODUCT(_xlfn.HSTACK(J$1:P$1,R$1:AB$1,AD$1:AN$1,AP$1:AV$1,AX$1:BB$1,BD$1:BH$1),_xlfn.HSTACK($J224:$P224,$R224:$AB224,$AD224:$AN224,$AP224:$AV224,$AX224:$BB224,$BD224:$BH224)),Prime)</f>
        <v>0</v>
      </c>
      <c r="E224" s="44"/>
      <c r="F224" s="41" t="str">
        <f>'Evaluation Trace'!A224</f>
        <v/>
      </c>
      <c r="G224" s="19" t="str">
        <f>'Evaluation Trace'!B224</f>
        <v/>
      </c>
      <c r="H224" s="19">
        <f>'Evaluation Trace'!C224</f>
        <v>0</v>
      </c>
      <c r="I224" s="24"/>
      <c r="J224" s="43" t="str">
        <f>'Evaluation Trace'!AK224</f>
        <v/>
      </c>
      <c r="K224" s="43" t="str">
        <f>'Evaluation Trace'!AL224</f>
        <v/>
      </c>
      <c r="L224" s="43" t="str">
        <f>'Evaluation Trace'!AM224</f>
        <v/>
      </c>
      <c r="M224" s="43" t="str">
        <f>'Evaluation Trace'!AN224</f>
        <v/>
      </c>
      <c r="N224" s="43" t="str">
        <f>'Evaluation Trace'!AO224</f>
        <v/>
      </c>
      <c r="O224" s="43" t="str">
        <f>'Evaluation Trace'!AP224</f>
        <v/>
      </c>
      <c r="P224" s="43" t="str">
        <f>'Evaluation Trace'!AQ224</f>
        <v/>
      </c>
      <c r="Q224" s="24"/>
      <c r="R224" s="43" t="str">
        <f>'Evaluation Trace'!AS224</f>
        <v/>
      </c>
      <c r="S224" s="43" t="str">
        <f>'Evaluation Trace'!AT224</f>
        <v/>
      </c>
      <c r="T224" s="43" t="str">
        <f>'Evaluation Trace'!AU224</f>
        <v/>
      </c>
      <c r="U224" s="43" t="str">
        <f>'Evaluation Trace'!AV224</f>
        <v/>
      </c>
      <c r="V224" s="43" t="str">
        <f>'Evaluation Trace'!AW224</f>
        <v/>
      </c>
      <c r="W224" s="43" t="str">
        <f>'Evaluation Trace'!AX224</f>
        <v/>
      </c>
      <c r="X224" s="43" t="str">
        <f>'Evaluation Trace'!AY224</f>
        <v/>
      </c>
      <c r="Y224" s="43" t="str">
        <f>'Evaluation Trace'!AZ224</f>
        <v/>
      </c>
      <c r="Z224" s="43" t="str">
        <f>'Evaluation Trace'!BA224</f>
        <v/>
      </c>
      <c r="AA224" s="43" t="str">
        <f>'Evaluation Trace'!BB224</f>
        <v/>
      </c>
      <c r="AB224" s="43" t="str">
        <f>'Evaluation Trace'!BC224</f>
        <v/>
      </c>
      <c r="AC224" s="24"/>
      <c r="AD224" s="43" t="str">
        <f>'Evaluation Trace'!BE224</f>
        <v/>
      </c>
      <c r="AE224" s="43" t="str">
        <f>'Evaluation Trace'!BF224</f>
        <v/>
      </c>
      <c r="AF224" s="43" t="str">
        <f>'Evaluation Trace'!BG224</f>
        <v/>
      </c>
      <c r="AG224" s="43" t="str">
        <f>'Evaluation Trace'!BH224</f>
        <v/>
      </c>
      <c r="AH224" s="43" t="str">
        <f>'Evaluation Trace'!BI224</f>
        <v/>
      </c>
      <c r="AI224" s="43" t="str">
        <f>'Evaluation Trace'!BJ224</f>
        <v/>
      </c>
      <c r="AJ224" s="43" t="str">
        <f>'Evaluation Trace'!BK224</f>
        <v/>
      </c>
      <c r="AK224" s="43" t="str">
        <f>'Evaluation Trace'!BL224</f>
        <v/>
      </c>
      <c r="AL224" s="43" t="str">
        <f>'Evaluation Trace'!BM224</f>
        <v/>
      </c>
      <c r="AM224" s="43" t="str">
        <f>'Evaluation Trace'!BN224</f>
        <v/>
      </c>
      <c r="AN224" s="43" t="str">
        <f>'Evaluation Trace'!BO224</f>
        <v/>
      </c>
      <c r="AO224" s="24"/>
      <c r="AP224" s="43" t="str">
        <f>'Evaluation Trace'!BQ224</f>
        <v/>
      </c>
      <c r="AQ224" s="43" t="str">
        <f>'Evaluation Trace'!BR224</f>
        <v/>
      </c>
      <c r="AR224" s="43" t="str">
        <f>'Evaluation Trace'!BS224</f>
        <v/>
      </c>
      <c r="AS224" s="43" t="str">
        <f>'Evaluation Trace'!BT224</f>
        <v/>
      </c>
      <c r="AT224" s="43" t="str">
        <f>'Evaluation Trace'!BU224</f>
        <v/>
      </c>
      <c r="AU224" s="43" t="str">
        <f>'Evaluation Trace'!BV224</f>
        <v/>
      </c>
      <c r="AV224" s="43" t="str">
        <f>'Evaluation Trace'!BW224</f>
        <v/>
      </c>
      <c r="AW224" s="24"/>
      <c r="AX224" s="43" t="str">
        <f>'Evaluation Trace'!BY224</f>
        <v/>
      </c>
      <c r="AY224" s="43" t="str">
        <f>'Evaluation Trace'!BZ224</f>
        <v/>
      </c>
      <c r="AZ224" s="43" t="str">
        <f>'Evaluation Trace'!CA224</f>
        <v/>
      </c>
      <c r="BA224" s="43" t="str">
        <f>'Evaluation Trace'!CB224</f>
        <v/>
      </c>
      <c r="BB224" s="43" t="str">
        <f>'Evaluation Trace'!CC224</f>
        <v/>
      </c>
      <c r="BC224" s="7"/>
      <c r="BD224" s="43" t="str">
        <f>'Evaluation Trace'!CE224</f>
        <v/>
      </c>
      <c r="BE224" s="43" t="str">
        <f>'Evaluation Trace'!CF224</f>
        <v/>
      </c>
      <c r="BF224" s="43" t="str">
        <f>'Evaluation Trace'!CG224</f>
        <v/>
      </c>
      <c r="BG224" s="43" t="str">
        <f>'Evaluation Trace'!CH224</f>
        <v/>
      </c>
      <c r="BH224" s="43" t="str">
        <f>'Evaluation Trace'!CI224</f>
        <v/>
      </c>
      <c r="BI224" s="7"/>
    </row>
    <row r="225" spans="1:61" x14ac:dyDescent="0.25">
      <c r="A225" s="44"/>
      <c r="B225" s="43" cm="1">
        <f t="array" ref="B225">MOD($D225*MOD_INV($C225,Prime),Prime)</f>
        <v>0</v>
      </c>
      <c r="C225" s="19" cm="1">
        <f t="array" ref="C225">MOD(MOD_EXP($H225,Input_Output!$O$21,Prime)-1,Prime)</f>
        <v>256</v>
      </c>
      <c r="D225" s="43">
        <f>MOD(SUMPRODUCT(_xlfn.HSTACK(J$1:P$1,R$1:AB$1,AD$1:AN$1,AP$1:AV$1,AX$1:BB$1,BD$1:BH$1),_xlfn.HSTACK($J225:$P225,$R225:$AB225,$AD225:$AN225,$AP225:$AV225,$AX225:$BB225,$BD225:$BH225)),Prime)</f>
        <v>0</v>
      </c>
      <c r="E225" s="44"/>
      <c r="F225" s="41" t="str">
        <f>'Evaluation Trace'!A225</f>
        <v/>
      </c>
      <c r="G225" s="19" t="str">
        <f>'Evaluation Trace'!B225</f>
        <v/>
      </c>
      <c r="H225" s="19">
        <f>'Evaluation Trace'!C225</f>
        <v>0</v>
      </c>
      <c r="I225" s="24"/>
      <c r="J225" s="43" t="str">
        <f>'Evaluation Trace'!AK225</f>
        <v/>
      </c>
      <c r="K225" s="43" t="str">
        <f>'Evaluation Trace'!AL225</f>
        <v/>
      </c>
      <c r="L225" s="43" t="str">
        <f>'Evaluation Trace'!AM225</f>
        <v/>
      </c>
      <c r="M225" s="43" t="str">
        <f>'Evaluation Trace'!AN225</f>
        <v/>
      </c>
      <c r="N225" s="43" t="str">
        <f>'Evaluation Trace'!AO225</f>
        <v/>
      </c>
      <c r="O225" s="43" t="str">
        <f>'Evaluation Trace'!AP225</f>
        <v/>
      </c>
      <c r="P225" s="43" t="str">
        <f>'Evaluation Trace'!AQ225</f>
        <v/>
      </c>
      <c r="Q225" s="24"/>
      <c r="R225" s="43" t="str">
        <f>'Evaluation Trace'!AS225</f>
        <v/>
      </c>
      <c r="S225" s="43" t="str">
        <f>'Evaluation Trace'!AT225</f>
        <v/>
      </c>
      <c r="T225" s="43" t="str">
        <f>'Evaluation Trace'!AU225</f>
        <v/>
      </c>
      <c r="U225" s="43" t="str">
        <f>'Evaluation Trace'!AV225</f>
        <v/>
      </c>
      <c r="V225" s="43" t="str">
        <f>'Evaluation Trace'!AW225</f>
        <v/>
      </c>
      <c r="W225" s="43" t="str">
        <f>'Evaluation Trace'!AX225</f>
        <v/>
      </c>
      <c r="X225" s="43" t="str">
        <f>'Evaluation Trace'!AY225</f>
        <v/>
      </c>
      <c r="Y225" s="43" t="str">
        <f>'Evaluation Trace'!AZ225</f>
        <v/>
      </c>
      <c r="Z225" s="43" t="str">
        <f>'Evaluation Trace'!BA225</f>
        <v/>
      </c>
      <c r="AA225" s="43" t="str">
        <f>'Evaluation Trace'!BB225</f>
        <v/>
      </c>
      <c r="AB225" s="43" t="str">
        <f>'Evaluation Trace'!BC225</f>
        <v/>
      </c>
      <c r="AC225" s="24"/>
      <c r="AD225" s="43" t="str">
        <f>'Evaluation Trace'!BE225</f>
        <v/>
      </c>
      <c r="AE225" s="43" t="str">
        <f>'Evaluation Trace'!BF225</f>
        <v/>
      </c>
      <c r="AF225" s="43" t="str">
        <f>'Evaluation Trace'!BG225</f>
        <v/>
      </c>
      <c r="AG225" s="43" t="str">
        <f>'Evaluation Trace'!BH225</f>
        <v/>
      </c>
      <c r="AH225" s="43" t="str">
        <f>'Evaluation Trace'!BI225</f>
        <v/>
      </c>
      <c r="AI225" s="43" t="str">
        <f>'Evaluation Trace'!BJ225</f>
        <v/>
      </c>
      <c r="AJ225" s="43" t="str">
        <f>'Evaluation Trace'!BK225</f>
        <v/>
      </c>
      <c r="AK225" s="43" t="str">
        <f>'Evaluation Trace'!BL225</f>
        <v/>
      </c>
      <c r="AL225" s="43" t="str">
        <f>'Evaluation Trace'!BM225</f>
        <v/>
      </c>
      <c r="AM225" s="43" t="str">
        <f>'Evaluation Trace'!BN225</f>
        <v/>
      </c>
      <c r="AN225" s="43" t="str">
        <f>'Evaluation Trace'!BO225</f>
        <v/>
      </c>
      <c r="AO225" s="24"/>
      <c r="AP225" s="43" t="str">
        <f>'Evaluation Trace'!BQ225</f>
        <v/>
      </c>
      <c r="AQ225" s="43" t="str">
        <f>'Evaluation Trace'!BR225</f>
        <v/>
      </c>
      <c r="AR225" s="43" t="str">
        <f>'Evaluation Trace'!BS225</f>
        <v/>
      </c>
      <c r="AS225" s="43" t="str">
        <f>'Evaluation Trace'!BT225</f>
        <v/>
      </c>
      <c r="AT225" s="43" t="str">
        <f>'Evaluation Trace'!BU225</f>
        <v/>
      </c>
      <c r="AU225" s="43" t="str">
        <f>'Evaluation Trace'!BV225</f>
        <v/>
      </c>
      <c r="AV225" s="43" t="str">
        <f>'Evaluation Trace'!BW225</f>
        <v/>
      </c>
      <c r="AW225" s="24"/>
      <c r="AX225" s="43" t="str">
        <f>'Evaluation Trace'!BY225</f>
        <v/>
      </c>
      <c r="AY225" s="43" t="str">
        <f>'Evaluation Trace'!BZ225</f>
        <v/>
      </c>
      <c r="AZ225" s="43" t="str">
        <f>'Evaluation Trace'!CA225</f>
        <v/>
      </c>
      <c r="BA225" s="43" t="str">
        <f>'Evaluation Trace'!CB225</f>
        <v/>
      </c>
      <c r="BB225" s="43" t="str">
        <f>'Evaluation Trace'!CC225</f>
        <v/>
      </c>
      <c r="BC225" s="7"/>
      <c r="BD225" s="43" t="str">
        <f>'Evaluation Trace'!CE225</f>
        <v/>
      </c>
      <c r="BE225" s="43" t="str">
        <f>'Evaluation Trace'!CF225</f>
        <v/>
      </c>
      <c r="BF225" s="43" t="str">
        <f>'Evaluation Trace'!CG225</f>
        <v/>
      </c>
      <c r="BG225" s="43" t="str">
        <f>'Evaluation Trace'!CH225</f>
        <v/>
      </c>
      <c r="BH225" s="43" t="str">
        <f>'Evaluation Trace'!CI225</f>
        <v/>
      </c>
      <c r="BI225" s="7"/>
    </row>
    <row r="226" spans="1:61" x14ac:dyDescent="0.25">
      <c r="A226" s="44"/>
      <c r="B226" s="43" cm="1">
        <f t="array" ref="B226">MOD($D226*MOD_INV($C226,Prime),Prime)</f>
        <v>0</v>
      </c>
      <c r="C226" s="19" cm="1">
        <f t="array" ref="C226">MOD(MOD_EXP($H226,Input_Output!$O$21,Prime)-1,Prime)</f>
        <v>256</v>
      </c>
      <c r="D226" s="43">
        <f>MOD(SUMPRODUCT(_xlfn.HSTACK(J$1:P$1,R$1:AB$1,AD$1:AN$1,AP$1:AV$1,AX$1:BB$1,BD$1:BH$1),_xlfn.HSTACK($J226:$P226,$R226:$AB226,$AD226:$AN226,$AP226:$AV226,$AX226:$BB226,$BD226:$BH226)),Prime)</f>
        <v>0</v>
      </c>
      <c r="E226" s="44"/>
      <c r="F226" s="41" t="str">
        <f>'Evaluation Trace'!A226</f>
        <v/>
      </c>
      <c r="G226" s="19" t="str">
        <f>'Evaluation Trace'!B226</f>
        <v/>
      </c>
      <c r="H226" s="19">
        <f>'Evaluation Trace'!C226</f>
        <v>0</v>
      </c>
      <c r="I226" s="24"/>
      <c r="J226" s="43" t="str">
        <f>'Evaluation Trace'!AK226</f>
        <v/>
      </c>
      <c r="K226" s="43" t="str">
        <f>'Evaluation Trace'!AL226</f>
        <v/>
      </c>
      <c r="L226" s="43" t="str">
        <f>'Evaluation Trace'!AM226</f>
        <v/>
      </c>
      <c r="M226" s="43" t="str">
        <f>'Evaluation Trace'!AN226</f>
        <v/>
      </c>
      <c r="N226" s="43" t="str">
        <f>'Evaluation Trace'!AO226</f>
        <v/>
      </c>
      <c r="O226" s="43" t="str">
        <f>'Evaluation Trace'!AP226</f>
        <v/>
      </c>
      <c r="P226" s="43" t="str">
        <f>'Evaluation Trace'!AQ226</f>
        <v/>
      </c>
      <c r="Q226" s="24"/>
      <c r="R226" s="43" t="str">
        <f>'Evaluation Trace'!AS226</f>
        <v/>
      </c>
      <c r="S226" s="43" t="str">
        <f>'Evaluation Trace'!AT226</f>
        <v/>
      </c>
      <c r="T226" s="43" t="str">
        <f>'Evaluation Trace'!AU226</f>
        <v/>
      </c>
      <c r="U226" s="43" t="str">
        <f>'Evaluation Trace'!AV226</f>
        <v/>
      </c>
      <c r="V226" s="43" t="str">
        <f>'Evaluation Trace'!AW226</f>
        <v/>
      </c>
      <c r="W226" s="43" t="str">
        <f>'Evaluation Trace'!AX226</f>
        <v/>
      </c>
      <c r="X226" s="43" t="str">
        <f>'Evaluation Trace'!AY226</f>
        <v/>
      </c>
      <c r="Y226" s="43" t="str">
        <f>'Evaluation Trace'!AZ226</f>
        <v/>
      </c>
      <c r="Z226" s="43" t="str">
        <f>'Evaluation Trace'!BA226</f>
        <v/>
      </c>
      <c r="AA226" s="43" t="str">
        <f>'Evaluation Trace'!BB226</f>
        <v/>
      </c>
      <c r="AB226" s="43" t="str">
        <f>'Evaluation Trace'!BC226</f>
        <v/>
      </c>
      <c r="AC226" s="24"/>
      <c r="AD226" s="43" t="str">
        <f>'Evaluation Trace'!BE226</f>
        <v/>
      </c>
      <c r="AE226" s="43" t="str">
        <f>'Evaluation Trace'!BF226</f>
        <v/>
      </c>
      <c r="AF226" s="43" t="str">
        <f>'Evaluation Trace'!BG226</f>
        <v/>
      </c>
      <c r="AG226" s="43" t="str">
        <f>'Evaluation Trace'!BH226</f>
        <v/>
      </c>
      <c r="AH226" s="43" t="str">
        <f>'Evaluation Trace'!BI226</f>
        <v/>
      </c>
      <c r="AI226" s="43" t="str">
        <f>'Evaluation Trace'!BJ226</f>
        <v/>
      </c>
      <c r="AJ226" s="43" t="str">
        <f>'Evaluation Trace'!BK226</f>
        <v/>
      </c>
      <c r="AK226" s="43" t="str">
        <f>'Evaluation Trace'!BL226</f>
        <v/>
      </c>
      <c r="AL226" s="43" t="str">
        <f>'Evaluation Trace'!BM226</f>
        <v/>
      </c>
      <c r="AM226" s="43" t="str">
        <f>'Evaluation Trace'!BN226</f>
        <v/>
      </c>
      <c r="AN226" s="43" t="str">
        <f>'Evaluation Trace'!BO226</f>
        <v/>
      </c>
      <c r="AO226" s="24"/>
      <c r="AP226" s="43" t="str">
        <f>'Evaluation Trace'!BQ226</f>
        <v/>
      </c>
      <c r="AQ226" s="43" t="str">
        <f>'Evaluation Trace'!BR226</f>
        <v/>
      </c>
      <c r="AR226" s="43" t="str">
        <f>'Evaluation Trace'!BS226</f>
        <v/>
      </c>
      <c r="AS226" s="43" t="str">
        <f>'Evaluation Trace'!BT226</f>
        <v/>
      </c>
      <c r="AT226" s="43" t="str">
        <f>'Evaluation Trace'!BU226</f>
        <v/>
      </c>
      <c r="AU226" s="43" t="str">
        <f>'Evaluation Trace'!BV226</f>
        <v/>
      </c>
      <c r="AV226" s="43" t="str">
        <f>'Evaluation Trace'!BW226</f>
        <v/>
      </c>
      <c r="AW226" s="24"/>
      <c r="AX226" s="43" t="str">
        <f>'Evaluation Trace'!BY226</f>
        <v/>
      </c>
      <c r="AY226" s="43" t="str">
        <f>'Evaluation Trace'!BZ226</f>
        <v/>
      </c>
      <c r="AZ226" s="43" t="str">
        <f>'Evaluation Trace'!CA226</f>
        <v/>
      </c>
      <c r="BA226" s="43" t="str">
        <f>'Evaluation Trace'!CB226</f>
        <v/>
      </c>
      <c r="BB226" s="43" t="str">
        <f>'Evaluation Trace'!CC226</f>
        <v/>
      </c>
      <c r="BC226" s="7"/>
      <c r="BD226" s="43" t="str">
        <f>'Evaluation Trace'!CE226</f>
        <v/>
      </c>
      <c r="BE226" s="43" t="str">
        <f>'Evaluation Trace'!CF226</f>
        <v/>
      </c>
      <c r="BF226" s="43" t="str">
        <f>'Evaluation Trace'!CG226</f>
        <v/>
      </c>
      <c r="BG226" s="43" t="str">
        <f>'Evaluation Trace'!CH226</f>
        <v/>
      </c>
      <c r="BH226" s="43" t="str">
        <f>'Evaluation Trace'!CI226</f>
        <v/>
      </c>
      <c r="BI226" s="7"/>
    </row>
    <row r="227" spans="1:61" x14ac:dyDescent="0.25">
      <c r="A227" s="44"/>
      <c r="B227" s="43" cm="1">
        <f t="array" ref="B227">MOD($D227*MOD_INV($C227,Prime),Prime)</f>
        <v>0</v>
      </c>
      <c r="C227" s="19" cm="1">
        <f t="array" ref="C227">MOD(MOD_EXP($H227,Input_Output!$O$21,Prime)-1,Prime)</f>
        <v>256</v>
      </c>
      <c r="D227" s="43">
        <f>MOD(SUMPRODUCT(_xlfn.HSTACK(J$1:P$1,R$1:AB$1,AD$1:AN$1,AP$1:AV$1,AX$1:BB$1,BD$1:BH$1),_xlfn.HSTACK($J227:$P227,$R227:$AB227,$AD227:$AN227,$AP227:$AV227,$AX227:$BB227,$BD227:$BH227)),Prime)</f>
        <v>0</v>
      </c>
      <c r="E227" s="44"/>
      <c r="F227" s="41" t="str">
        <f>'Evaluation Trace'!A227</f>
        <v/>
      </c>
      <c r="G227" s="19" t="str">
        <f>'Evaluation Trace'!B227</f>
        <v/>
      </c>
      <c r="H227" s="19">
        <f>'Evaluation Trace'!C227</f>
        <v>0</v>
      </c>
      <c r="I227" s="24"/>
      <c r="J227" s="43" t="str">
        <f>'Evaluation Trace'!AK227</f>
        <v/>
      </c>
      <c r="K227" s="43" t="str">
        <f>'Evaluation Trace'!AL227</f>
        <v/>
      </c>
      <c r="L227" s="43" t="str">
        <f>'Evaluation Trace'!AM227</f>
        <v/>
      </c>
      <c r="M227" s="43" t="str">
        <f>'Evaluation Trace'!AN227</f>
        <v/>
      </c>
      <c r="N227" s="43" t="str">
        <f>'Evaluation Trace'!AO227</f>
        <v/>
      </c>
      <c r="O227" s="43" t="str">
        <f>'Evaluation Trace'!AP227</f>
        <v/>
      </c>
      <c r="P227" s="43" t="str">
        <f>'Evaluation Trace'!AQ227</f>
        <v/>
      </c>
      <c r="Q227" s="24"/>
      <c r="R227" s="43" t="str">
        <f>'Evaluation Trace'!AS227</f>
        <v/>
      </c>
      <c r="S227" s="43" t="str">
        <f>'Evaluation Trace'!AT227</f>
        <v/>
      </c>
      <c r="T227" s="43" t="str">
        <f>'Evaluation Trace'!AU227</f>
        <v/>
      </c>
      <c r="U227" s="43" t="str">
        <f>'Evaluation Trace'!AV227</f>
        <v/>
      </c>
      <c r="V227" s="43" t="str">
        <f>'Evaluation Trace'!AW227</f>
        <v/>
      </c>
      <c r="W227" s="43" t="str">
        <f>'Evaluation Trace'!AX227</f>
        <v/>
      </c>
      <c r="X227" s="43" t="str">
        <f>'Evaluation Trace'!AY227</f>
        <v/>
      </c>
      <c r="Y227" s="43" t="str">
        <f>'Evaluation Trace'!AZ227</f>
        <v/>
      </c>
      <c r="Z227" s="43" t="str">
        <f>'Evaluation Trace'!BA227</f>
        <v/>
      </c>
      <c r="AA227" s="43" t="str">
        <f>'Evaluation Trace'!BB227</f>
        <v/>
      </c>
      <c r="AB227" s="43" t="str">
        <f>'Evaluation Trace'!BC227</f>
        <v/>
      </c>
      <c r="AC227" s="24"/>
      <c r="AD227" s="43" t="str">
        <f>'Evaluation Trace'!BE227</f>
        <v/>
      </c>
      <c r="AE227" s="43" t="str">
        <f>'Evaluation Trace'!BF227</f>
        <v/>
      </c>
      <c r="AF227" s="43" t="str">
        <f>'Evaluation Trace'!BG227</f>
        <v/>
      </c>
      <c r="AG227" s="43" t="str">
        <f>'Evaluation Trace'!BH227</f>
        <v/>
      </c>
      <c r="AH227" s="43" t="str">
        <f>'Evaluation Trace'!BI227</f>
        <v/>
      </c>
      <c r="AI227" s="43" t="str">
        <f>'Evaluation Trace'!BJ227</f>
        <v/>
      </c>
      <c r="AJ227" s="43" t="str">
        <f>'Evaluation Trace'!BK227</f>
        <v/>
      </c>
      <c r="AK227" s="43" t="str">
        <f>'Evaluation Trace'!BL227</f>
        <v/>
      </c>
      <c r="AL227" s="43" t="str">
        <f>'Evaluation Trace'!BM227</f>
        <v/>
      </c>
      <c r="AM227" s="43" t="str">
        <f>'Evaluation Trace'!BN227</f>
        <v/>
      </c>
      <c r="AN227" s="43" t="str">
        <f>'Evaluation Trace'!BO227</f>
        <v/>
      </c>
      <c r="AO227" s="24"/>
      <c r="AP227" s="43" t="str">
        <f>'Evaluation Trace'!BQ227</f>
        <v/>
      </c>
      <c r="AQ227" s="43" t="str">
        <f>'Evaluation Trace'!BR227</f>
        <v/>
      </c>
      <c r="AR227" s="43" t="str">
        <f>'Evaluation Trace'!BS227</f>
        <v/>
      </c>
      <c r="AS227" s="43" t="str">
        <f>'Evaluation Trace'!BT227</f>
        <v/>
      </c>
      <c r="AT227" s="43" t="str">
        <f>'Evaluation Trace'!BU227</f>
        <v/>
      </c>
      <c r="AU227" s="43" t="str">
        <f>'Evaluation Trace'!BV227</f>
        <v/>
      </c>
      <c r="AV227" s="43" t="str">
        <f>'Evaluation Trace'!BW227</f>
        <v/>
      </c>
      <c r="AW227" s="24"/>
      <c r="AX227" s="43" t="str">
        <f>'Evaluation Trace'!BY227</f>
        <v/>
      </c>
      <c r="AY227" s="43" t="str">
        <f>'Evaluation Trace'!BZ227</f>
        <v/>
      </c>
      <c r="AZ227" s="43" t="str">
        <f>'Evaluation Trace'!CA227</f>
        <v/>
      </c>
      <c r="BA227" s="43" t="str">
        <f>'Evaluation Trace'!CB227</f>
        <v/>
      </c>
      <c r="BB227" s="43" t="str">
        <f>'Evaluation Trace'!CC227</f>
        <v/>
      </c>
      <c r="BC227" s="7"/>
      <c r="BD227" s="43" t="str">
        <f>'Evaluation Trace'!CE227</f>
        <v/>
      </c>
      <c r="BE227" s="43" t="str">
        <f>'Evaluation Trace'!CF227</f>
        <v/>
      </c>
      <c r="BF227" s="43" t="str">
        <f>'Evaluation Trace'!CG227</f>
        <v/>
      </c>
      <c r="BG227" s="43" t="str">
        <f>'Evaluation Trace'!CH227</f>
        <v/>
      </c>
      <c r="BH227" s="43" t="str">
        <f>'Evaluation Trace'!CI227</f>
        <v/>
      </c>
      <c r="BI227" s="7"/>
    </row>
    <row r="228" spans="1:61" x14ac:dyDescent="0.25">
      <c r="A228" s="44"/>
      <c r="B228" s="43" cm="1">
        <f t="array" ref="B228">MOD($D228*MOD_INV($C228,Prime),Prime)</f>
        <v>0</v>
      </c>
      <c r="C228" s="19" cm="1">
        <f t="array" ref="C228">MOD(MOD_EXP($H228,Input_Output!$O$21,Prime)-1,Prime)</f>
        <v>256</v>
      </c>
      <c r="D228" s="43">
        <f>MOD(SUMPRODUCT(_xlfn.HSTACK(J$1:P$1,R$1:AB$1,AD$1:AN$1,AP$1:AV$1,AX$1:BB$1,BD$1:BH$1),_xlfn.HSTACK($J228:$P228,$R228:$AB228,$AD228:$AN228,$AP228:$AV228,$AX228:$BB228,$BD228:$BH228)),Prime)</f>
        <v>0</v>
      </c>
      <c r="E228" s="44"/>
      <c r="F228" s="41" t="str">
        <f>'Evaluation Trace'!A228</f>
        <v/>
      </c>
      <c r="G228" s="19" t="str">
        <f>'Evaluation Trace'!B228</f>
        <v/>
      </c>
      <c r="H228" s="19">
        <f>'Evaluation Trace'!C228</f>
        <v>0</v>
      </c>
      <c r="I228" s="24"/>
      <c r="J228" s="43" t="str">
        <f>'Evaluation Trace'!AK228</f>
        <v/>
      </c>
      <c r="K228" s="43" t="str">
        <f>'Evaluation Trace'!AL228</f>
        <v/>
      </c>
      <c r="L228" s="43" t="str">
        <f>'Evaluation Trace'!AM228</f>
        <v/>
      </c>
      <c r="M228" s="43" t="str">
        <f>'Evaluation Trace'!AN228</f>
        <v/>
      </c>
      <c r="N228" s="43" t="str">
        <f>'Evaluation Trace'!AO228</f>
        <v/>
      </c>
      <c r="O228" s="43" t="str">
        <f>'Evaluation Trace'!AP228</f>
        <v/>
      </c>
      <c r="P228" s="43" t="str">
        <f>'Evaluation Trace'!AQ228</f>
        <v/>
      </c>
      <c r="Q228" s="24"/>
      <c r="R228" s="43" t="str">
        <f>'Evaluation Trace'!AS228</f>
        <v/>
      </c>
      <c r="S228" s="43" t="str">
        <f>'Evaluation Trace'!AT228</f>
        <v/>
      </c>
      <c r="T228" s="43" t="str">
        <f>'Evaluation Trace'!AU228</f>
        <v/>
      </c>
      <c r="U228" s="43" t="str">
        <f>'Evaluation Trace'!AV228</f>
        <v/>
      </c>
      <c r="V228" s="43" t="str">
        <f>'Evaluation Trace'!AW228</f>
        <v/>
      </c>
      <c r="W228" s="43" t="str">
        <f>'Evaluation Trace'!AX228</f>
        <v/>
      </c>
      <c r="X228" s="43" t="str">
        <f>'Evaluation Trace'!AY228</f>
        <v/>
      </c>
      <c r="Y228" s="43" t="str">
        <f>'Evaluation Trace'!AZ228</f>
        <v/>
      </c>
      <c r="Z228" s="43" t="str">
        <f>'Evaluation Trace'!BA228</f>
        <v/>
      </c>
      <c r="AA228" s="43" t="str">
        <f>'Evaluation Trace'!BB228</f>
        <v/>
      </c>
      <c r="AB228" s="43" t="str">
        <f>'Evaluation Trace'!BC228</f>
        <v/>
      </c>
      <c r="AC228" s="24"/>
      <c r="AD228" s="43" t="str">
        <f>'Evaluation Trace'!BE228</f>
        <v/>
      </c>
      <c r="AE228" s="43" t="str">
        <f>'Evaluation Trace'!BF228</f>
        <v/>
      </c>
      <c r="AF228" s="43" t="str">
        <f>'Evaluation Trace'!BG228</f>
        <v/>
      </c>
      <c r="AG228" s="43" t="str">
        <f>'Evaluation Trace'!BH228</f>
        <v/>
      </c>
      <c r="AH228" s="43" t="str">
        <f>'Evaluation Trace'!BI228</f>
        <v/>
      </c>
      <c r="AI228" s="43" t="str">
        <f>'Evaluation Trace'!BJ228</f>
        <v/>
      </c>
      <c r="AJ228" s="43" t="str">
        <f>'Evaluation Trace'!BK228</f>
        <v/>
      </c>
      <c r="AK228" s="43" t="str">
        <f>'Evaluation Trace'!BL228</f>
        <v/>
      </c>
      <c r="AL228" s="43" t="str">
        <f>'Evaluation Trace'!BM228</f>
        <v/>
      </c>
      <c r="AM228" s="43" t="str">
        <f>'Evaluation Trace'!BN228</f>
        <v/>
      </c>
      <c r="AN228" s="43" t="str">
        <f>'Evaluation Trace'!BO228</f>
        <v/>
      </c>
      <c r="AO228" s="24"/>
      <c r="AP228" s="43" t="str">
        <f>'Evaluation Trace'!BQ228</f>
        <v/>
      </c>
      <c r="AQ228" s="43" t="str">
        <f>'Evaluation Trace'!BR228</f>
        <v/>
      </c>
      <c r="AR228" s="43" t="str">
        <f>'Evaluation Trace'!BS228</f>
        <v/>
      </c>
      <c r="AS228" s="43" t="str">
        <f>'Evaluation Trace'!BT228</f>
        <v/>
      </c>
      <c r="AT228" s="43" t="str">
        <f>'Evaluation Trace'!BU228</f>
        <v/>
      </c>
      <c r="AU228" s="43" t="str">
        <f>'Evaluation Trace'!BV228</f>
        <v/>
      </c>
      <c r="AV228" s="43" t="str">
        <f>'Evaluation Trace'!BW228</f>
        <v/>
      </c>
      <c r="AW228" s="24"/>
      <c r="AX228" s="43" t="str">
        <f>'Evaluation Trace'!BY228</f>
        <v/>
      </c>
      <c r="AY228" s="43" t="str">
        <f>'Evaluation Trace'!BZ228</f>
        <v/>
      </c>
      <c r="AZ228" s="43" t="str">
        <f>'Evaluation Trace'!CA228</f>
        <v/>
      </c>
      <c r="BA228" s="43" t="str">
        <f>'Evaluation Trace'!CB228</f>
        <v/>
      </c>
      <c r="BB228" s="43" t="str">
        <f>'Evaluation Trace'!CC228</f>
        <v/>
      </c>
      <c r="BC228" s="7"/>
      <c r="BD228" s="43" t="str">
        <f>'Evaluation Trace'!CE228</f>
        <v/>
      </c>
      <c r="BE228" s="43" t="str">
        <f>'Evaluation Trace'!CF228</f>
        <v/>
      </c>
      <c r="BF228" s="43" t="str">
        <f>'Evaluation Trace'!CG228</f>
        <v/>
      </c>
      <c r="BG228" s="43" t="str">
        <f>'Evaluation Trace'!CH228</f>
        <v/>
      </c>
      <c r="BH228" s="43" t="str">
        <f>'Evaluation Trace'!CI228</f>
        <v/>
      </c>
      <c r="BI228" s="7"/>
    </row>
    <row r="229" spans="1:61" x14ac:dyDescent="0.25">
      <c r="A229" s="44"/>
      <c r="B229" s="43" cm="1">
        <f t="array" ref="B229">MOD($D229*MOD_INV($C229,Prime),Prime)</f>
        <v>0</v>
      </c>
      <c r="C229" s="19" cm="1">
        <f t="array" ref="C229">MOD(MOD_EXP($H229,Input_Output!$O$21,Prime)-1,Prime)</f>
        <v>256</v>
      </c>
      <c r="D229" s="43">
        <f>MOD(SUMPRODUCT(_xlfn.HSTACK(J$1:P$1,R$1:AB$1,AD$1:AN$1,AP$1:AV$1,AX$1:BB$1,BD$1:BH$1),_xlfn.HSTACK($J229:$P229,$R229:$AB229,$AD229:$AN229,$AP229:$AV229,$AX229:$BB229,$BD229:$BH229)),Prime)</f>
        <v>0</v>
      </c>
      <c r="E229" s="44"/>
      <c r="F229" s="41" t="str">
        <f>'Evaluation Trace'!A229</f>
        <v/>
      </c>
      <c r="G229" s="19" t="str">
        <f>'Evaluation Trace'!B229</f>
        <v/>
      </c>
      <c r="H229" s="19">
        <f>'Evaluation Trace'!C229</f>
        <v>0</v>
      </c>
      <c r="I229" s="24"/>
      <c r="J229" s="43" t="str">
        <f>'Evaluation Trace'!AK229</f>
        <v/>
      </c>
      <c r="K229" s="43" t="str">
        <f>'Evaluation Trace'!AL229</f>
        <v/>
      </c>
      <c r="L229" s="43" t="str">
        <f>'Evaluation Trace'!AM229</f>
        <v/>
      </c>
      <c r="M229" s="43" t="str">
        <f>'Evaluation Trace'!AN229</f>
        <v/>
      </c>
      <c r="N229" s="43" t="str">
        <f>'Evaluation Trace'!AO229</f>
        <v/>
      </c>
      <c r="O229" s="43" t="str">
        <f>'Evaluation Trace'!AP229</f>
        <v/>
      </c>
      <c r="P229" s="43" t="str">
        <f>'Evaluation Trace'!AQ229</f>
        <v/>
      </c>
      <c r="Q229" s="24"/>
      <c r="R229" s="43" t="str">
        <f>'Evaluation Trace'!AS229</f>
        <v/>
      </c>
      <c r="S229" s="43" t="str">
        <f>'Evaluation Trace'!AT229</f>
        <v/>
      </c>
      <c r="T229" s="43" t="str">
        <f>'Evaluation Trace'!AU229</f>
        <v/>
      </c>
      <c r="U229" s="43" t="str">
        <f>'Evaluation Trace'!AV229</f>
        <v/>
      </c>
      <c r="V229" s="43" t="str">
        <f>'Evaluation Trace'!AW229</f>
        <v/>
      </c>
      <c r="W229" s="43" t="str">
        <f>'Evaluation Trace'!AX229</f>
        <v/>
      </c>
      <c r="X229" s="43" t="str">
        <f>'Evaluation Trace'!AY229</f>
        <v/>
      </c>
      <c r="Y229" s="43" t="str">
        <f>'Evaluation Trace'!AZ229</f>
        <v/>
      </c>
      <c r="Z229" s="43" t="str">
        <f>'Evaluation Trace'!BA229</f>
        <v/>
      </c>
      <c r="AA229" s="43" t="str">
        <f>'Evaluation Trace'!BB229</f>
        <v/>
      </c>
      <c r="AB229" s="43" t="str">
        <f>'Evaluation Trace'!BC229</f>
        <v/>
      </c>
      <c r="AC229" s="24"/>
      <c r="AD229" s="43" t="str">
        <f>'Evaluation Trace'!BE229</f>
        <v/>
      </c>
      <c r="AE229" s="43" t="str">
        <f>'Evaluation Trace'!BF229</f>
        <v/>
      </c>
      <c r="AF229" s="43" t="str">
        <f>'Evaluation Trace'!BG229</f>
        <v/>
      </c>
      <c r="AG229" s="43" t="str">
        <f>'Evaluation Trace'!BH229</f>
        <v/>
      </c>
      <c r="AH229" s="43" t="str">
        <f>'Evaluation Trace'!BI229</f>
        <v/>
      </c>
      <c r="AI229" s="43" t="str">
        <f>'Evaluation Trace'!BJ229</f>
        <v/>
      </c>
      <c r="AJ229" s="43" t="str">
        <f>'Evaluation Trace'!BK229</f>
        <v/>
      </c>
      <c r="AK229" s="43" t="str">
        <f>'Evaluation Trace'!BL229</f>
        <v/>
      </c>
      <c r="AL229" s="43" t="str">
        <f>'Evaluation Trace'!BM229</f>
        <v/>
      </c>
      <c r="AM229" s="43" t="str">
        <f>'Evaluation Trace'!BN229</f>
        <v/>
      </c>
      <c r="AN229" s="43" t="str">
        <f>'Evaluation Trace'!BO229</f>
        <v/>
      </c>
      <c r="AO229" s="24"/>
      <c r="AP229" s="43" t="str">
        <f>'Evaluation Trace'!BQ229</f>
        <v/>
      </c>
      <c r="AQ229" s="43" t="str">
        <f>'Evaluation Trace'!BR229</f>
        <v/>
      </c>
      <c r="AR229" s="43" t="str">
        <f>'Evaluation Trace'!BS229</f>
        <v/>
      </c>
      <c r="AS229" s="43" t="str">
        <f>'Evaluation Trace'!BT229</f>
        <v/>
      </c>
      <c r="AT229" s="43" t="str">
        <f>'Evaluation Trace'!BU229</f>
        <v/>
      </c>
      <c r="AU229" s="43" t="str">
        <f>'Evaluation Trace'!BV229</f>
        <v/>
      </c>
      <c r="AV229" s="43" t="str">
        <f>'Evaluation Trace'!BW229</f>
        <v/>
      </c>
      <c r="AW229" s="24"/>
      <c r="AX229" s="43" t="str">
        <f>'Evaluation Trace'!BY229</f>
        <v/>
      </c>
      <c r="AY229" s="43" t="str">
        <f>'Evaluation Trace'!BZ229</f>
        <v/>
      </c>
      <c r="AZ229" s="43" t="str">
        <f>'Evaluation Trace'!CA229</f>
        <v/>
      </c>
      <c r="BA229" s="43" t="str">
        <f>'Evaluation Trace'!CB229</f>
        <v/>
      </c>
      <c r="BB229" s="43" t="str">
        <f>'Evaluation Trace'!CC229</f>
        <v/>
      </c>
      <c r="BC229" s="7"/>
      <c r="BD229" s="43" t="str">
        <f>'Evaluation Trace'!CE229</f>
        <v/>
      </c>
      <c r="BE229" s="43" t="str">
        <f>'Evaluation Trace'!CF229</f>
        <v/>
      </c>
      <c r="BF229" s="43" t="str">
        <f>'Evaluation Trace'!CG229</f>
        <v/>
      </c>
      <c r="BG229" s="43" t="str">
        <f>'Evaluation Trace'!CH229</f>
        <v/>
      </c>
      <c r="BH229" s="43" t="str">
        <f>'Evaluation Trace'!CI229</f>
        <v/>
      </c>
      <c r="BI229" s="7"/>
    </row>
    <row r="230" spans="1:61" x14ac:dyDescent="0.25">
      <c r="A230" s="44"/>
      <c r="B230" s="43" cm="1">
        <f t="array" ref="B230">MOD($D230*MOD_INV($C230,Prime),Prime)</f>
        <v>0</v>
      </c>
      <c r="C230" s="19" cm="1">
        <f t="array" ref="C230">MOD(MOD_EXP($H230,Input_Output!$O$21,Prime)-1,Prime)</f>
        <v>256</v>
      </c>
      <c r="D230" s="43">
        <f>MOD(SUMPRODUCT(_xlfn.HSTACK(J$1:P$1,R$1:AB$1,AD$1:AN$1,AP$1:AV$1,AX$1:BB$1,BD$1:BH$1),_xlfn.HSTACK($J230:$P230,$R230:$AB230,$AD230:$AN230,$AP230:$AV230,$AX230:$BB230,$BD230:$BH230)),Prime)</f>
        <v>0</v>
      </c>
      <c r="E230" s="44"/>
      <c r="F230" s="41" t="str">
        <f>'Evaluation Trace'!A230</f>
        <v/>
      </c>
      <c r="G230" s="19" t="str">
        <f>'Evaluation Trace'!B230</f>
        <v/>
      </c>
      <c r="H230" s="19">
        <f>'Evaluation Trace'!C230</f>
        <v>0</v>
      </c>
      <c r="I230" s="24"/>
      <c r="J230" s="43" t="str">
        <f>'Evaluation Trace'!AK230</f>
        <v/>
      </c>
      <c r="K230" s="43" t="str">
        <f>'Evaluation Trace'!AL230</f>
        <v/>
      </c>
      <c r="L230" s="43" t="str">
        <f>'Evaluation Trace'!AM230</f>
        <v/>
      </c>
      <c r="M230" s="43" t="str">
        <f>'Evaluation Trace'!AN230</f>
        <v/>
      </c>
      <c r="N230" s="43" t="str">
        <f>'Evaluation Trace'!AO230</f>
        <v/>
      </c>
      <c r="O230" s="43" t="str">
        <f>'Evaluation Trace'!AP230</f>
        <v/>
      </c>
      <c r="P230" s="43" t="str">
        <f>'Evaluation Trace'!AQ230</f>
        <v/>
      </c>
      <c r="Q230" s="24"/>
      <c r="R230" s="43" t="str">
        <f>'Evaluation Trace'!AS230</f>
        <v/>
      </c>
      <c r="S230" s="43" t="str">
        <f>'Evaluation Trace'!AT230</f>
        <v/>
      </c>
      <c r="T230" s="43" t="str">
        <f>'Evaluation Trace'!AU230</f>
        <v/>
      </c>
      <c r="U230" s="43" t="str">
        <f>'Evaluation Trace'!AV230</f>
        <v/>
      </c>
      <c r="V230" s="43" t="str">
        <f>'Evaluation Trace'!AW230</f>
        <v/>
      </c>
      <c r="W230" s="43" t="str">
        <f>'Evaluation Trace'!AX230</f>
        <v/>
      </c>
      <c r="X230" s="43" t="str">
        <f>'Evaluation Trace'!AY230</f>
        <v/>
      </c>
      <c r="Y230" s="43" t="str">
        <f>'Evaluation Trace'!AZ230</f>
        <v/>
      </c>
      <c r="Z230" s="43" t="str">
        <f>'Evaluation Trace'!BA230</f>
        <v/>
      </c>
      <c r="AA230" s="43" t="str">
        <f>'Evaluation Trace'!BB230</f>
        <v/>
      </c>
      <c r="AB230" s="43" t="str">
        <f>'Evaluation Trace'!BC230</f>
        <v/>
      </c>
      <c r="AC230" s="24"/>
      <c r="AD230" s="43" t="str">
        <f>'Evaluation Trace'!BE230</f>
        <v/>
      </c>
      <c r="AE230" s="43" t="str">
        <f>'Evaluation Trace'!BF230</f>
        <v/>
      </c>
      <c r="AF230" s="43" t="str">
        <f>'Evaluation Trace'!BG230</f>
        <v/>
      </c>
      <c r="AG230" s="43" t="str">
        <f>'Evaluation Trace'!BH230</f>
        <v/>
      </c>
      <c r="AH230" s="43" t="str">
        <f>'Evaluation Trace'!BI230</f>
        <v/>
      </c>
      <c r="AI230" s="43" t="str">
        <f>'Evaluation Trace'!BJ230</f>
        <v/>
      </c>
      <c r="AJ230" s="43" t="str">
        <f>'Evaluation Trace'!BK230</f>
        <v/>
      </c>
      <c r="AK230" s="43" t="str">
        <f>'Evaluation Trace'!BL230</f>
        <v/>
      </c>
      <c r="AL230" s="43" t="str">
        <f>'Evaluation Trace'!BM230</f>
        <v/>
      </c>
      <c r="AM230" s="43" t="str">
        <f>'Evaluation Trace'!BN230</f>
        <v/>
      </c>
      <c r="AN230" s="43" t="str">
        <f>'Evaluation Trace'!BO230</f>
        <v/>
      </c>
      <c r="AO230" s="24"/>
      <c r="AP230" s="43" t="str">
        <f>'Evaluation Trace'!BQ230</f>
        <v/>
      </c>
      <c r="AQ230" s="43" t="str">
        <f>'Evaluation Trace'!BR230</f>
        <v/>
      </c>
      <c r="AR230" s="43" t="str">
        <f>'Evaluation Trace'!BS230</f>
        <v/>
      </c>
      <c r="AS230" s="43" t="str">
        <f>'Evaluation Trace'!BT230</f>
        <v/>
      </c>
      <c r="AT230" s="43" t="str">
        <f>'Evaluation Trace'!BU230</f>
        <v/>
      </c>
      <c r="AU230" s="43" t="str">
        <f>'Evaluation Trace'!BV230</f>
        <v/>
      </c>
      <c r="AV230" s="43" t="str">
        <f>'Evaluation Trace'!BW230</f>
        <v/>
      </c>
      <c r="AW230" s="24"/>
      <c r="AX230" s="43" t="str">
        <f>'Evaluation Trace'!BY230</f>
        <v/>
      </c>
      <c r="AY230" s="43" t="str">
        <f>'Evaluation Trace'!BZ230</f>
        <v/>
      </c>
      <c r="AZ230" s="43" t="str">
        <f>'Evaluation Trace'!CA230</f>
        <v/>
      </c>
      <c r="BA230" s="43" t="str">
        <f>'Evaluation Trace'!CB230</f>
        <v/>
      </c>
      <c r="BB230" s="43" t="str">
        <f>'Evaluation Trace'!CC230</f>
        <v/>
      </c>
      <c r="BC230" s="7"/>
      <c r="BD230" s="43" t="str">
        <f>'Evaluation Trace'!CE230</f>
        <v/>
      </c>
      <c r="BE230" s="43" t="str">
        <f>'Evaluation Trace'!CF230</f>
        <v/>
      </c>
      <c r="BF230" s="43" t="str">
        <f>'Evaluation Trace'!CG230</f>
        <v/>
      </c>
      <c r="BG230" s="43" t="str">
        <f>'Evaluation Trace'!CH230</f>
        <v/>
      </c>
      <c r="BH230" s="43" t="str">
        <f>'Evaluation Trace'!CI230</f>
        <v/>
      </c>
      <c r="BI230" s="7"/>
    </row>
    <row r="231" spans="1:61" x14ac:dyDescent="0.25">
      <c r="A231" s="44"/>
      <c r="B231" s="43" cm="1">
        <f t="array" ref="B231">MOD($D231*MOD_INV($C231,Prime),Prime)</f>
        <v>0</v>
      </c>
      <c r="C231" s="19" cm="1">
        <f t="array" ref="C231">MOD(MOD_EXP($H231,Input_Output!$O$21,Prime)-1,Prime)</f>
        <v>256</v>
      </c>
      <c r="D231" s="43">
        <f>MOD(SUMPRODUCT(_xlfn.HSTACK(J$1:P$1,R$1:AB$1,AD$1:AN$1,AP$1:AV$1,AX$1:BB$1,BD$1:BH$1),_xlfn.HSTACK($J231:$P231,$R231:$AB231,$AD231:$AN231,$AP231:$AV231,$AX231:$BB231,$BD231:$BH231)),Prime)</f>
        <v>0</v>
      </c>
      <c r="E231" s="44"/>
      <c r="F231" s="41" t="str">
        <f>'Evaluation Trace'!A231</f>
        <v/>
      </c>
      <c r="G231" s="19" t="str">
        <f>'Evaluation Trace'!B231</f>
        <v/>
      </c>
      <c r="H231" s="19">
        <f>'Evaluation Trace'!C231</f>
        <v>0</v>
      </c>
      <c r="I231" s="24"/>
      <c r="J231" s="43" t="str">
        <f>'Evaluation Trace'!AK231</f>
        <v/>
      </c>
      <c r="K231" s="43" t="str">
        <f>'Evaluation Trace'!AL231</f>
        <v/>
      </c>
      <c r="L231" s="43" t="str">
        <f>'Evaluation Trace'!AM231</f>
        <v/>
      </c>
      <c r="M231" s="43" t="str">
        <f>'Evaluation Trace'!AN231</f>
        <v/>
      </c>
      <c r="N231" s="43" t="str">
        <f>'Evaluation Trace'!AO231</f>
        <v/>
      </c>
      <c r="O231" s="43" t="str">
        <f>'Evaluation Trace'!AP231</f>
        <v/>
      </c>
      <c r="P231" s="43" t="str">
        <f>'Evaluation Trace'!AQ231</f>
        <v/>
      </c>
      <c r="Q231" s="24"/>
      <c r="R231" s="43" t="str">
        <f>'Evaluation Trace'!AS231</f>
        <v/>
      </c>
      <c r="S231" s="43" t="str">
        <f>'Evaluation Trace'!AT231</f>
        <v/>
      </c>
      <c r="T231" s="43" t="str">
        <f>'Evaluation Trace'!AU231</f>
        <v/>
      </c>
      <c r="U231" s="43" t="str">
        <f>'Evaluation Trace'!AV231</f>
        <v/>
      </c>
      <c r="V231" s="43" t="str">
        <f>'Evaluation Trace'!AW231</f>
        <v/>
      </c>
      <c r="W231" s="43" t="str">
        <f>'Evaluation Trace'!AX231</f>
        <v/>
      </c>
      <c r="X231" s="43" t="str">
        <f>'Evaluation Trace'!AY231</f>
        <v/>
      </c>
      <c r="Y231" s="43" t="str">
        <f>'Evaluation Trace'!AZ231</f>
        <v/>
      </c>
      <c r="Z231" s="43" t="str">
        <f>'Evaluation Trace'!BA231</f>
        <v/>
      </c>
      <c r="AA231" s="43" t="str">
        <f>'Evaluation Trace'!BB231</f>
        <v/>
      </c>
      <c r="AB231" s="43" t="str">
        <f>'Evaluation Trace'!BC231</f>
        <v/>
      </c>
      <c r="AC231" s="24"/>
      <c r="AD231" s="43" t="str">
        <f>'Evaluation Trace'!BE231</f>
        <v/>
      </c>
      <c r="AE231" s="43" t="str">
        <f>'Evaluation Trace'!BF231</f>
        <v/>
      </c>
      <c r="AF231" s="43" t="str">
        <f>'Evaluation Trace'!BG231</f>
        <v/>
      </c>
      <c r="AG231" s="43" t="str">
        <f>'Evaluation Trace'!BH231</f>
        <v/>
      </c>
      <c r="AH231" s="43" t="str">
        <f>'Evaluation Trace'!BI231</f>
        <v/>
      </c>
      <c r="AI231" s="43" t="str">
        <f>'Evaluation Trace'!BJ231</f>
        <v/>
      </c>
      <c r="AJ231" s="43" t="str">
        <f>'Evaluation Trace'!BK231</f>
        <v/>
      </c>
      <c r="AK231" s="43" t="str">
        <f>'Evaluation Trace'!BL231</f>
        <v/>
      </c>
      <c r="AL231" s="43" t="str">
        <f>'Evaluation Trace'!BM231</f>
        <v/>
      </c>
      <c r="AM231" s="43" t="str">
        <f>'Evaluation Trace'!BN231</f>
        <v/>
      </c>
      <c r="AN231" s="43" t="str">
        <f>'Evaluation Trace'!BO231</f>
        <v/>
      </c>
      <c r="AO231" s="24"/>
      <c r="AP231" s="43" t="str">
        <f>'Evaluation Trace'!BQ231</f>
        <v/>
      </c>
      <c r="AQ231" s="43" t="str">
        <f>'Evaluation Trace'!BR231</f>
        <v/>
      </c>
      <c r="AR231" s="43" t="str">
        <f>'Evaluation Trace'!BS231</f>
        <v/>
      </c>
      <c r="AS231" s="43" t="str">
        <f>'Evaluation Trace'!BT231</f>
        <v/>
      </c>
      <c r="AT231" s="43" t="str">
        <f>'Evaluation Trace'!BU231</f>
        <v/>
      </c>
      <c r="AU231" s="43" t="str">
        <f>'Evaluation Trace'!BV231</f>
        <v/>
      </c>
      <c r="AV231" s="43" t="str">
        <f>'Evaluation Trace'!BW231</f>
        <v/>
      </c>
      <c r="AW231" s="24"/>
      <c r="AX231" s="43" t="str">
        <f>'Evaluation Trace'!BY231</f>
        <v/>
      </c>
      <c r="AY231" s="43" t="str">
        <f>'Evaluation Trace'!BZ231</f>
        <v/>
      </c>
      <c r="AZ231" s="43" t="str">
        <f>'Evaluation Trace'!CA231</f>
        <v/>
      </c>
      <c r="BA231" s="43" t="str">
        <f>'Evaluation Trace'!CB231</f>
        <v/>
      </c>
      <c r="BB231" s="43" t="str">
        <f>'Evaluation Trace'!CC231</f>
        <v/>
      </c>
      <c r="BC231" s="7"/>
      <c r="BD231" s="43" t="str">
        <f>'Evaluation Trace'!CE231</f>
        <v/>
      </c>
      <c r="BE231" s="43" t="str">
        <f>'Evaluation Trace'!CF231</f>
        <v/>
      </c>
      <c r="BF231" s="43" t="str">
        <f>'Evaluation Trace'!CG231</f>
        <v/>
      </c>
      <c r="BG231" s="43" t="str">
        <f>'Evaluation Trace'!CH231</f>
        <v/>
      </c>
      <c r="BH231" s="43" t="str">
        <f>'Evaluation Trace'!CI231</f>
        <v/>
      </c>
      <c r="BI231" s="7"/>
    </row>
    <row r="232" spans="1:61" x14ac:dyDescent="0.25">
      <c r="A232" s="44"/>
      <c r="B232" s="43" cm="1">
        <f t="array" ref="B232">MOD($D232*MOD_INV($C232,Prime),Prime)</f>
        <v>0</v>
      </c>
      <c r="C232" s="19" cm="1">
        <f t="array" ref="C232">MOD(MOD_EXP($H232,Input_Output!$O$21,Prime)-1,Prime)</f>
        <v>256</v>
      </c>
      <c r="D232" s="43">
        <f>MOD(SUMPRODUCT(_xlfn.HSTACK(J$1:P$1,R$1:AB$1,AD$1:AN$1,AP$1:AV$1,AX$1:BB$1,BD$1:BH$1),_xlfn.HSTACK($J232:$P232,$R232:$AB232,$AD232:$AN232,$AP232:$AV232,$AX232:$BB232,$BD232:$BH232)),Prime)</f>
        <v>0</v>
      </c>
      <c r="E232" s="44"/>
      <c r="F232" s="41" t="str">
        <f>'Evaluation Trace'!A232</f>
        <v/>
      </c>
      <c r="G232" s="19" t="str">
        <f>'Evaluation Trace'!B232</f>
        <v/>
      </c>
      <c r="H232" s="19">
        <f>'Evaluation Trace'!C232</f>
        <v>0</v>
      </c>
      <c r="I232" s="24"/>
      <c r="J232" s="43" t="str">
        <f>'Evaluation Trace'!AK232</f>
        <v/>
      </c>
      <c r="K232" s="43" t="str">
        <f>'Evaluation Trace'!AL232</f>
        <v/>
      </c>
      <c r="L232" s="43" t="str">
        <f>'Evaluation Trace'!AM232</f>
        <v/>
      </c>
      <c r="M232" s="43" t="str">
        <f>'Evaluation Trace'!AN232</f>
        <v/>
      </c>
      <c r="N232" s="43" t="str">
        <f>'Evaluation Trace'!AO232</f>
        <v/>
      </c>
      <c r="O232" s="43" t="str">
        <f>'Evaluation Trace'!AP232</f>
        <v/>
      </c>
      <c r="P232" s="43" t="str">
        <f>'Evaluation Trace'!AQ232</f>
        <v/>
      </c>
      <c r="Q232" s="24"/>
      <c r="R232" s="43" t="str">
        <f>'Evaluation Trace'!AS232</f>
        <v/>
      </c>
      <c r="S232" s="43" t="str">
        <f>'Evaluation Trace'!AT232</f>
        <v/>
      </c>
      <c r="T232" s="43" t="str">
        <f>'Evaluation Trace'!AU232</f>
        <v/>
      </c>
      <c r="U232" s="43" t="str">
        <f>'Evaluation Trace'!AV232</f>
        <v/>
      </c>
      <c r="V232" s="43" t="str">
        <f>'Evaluation Trace'!AW232</f>
        <v/>
      </c>
      <c r="W232" s="43" t="str">
        <f>'Evaluation Trace'!AX232</f>
        <v/>
      </c>
      <c r="X232" s="43" t="str">
        <f>'Evaluation Trace'!AY232</f>
        <v/>
      </c>
      <c r="Y232" s="43" t="str">
        <f>'Evaluation Trace'!AZ232</f>
        <v/>
      </c>
      <c r="Z232" s="43" t="str">
        <f>'Evaluation Trace'!BA232</f>
        <v/>
      </c>
      <c r="AA232" s="43" t="str">
        <f>'Evaluation Trace'!BB232</f>
        <v/>
      </c>
      <c r="AB232" s="43" t="str">
        <f>'Evaluation Trace'!BC232</f>
        <v/>
      </c>
      <c r="AC232" s="24"/>
      <c r="AD232" s="43" t="str">
        <f>'Evaluation Trace'!BE232</f>
        <v/>
      </c>
      <c r="AE232" s="43" t="str">
        <f>'Evaluation Trace'!BF232</f>
        <v/>
      </c>
      <c r="AF232" s="43" t="str">
        <f>'Evaluation Trace'!BG232</f>
        <v/>
      </c>
      <c r="AG232" s="43" t="str">
        <f>'Evaluation Trace'!BH232</f>
        <v/>
      </c>
      <c r="AH232" s="43" t="str">
        <f>'Evaluation Trace'!BI232</f>
        <v/>
      </c>
      <c r="AI232" s="43" t="str">
        <f>'Evaluation Trace'!BJ232</f>
        <v/>
      </c>
      <c r="AJ232" s="43" t="str">
        <f>'Evaluation Trace'!BK232</f>
        <v/>
      </c>
      <c r="AK232" s="43" t="str">
        <f>'Evaluation Trace'!BL232</f>
        <v/>
      </c>
      <c r="AL232" s="43" t="str">
        <f>'Evaluation Trace'!BM232</f>
        <v/>
      </c>
      <c r="AM232" s="43" t="str">
        <f>'Evaluation Trace'!BN232</f>
        <v/>
      </c>
      <c r="AN232" s="43" t="str">
        <f>'Evaluation Trace'!BO232</f>
        <v/>
      </c>
      <c r="AO232" s="24"/>
      <c r="AP232" s="43" t="str">
        <f>'Evaluation Trace'!BQ232</f>
        <v/>
      </c>
      <c r="AQ232" s="43" t="str">
        <f>'Evaluation Trace'!BR232</f>
        <v/>
      </c>
      <c r="AR232" s="43" t="str">
        <f>'Evaluation Trace'!BS232</f>
        <v/>
      </c>
      <c r="AS232" s="43" t="str">
        <f>'Evaluation Trace'!BT232</f>
        <v/>
      </c>
      <c r="AT232" s="43" t="str">
        <f>'Evaluation Trace'!BU232</f>
        <v/>
      </c>
      <c r="AU232" s="43" t="str">
        <f>'Evaluation Trace'!BV232</f>
        <v/>
      </c>
      <c r="AV232" s="43" t="str">
        <f>'Evaluation Trace'!BW232</f>
        <v/>
      </c>
      <c r="AW232" s="24"/>
      <c r="AX232" s="43" t="str">
        <f>'Evaluation Trace'!BY232</f>
        <v/>
      </c>
      <c r="AY232" s="43" t="str">
        <f>'Evaluation Trace'!BZ232</f>
        <v/>
      </c>
      <c r="AZ232" s="43" t="str">
        <f>'Evaluation Trace'!CA232</f>
        <v/>
      </c>
      <c r="BA232" s="43" t="str">
        <f>'Evaluation Trace'!CB232</f>
        <v/>
      </c>
      <c r="BB232" s="43" t="str">
        <f>'Evaluation Trace'!CC232</f>
        <v/>
      </c>
      <c r="BC232" s="7"/>
      <c r="BD232" s="43" t="str">
        <f>'Evaluation Trace'!CE232</f>
        <v/>
      </c>
      <c r="BE232" s="43" t="str">
        <f>'Evaluation Trace'!CF232</f>
        <v/>
      </c>
      <c r="BF232" s="43" t="str">
        <f>'Evaluation Trace'!CG232</f>
        <v/>
      </c>
      <c r="BG232" s="43" t="str">
        <f>'Evaluation Trace'!CH232</f>
        <v/>
      </c>
      <c r="BH232" s="43" t="str">
        <f>'Evaluation Trace'!CI232</f>
        <v/>
      </c>
      <c r="BI232" s="7"/>
    </row>
    <row r="233" spans="1:61" x14ac:dyDescent="0.25">
      <c r="A233" s="44"/>
      <c r="B233" s="43" cm="1">
        <f t="array" ref="B233">MOD($D233*MOD_INV($C233,Prime),Prime)</f>
        <v>0</v>
      </c>
      <c r="C233" s="19" cm="1">
        <f t="array" ref="C233">MOD(MOD_EXP($H233,Input_Output!$O$21,Prime)-1,Prime)</f>
        <v>256</v>
      </c>
      <c r="D233" s="43">
        <f>MOD(SUMPRODUCT(_xlfn.HSTACK(J$1:P$1,R$1:AB$1,AD$1:AN$1,AP$1:AV$1,AX$1:BB$1,BD$1:BH$1),_xlfn.HSTACK($J233:$P233,$R233:$AB233,$AD233:$AN233,$AP233:$AV233,$AX233:$BB233,$BD233:$BH233)),Prime)</f>
        <v>0</v>
      </c>
      <c r="E233" s="44"/>
      <c r="F233" s="41" t="str">
        <f>'Evaluation Trace'!A233</f>
        <v/>
      </c>
      <c r="G233" s="19" t="str">
        <f>'Evaluation Trace'!B233</f>
        <v/>
      </c>
      <c r="H233" s="19">
        <f>'Evaluation Trace'!C233</f>
        <v>0</v>
      </c>
      <c r="I233" s="24"/>
      <c r="J233" s="43" t="str">
        <f>'Evaluation Trace'!AK233</f>
        <v/>
      </c>
      <c r="K233" s="43" t="str">
        <f>'Evaluation Trace'!AL233</f>
        <v/>
      </c>
      <c r="L233" s="43" t="str">
        <f>'Evaluation Trace'!AM233</f>
        <v/>
      </c>
      <c r="M233" s="43" t="str">
        <f>'Evaluation Trace'!AN233</f>
        <v/>
      </c>
      <c r="N233" s="43" t="str">
        <f>'Evaluation Trace'!AO233</f>
        <v/>
      </c>
      <c r="O233" s="43" t="str">
        <f>'Evaluation Trace'!AP233</f>
        <v/>
      </c>
      <c r="P233" s="43" t="str">
        <f>'Evaluation Trace'!AQ233</f>
        <v/>
      </c>
      <c r="Q233" s="24"/>
      <c r="R233" s="43" t="str">
        <f>'Evaluation Trace'!AS233</f>
        <v/>
      </c>
      <c r="S233" s="43" t="str">
        <f>'Evaluation Trace'!AT233</f>
        <v/>
      </c>
      <c r="T233" s="43" t="str">
        <f>'Evaluation Trace'!AU233</f>
        <v/>
      </c>
      <c r="U233" s="43" t="str">
        <f>'Evaluation Trace'!AV233</f>
        <v/>
      </c>
      <c r="V233" s="43" t="str">
        <f>'Evaluation Trace'!AW233</f>
        <v/>
      </c>
      <c r="W233" s="43" t="str">
        <f>'Evaluation Trace'!AX233</f>
        <v/>
      </c>
      <c r="X233" s="43" t="str">
        <f>'Evaluation Trace'!AY233</f>
        <v/>
      </c>
      <c r="Y233" s="43" t="str">
        <f>'Evaluation Trace'!AZ233</f>
        <v/>
      </c>
      <c r="Z233" s="43" t="str">
        <f>'Evaluation Trace'!BA233</f>
        <v/>
      </c>
      <c r="AA233" s="43" t="str">
        <f>'Evaluation Trace'!BB233</f>
        <v/>
      </c>
      <c r="AB233" s="43" t="str">
        <f>'Evaluation Trace'!BC233</f>
        <v/>
      </c>
      <c r="AC233" s="24"/>
      <c r="AD233" s="43" t="str">
        <f>'Evaluation Trace'!BE233</f>
        <v/>
      </c>
      <c r="AE233" s="43" t="str">
        <f>'Evaluation Trace'!BF233</f>
        <v/>
      </c>
      <c r="AF233" s="43" t="str">
        <f>'Evaluation Trace'!BG233</f>
        <v/>
      </c>
      <c r="AG233" s="43" t="str">
        <f>'Evaluation Trace'!BH233</f>
        <v/>
      </c>
      <c r="AH233" s="43" t="str">
        <f>'Evaluation Trace'!BI233</f>
        <v/>
      </c>
      <c r="AI233" s="43" t="str">
        <f>'Evaluation Trace'!BJ233</f>
        <v/>
      </c>
      <c r="AJ233" s="43" t="str">
        <f>'Evaluation Trace'!BK233</f>
        <v/>
      </c>
      <c r="AK233" s="43" t="str">
        <f>'Evaluation Trace'!BL233</f>
        <v/>
      </c>
      <c r="AL233" s="43" t="str">
        <f>'Evaluation Trace'!BM233</f>
        <v/>
      </c>
      <c r="AM233" s="43" t="str">
        <f>'Evaluation Trace'!BN233</f>
        <v/>
      </c>
      <c r="AN233" s="43" t="str">
        <f>'Evaluation Trace'!BO233</f>
        <v/>
      </c>
      <c r="AO233" s="24"/>
      <c r="AP233" s="43" t="str">
        <f>'Evaluation Trace'!BQ233</f>
        <v/>
      </c>
      <c r="AQ233" s="43" t="str">
        <f>'Evaluation Trace'!BR233</f>
        <v/>
      </c>
      <c r="AR233" s="43" t="str">
        <f>'Evaluation Trace'!BS233</f>
        <v/>
      </c>
      <c r="AS233" s="43" t="str">
        <f>'Evaluation Trace'!BT233</f>
        <v/>
      </c>
      <c r="AT233" s="43" t="str">
        <f>'Evaluation Trace'!BU233</f>
        <v/>
      </c>
      <c r="AU233" s="43" t="str">
        <f>'Evaluation Trace'!BV233</f>
        <v/>
      </c>
      <c r="AV233" s="43" t="str">
        <f>'Evaluation Trace'!BW233</f>
        <v/>
      </c>
      <c r="AW233" s="24"/>
      <c r="AX233" s="43" t="str">
        <f>'Evaluation Trace'!BY233</f>
        <v/>
      </c>
      <c r="AY233" s="43" t="str">
        <f>'Evaluation Trace'!BZ233</f>
        <v/>
      </c>
      <c r="AZ233" s="43" t="str">
        <f>'Evaluation Trace'!CA233</f>
        <v/>
      </c>
      <c r="BA233" s="43" t="str">
        <f>'Evaluation Trace'!CB233</f>
        <v/>
      </c>
      <c r="BB233" s="43" t="str">
        <f>'Evaluation Trace'!CC233</f>
        <v/>
      </c>
      <c r="BC233" s="7"/>
      <c r="BD233" s="43" t="str">
        <f>'Evaluation Trace'!CE233</f>
        <v/>
      </c>
      <c r="BE233" s="43" t="str">
        <f>'Evaluation Trace'!CF233</f>
        <v/>
      </c>
      <c r="BF233" s="43" t="str">
        <f>'Evaluation Trace'!CG233</f>
        <v/>
      </c>
      <c r="BG233" s="43" t="str">
        <f>'Evaluation Trace'!CH233</f>
        <v/>
      </c>
      <c r="BH233" s="43" t="str">
        <f>'Evaluation Trace'!CI233</f>
        <v/>
      </c>
      <c r="BI233" s="7"/>
    </row>
    <row r="234" spans="1:61" x14ac:dyDescent="0.25">
      <c r="A234" s="44"/>
      <c r="B234" s="43" cm="1">
        <f t="array" ref="B234">MOD($D234*MOD_INV($C234,Prime),Prime)</f>
        <v>0</v>
      </c>
      <c r="C234" s="19" cm="1">
        <f t="array" ref="C234">MOD(MOD_EXP($H234,Input_Output!$O$21,Prime)-1,Prime)</f>
        <v>256</v>
      </c>
      <c r="D234" s="43">
        <f>MOD(SUMPRODUCT(_xlfn.HSTACK(J$1:P$1,R$1:AB$1,AD$1:AN$1,AP$1:AV$1,AX$1:BB$1,BD$1:BH$1),_xlfn.HSTACK($J234:$P234,$R234:$AB234,$AD234:$AN234,$AP234:$AV234,$AX234:$BB234,$BD234:$BH234)),Prime)</f>
        <v>0</v>
      </c>
      <c r="E234" s="44"/>
      <c r="F234" s="41" t="str">
        <f>'Evaluation Trace'!A234</f>
        <v/>
      </c>
      <c r="G234" s="19" t="str">
        <f>'Evaluation Trace'!B234</f>
        <v/>
      </c>
      <c r="H234" s="19">
        <f>'Evaluation Trace'!C234</f>
        <v>0</v>
      </c>
      <c r="I234" s="24"/>
      <c r="J234" s="43" t="str">
        <f>'Evaluation Trace'!AK234</f>
        <v/>
      </c>
      <c r="K234" s="43" t="str">
        <f>'Evaluation Trace'!AL234</f>
        <v/>
      </c>
      <c r="L234" s="43" t="str">
        <f>'Evaluation Trace'!AM234</f>
        <v/>
      </c>
      <c r="M234" s="43" t="str">
        <f>'Evaluation Trace'!AN234</f>
        <v/>
      </c>
      <c r="N234" s="43" t="str">
        <f>'Evaluation Trace'!AO234</f>
        <v/>
      </c>
      <c r="O234" s="43" t="str">
        <f>'Evaluation Trace'!AP234</f>
        <v/>
      </c>
      <c r="P234" s="43" t="str">
        <f>'Evaluation Trace'!AQ234</f>
        <v/>
      </c>
      <c r="Q234" s="24"/>
      <c r="R234" s="43" t="str">
        <f>'Evaluation Trace'!AS234</f>
        <v/>
      </c>
      <c r="S234" s="43" t="str">
        <f>'Evaluation Trace'!AT234</f>
        <v/>
      </c>
      <c r="T234" s="43" t="str">
        <f>'Evaluation Trace'!AU234</f>
        <v/>
      </c>
      <c r="U234" s="43" t="str">
        <f>'Evaluation Trace'!AV234</f>
        <v/>
      </c>
      <c r="V234" s="43" t="str">
        <f>'Evaluation Trace'!AW234</f>
        <v/>
      </c>
      <c r="W234" s="43" t="str">
        <f>'Evaluation Trace'!AX234</f>
        <v/>
      </c>
      <c r="X234" s="43" t="str">
        <f>'Evaluation Trace'!AY234</f>
        <v/>
      </c>
      <c r="Y234" s="43" t="str">
        <f>'Evaluation Trace'!AZ234</f>
        <v/>
      </c>
      <c r="Z234" s="43" t="str">
        <f>'Evaluation Trace'!BA234</f>
        <v/>
      </c>
      <c r="AA234" s="43" t="str">
        <f>'Evaluation Trace'!BB234</f>
        <v/>
      </c>
      <c r="AB234" s="43" t="str">
        <f>'Evaluation Trace'!BC234</f>
        <v/>
      </c>
      <c r="AC234" s="24"/>
      <c r="AD234" s="43" t="str">
        <f>'Evaluation Trace'!BE234</f>
        <v/>
      </c>
      <c r="AE234" s="43" t="str">
        <f>'Evaluation Trace'!BF234</f>
        <v/>
      </c>
      <c r="AF234" s="43" t="str">
        <f>'Evaluation Trace'!BG234</f>
        <v/>
      </c>
      <c r="AG234" s="43" t="str">
        <f>'Evaluation Trace'!BH234</f>
        <v/>
      </c>
      <c r="AH234" s="43" t="str">
        <f>'Evaluation Trace'!BI234</f>
        <v/>
      </c>
      <c r="AI234" s="43" t="str">
        <f>'Evaluation Trace'!BJ234</f>
        <v/>
      </c>
      <c r="AJ234" s="43" t="str">
        <f>'Evaluation Trace'!BK234</f>
        <v/>
      </c>
      <c r="AK234" s="43" t="str">
        <f>'Evaluation Trace'!BL234</f>
        <v/>
      </c>
      <c r="AL234" s="43" t="str">
        <f>'Evaluation Trace'!BM234</f>
        <v/>
      </c>
      <c r="AM234" s="43" t="str">
        <f>'Evaluation Trace'!BN234</f>
        <v/>
      </c>
      <c r="AN234" s="43" t="str">
        <f>'Evaluation Trace'!BO234</f>
        <v/>
      </c>
      <c r="AO234" s="24"/>
      <c r="AP234" s="43" t="str">
        <f>'Evaluation Trace'!BQ234</f>
        <v/>
      </c>
      <c r="AQ234" s="43" t="str">
        <f>'Evaluation Trace'!BR234</f>
        <v/>
      </c>
      <c r="AR234" s="43" t="str">
        <f>'Evaluation Trace'!BS234</f>
        <v/>
      </c>
      <c r="AS234" s="43" t="str">
        <f>'Evaluation Trace'!BT234</f>
        <v/>
      </c>
      <c r="AT234" s="43" t="str">
        <f>'Evaluation Trace'!BU234</f>
        <v/>
      </c>
      <c r="AU234" s="43" t="str">
        <f>'Evaluation Trace'!BV234</f>
        <v/>
      </c>
      <c r="AV234" s="43" t="str">
        <f>'Evaluation Trace'!BW234</f>
        <v/>
      </c>
      <c r="AW234" s="24"/>
      <c r="AX234" s="43" t="str">
        <f>'Evaluation Trace'!BY234</f>
        <v/>
      </c>
      <c r="AY234" s="43" t="str">
        <f>'Evaluation Trace'!BZ234</f>
        <v/>
      </c>
      <c r="AZ234" s="43" t="str">
        <f>'Evaluation Trace'!CA234</f>
        <v/>
      </c>
      <c r="BA234" s="43" t="str">
        <f>'Evaluation Trace'!CB234</f>
        <v/>
      </c>
      <c r="BB234" s="43" t="str">
        <f>'Evaluation Trace'!CC234</f>
        <v/>
      </c>
      <c r="BC234" s="7"/>
      <c r="BD234" s="43" t="str">
        <f>'Evaluation Trace'!CE234</f>
        <v/>
      </c>
      <c r="BE234" s="43" t="str">
        <f>'Evaluation Trace'!CF234</f>
        <v/>
      </c>
      <c r="BF234" s="43" t="str">
        <f>'Evaluation Trace'!CG234</f>
        <v/>
      </c>
      <c r="BG234" s="43" t="str">
        <f>'Evaluation Trace'!CH234</f>
        <v/>
      </c>
      <c r="BH234" s="43" t="str">
        <f>'Evaluation Trace'!CI234</f>
        <v/>
      </c>
      <c r="BI234" s="7"/>
    </row>
    <row r="235" spans="1:61" x14ac:dyDescent="0.25">
      <c r="A235" s="44"/>
      <c r="B235" s="43" cm="1">
        <f t="array" ref="B235">MOD($D235*MOD_INV($C235,Prime),Prime)</f>
        <v>0</v>
      </c>
      <c r="C235" s="19" cm="1">
        <f t="array" ref="C235">MOD(MOD_EXP($H235,Input_Output!$O$21,Prime)-1,Prime)</f>
        <v>256</v>
      </c>
      <c r="D235" s="43">
        <f>MOD(SUMPRODUCT(_xlfn.HSTACK(J$1:P$1,R$1:AB$1,AD$1:AN$1,AP$1:AV$1,AX$1:BB$1,BD$1:BH$1),_xlfn.HSTACK($J235:$P235,$R235:$AB235,$AD235:$AN235,$AP235:$AV235,$AX235:$BB235,$BD235:$BH235)),Prime)</f>
        <v>0</v>
      </c>
      <c r="E235" s="44"/>
      <c r="F235" s="41" t="str">
        <f>'Evaluation Trace'!A235</f>
        <v/>
      </c>
      <c r="G235" s="19" t="str">
        <f>'Evaluation Trace'!B235</f>
        <v/>
      </c>
      <c r="H235" s="19">
        <f>'Evaluation Trace'!C235</f>
        <v>0</v>
      </c>
      <c r="I235" s="24"/>
      <c r="J235" s="43" t="str">
        <f>'Evaluation Trace'!AK235</f>
        <v/>
      </c>
      <c r="K235" s="43" t="str">
        <f>'Evaluation Trace'!AL235</f>
        <v/>
      </c>
      <c r="L235" s="43" t="str">
        <f>'Evaluation Trace'!AM235</f>
        <v/>
      </c>
      <c r="M235" s="43" t="str">
        <f>'Evaluation Trace'!AN235</f>
        <v/>
      </c>
      <c r="N235" s="43" t="str">
        <f>'Evaluation Trace'!AO235</f>
        <v/>
      </c>
      <c r="O235" s="43" t="str">
        <f>'Evaluation Trace'!AP235</f>
        <v/>
      </c>
      <c r="P235" s="43" t="str">
        <f>'Evaluation Trace'!AQ235</f>
        <v/>
      </c>
      <c r="Q235" s="24"/>
      <c r="R235" s="43" t="str">
        <f>'Evaluation Trace'!AS235</f>
        <v/>
      </c>
      <c r="S235" s="43" t="str">
        <f>'Evaluation Trace'!AT235</f>
        <v/>
      </c>
      <c r="T235" s="43" t="str">
        <f>'Evaluation Trace'!AU235</f>
        <v/>
      </c>
      <c r="U235" s="43" t="str">
        <f>'Evaluation Trace'!AV235</f>
        <v/>
      </c>
      <c r="V235" s="43" t="str">
        <f>'Evaluation Trace'!AW235</f>
        <v/>
      </c>
      <c r="W235" s="43" t="str">
        <f>'Evaluation Trace'!AX235</f>
        <v/>
      </c>
      <c r="X235" s="43" t="str">
        <f>'Evaluation Trace'!AY235</f>
        <v/>
      </c>
      <c r="Y235" s="43" t="str">
        <f>'Evaluation Trace'!AZ235</f>
        <v/>
      </c>
      <c r="Z235" s="43" t="str">
        <f>'Evaluation Trace'!BA235</f>
        <v/>
      </c>
      <c r="AA235" s="43" t="str">
        <f>'Evaluation Trace'!BB235</f>
        <v/>
      </c>
      <c r="AB235" s="43" t="str">
        <f>'Evaluation Trace'!BC235</f>
        <v/>
      </c>
      <c r="AC235" s="24"/>
      <c r="AD235" s="43" t="str">
        <f>'Evaluation Trace'!BE235</f>
        <v/>
      </c>
      <c r="AE235" s="43" t="str">
        <f>'Evaluation Trace'!BF235</f>
        <v/>
      </c>
      <c r="AF235" s="43" t="str">
        <f>'Evaluation Trace'!BG235</f>
        <v/>
      </c>
      <c r="AG235" s="43" t="str">
        <f>'Evaluation Trace'!BH235</f>
        <v/>
      </c>
      <c r="AH235" s="43" t="str">
        <f>'Evaluation Trace'!BI235</f>
        <v/>
      </c>
      <c r="AI235" s="43" t="str">
        <f>'Evaluation Trace'!BJ235</f>
        <v/>
      </c>
      <c r="AJ235" s="43" t="str">
        <f>'Evaluation Trace'!BK235</f>
        <v/>
      </c>
      <c r="AK235" s="43" t="str">
        <f>'Evaluation Trace'!BL235</f>
        <v/>
      </c>
      <c r="AL235" s="43" t="str">
        <f>'Evaluation Trace'!BM235</f>
        <v/>
      </c>
      <c r="AM235" s="43" t="str">
        <f>'Evaluation Trace'!BN235</f>
        <v/>
      </c>
      <c r="AN235" s="43" t="str">
        <f>'Evaluation Trace'!BO235</f>
        <v/>
      </c>
      <c r="AO235" s="24"/>
      <c r="AP235" s="43" t="str">
        <f>'Evaluation Trace'!BQ235</f>
        <v/>
      </c>
      <c r="AQ235" s="43" t="str">
        <f>'Evaluation Trace'!BR235</f>
        <v/>
      </c>
      <c r="AR235" s="43" t="str">
        <f>'Evaluation Trace'!BS235</f>
        <v/>
      </c>
      <c r="AS235" s="43" t="str">
        <f>'Evaluation Trace'!BT235</f>
        <v/>
      </c>
      <c r="AT235" s="43" t="str">
        <f>'Evaluation Trace'!BU235</f>
        <v/>
      </c>
      <c r="AU235" s="43" t="str">
        <f>'Evaluation Trace'!BV235</f>
        <v/>
      </c>
      <c r="AV235" s="43" t="str">
        <f>'Evaluation Trace'!BW235</f>
        <v/>
      </c>
      <c r="AW235" s="24"/>
      <c r="AX235" s="43" t="str">
        <f>'Evaluation Trace'!BY235</f>
        <v/>
      </c>
      <c r="AY235" s="43" t="str">
        <f>'Evaluation Trace'!BZ235</f>
        <v/>
      </c>
      <c r="AZ235" s="43" t="str">
        <f>'Evaluation Trace'!CA235</f>
        <v/>
      </c>
      <c r="BA235" s="43" t="str">
        <f>'Evaluation Trace'!CB235</f>
        <v/>
      </c>
      <c r="BB235" s="43" t="str">
        <f>'Evaluation Trace'!CC235</f>
        <v/>
      </c>
      <c r="BC235" s="7"/>
      <c r="BD235" s="43" t="str">
        <f>'Evaluation Trace'!CE235</f>
        <v/>
      </c>
      <c r="BE235" s="43" t="str">
        <f>'Evaluation Trace'!CF235</f>
        <v/>
      </c>
      <c r="BF235" s="43" t="str">
        <f>'Evaluation Trace'!CG235</f>
        <v/>
      </c>
      <c r="BG235" s="43" t="str">
        <f>'Evaluation Trace'!CH235</f>
        <v/>
      </c>
      <c r="BH235" s="43" t="str">
        <f>'Evaluation Trace'!CI235</f>
        <v/>
      </c>
      <c r="BI235" s="7"/>
    </row>
    <row r="236" spans="1:61" x14ac:dyDescent="0.25">
      <c r="A236" s="44"/>
      <c r="B236" s="43" cm="1">
        <f t="array" ref="B236">MOD($D236*MOD_INV($C236,Prime),Prime)</f>
        <v>0</v>
      </c>
      <c r="C236" s="19" cm="1">
        <f t="array" ref="C236">MOD(MOD_EXP($H236,Input_Output!$O$21,Prime)-1,Prime)</f>
        <v>256</v>
      </c>
      <c r="D236" s="43">
        <f>MOD(SUMPRODUCT(_xlfn.HSTACK(J$1:P$1,R$1:AB$1,AD$1:AN$1,AP$1:AV$1,AX$1:BB$1,BD$1:BH$1),_xlfn.HSTACK($J236:$P236,$R236:$AB236,$AD236:$AN236,$AP236:$AV236,$AX236:$BB236,$BD236:$BH236)),Prime)</f>
        <v>0</v>
      </c>
      <c r="E236" s="44"/>
      <c r="F236" s="41" t="str">
        <f>'Evaluation Trace'!A236</f>
        <v/>
      </c>
      <c r="G236" s="19" t="str">
        <f>'Evaluation Trace'!B236</f>
        <v/>
      </c>
      <c r="H236" s="19">
        <f>'Evaluation Trace'!C236</f>
        <v>0</v>
      </c>
      <c r="I236" s="24"/>
      <c r="J236" s="43" t="str">
        <f>'Evaluation Trace'!AK236</f>
        <v/>
      </c>
      <c r="K236" s="43" t="str">
        <f>'Evaluation Trace'!AL236</f>
        <v/>
      </c>
      <c r="L236" s="43" t="str">
        <f>'Evaluation Trace'!AM236</f>
        <v/>
      </c>
      <c r="M236" s="43" t="str">
        <f>'Evaluation Trace'!AN236</f>
        <v/>
      </c>
      <c r="N236" s="43" t="str">
        <f>'Evaluation Trace'!AO236</f>
        <v/>
      </c>
      <c r="O236" s="43" t="str">
        <f>'Evaluation Trace'!AP236</f>
        <v/>
      </c>
      <c r="P236" s="43" t="str">
        <f>'Evaluation Trace'!AQ236</f>
        <v/>
      </c>
      <c r="Q236" s="24"/>
      <c r="R236" s="43" t="str">
        <f>'Evaluation Trace'!AS236</f>
        <v/>
      </c>
      <c r="S236" s="43" t="str">
        <f>'Evaluation Trace'!AT236</f>
        <v/>
      </c>
      <c r="T236" s="43" t="str">
        <f>'Evaluation Trace'!AU236</f>
        <v/>
      </c>
      <c r="U236" s="43" t="str">
        <f>'Evaluation Trace'!AV236</f>
        <v/>
      </c>
      <c r="V236" s="43" t="str">
        <f>'Evaluation Trace'!AW236</f>
        <v/>
      </c>
      <c r="W236" s="43" t="str">
        <f>'Evaluation Trace'!AX236</f>
        <v/>
      </c>
      <c r="X236" s="43" t="str">
        <f>'Evaluation Trace'!AY236</f>
        <v/>
      </c>
      <c r="Y236" s="43" t="str">
        <f>'Evaluation Trace'!AZ236</f>
        <v/>
      </c>
      <c r="Z236" s="43" t="str">
        <f>'Evaluation Trace'!BA236</f>
        <v/>
      </c>
      <c r="AA236" s="43" t="str">
        <f>'Evaluation Trace'!BB236</f>
        <v/>
      </c>
      <c r="AB236" s="43" t="str">
        <f>'Evaluation Trace'!BC236</f>
        <v/>
      </c>
      <c r="AC236" s="24"/>
      <c r="AD236" s="43" t="str">
        <f>'Evaluation Trace'!BE236</f>
        <v/>
      </c>
      <c r="AE236" s="43" t="str">
        <f>'Evaluation Trace'!BF236</f>
        <v/>
      </c>
      <c r="AF236" s="43" t="str">
        <f>'Evaluation Trace'!BG236</f>
        <v/>
      </c>
      <c r="AG236" s="43" t="str">
        <f>'Evaluation Trace'!BH236</f>
        <v/>
      </c>
      <c r="AH236" s="43" t="str">
        <f>'Evaluation Trace'!BI236</f>
        <v/>
      </c>
      <c r="AI236" s="43" t="str">
        <f>'Evaluation Trace'!BJ236</f>
        <v/>
      </c>
      <c r="AJ236" s="43" t="str">
        <f>'Evaluation Trace'!BK236</f>
        <v/>
      </c>
      <c r="AK236" s="43" t="str">
        <f>'Evaluation Trace'!BL236</f>
        <v/>
      </c>
      <c r="AL236" s="43" t="str">
        <f>'Evaluation Trace'!BM236</f>
        <v/>
      </c>
      <c r="AM236" s="43" t="str">
        <f>'Evaluation Trace'!BN236</f>
        <v/>
      </c>
      <c r="AN236" s="43" t="str">
        <f>'Evaluation Trace'!BO236</f>
        <v/>
      </c>
      <c r="AO236" s="24"/>
      <c r="AP236" s="43" t="str">
        <f>'Evaluation Trace'!BQ236</f>
        <v/>
      </c>
      <c r="AQ236" s="43" t="str">
        <f>'Evaluation Trace'!BR236</f>
        <v/>
      </c>
      <c r="AR236" s="43" t="str">
        <f>'Evaluation Trace'!BS236</f>
        <v/>
      </c>
      <c r="AS236" s="43" t="str">
        <f>'Evaluation Trace'!BT236</f>
        <v/>
      </c>
      <c r="AT236" s="43" t="str">
        <f>'Evaluation Trace'!BU236</f>
        <v/>
      </c>
      <c r="AU236" s="43" t="str">
        <f>'Evaluation Trace'!BV236</f>
        <v/>
      </c>
      <c r="AV236" s="43" t="str">
        <f>'Evaluation Trace'!BW236</f>
        <v/>
      </c>
      <c r="AW236" s="24"/>
      <c r="AX236" s="43" t="str">
        <f>'Evaluation Trace'!BY236</f>
        <v/>
      </c>
      <c r="AY236" s="43" t="str">
        <f>'Evaluation Trace'!BZ236</f>
        <v/>
      </c>
      <c r="AZ236" s="43" t="str">
        <f>'Evaluation Trace'!CA236</f>
        <v/>
      </c>
      <c r="BA236" s="43" t="str">
        <f>'Evaluation Trace'!CB236</f>
        <v/>
      </c>
      <c r="BB236" s="43" t="str">
        <f>'Evaluation Trace'!CC236</f>
        <v/>
      </c>
      <c r="BC236" s="7"/>
      <c r="BD236" s="43" t="str">
        <f>'Evaluation Trace'!CE236</f>
        <v/>
      </c>
      <c r="BE236" s="43" t="str">
        <f>'Evaluation Trace'!CF236</f>
        <v/>
      </c>
      <c r="BF236" s="43" t="str">
        <f>'Evaluation Trace'!CG236</f>
        <v/>
      </c>
      <c r="BG236" s="43" t="str">
        <f>'Evaluation Trace'!CH236</f>
        <v/>
      </c>
      <c r="BH236" s="43" t="str">
        <f>'Evaluation Trace'!CI236</f>
        <v/>
      </c>
      <c r="BI236" s="7"/>
    </row>
    <row r="237" spans="1:61" x14ac:dyDescent="0.25">
      <c r="A237" s="44"/>
      <c r="B237" s="43" cm="1">
        <f t="array" ref="B237">MOD($D237*MOD_INV($C237,Prime),Prime)</f>
        <v>0</v>
      </c>
      <c r="C237" s="19" cm="1">
        <f t="array" ref="C237">MOD(MOD_EXP($H237,Input_Output!$O$21,Prime)-1,Prime)</f>
        <v>256</v>
      </c>
      <c r="D237" s="43">
        <f>MOD(SUMPRODUCT(_xlfn.HSTACK(J$1:P$1,R$1:AB$1,AD$1:AN$1,AP$1:AV$1,AX$1:BB$1,BD$1:BH$1),_xlfn.HSTACK($J237:$P237,$R237:$AB237,$AD237:$AN237,$AP237:$AV237,$AX237:$BB237,$BD237:$BH237)),Prime)</f>
        <v>0</v>
      </c>
      <c r="E237" s="44"/>
      <c r="F237" s="41" t="str">
        <f>'Evaluation Trace'!A237</f>
        <v/>
      </c>
      <c r="G237" s="19" t="str">
        <f>'Evaluation Trace'!B237</f>
        <v/>
      </c>
      <c r="H237" s="19">
        <f>'Evaluation Trace'!C237</f>
        <v>0</v>
      </c>
      <c r="I237" s="24"/>
      <c r="J237" s="43" t="str">
        <f>'Evaluation Trace'!AK237</f>
        <v/>
      </c>
      <c r="K237" s="43" t="str">
        <f>'Evaluation Trace'!AL237</f>
        <v/>
      </c>
      <c r="L237" s="43" t="str">
        <f>'Evaluation Trace'!AM237</f>
        <v/>
      </c>
      <c r="M237" s="43" t="str">
        <f>'Evaluation Trace'!AN237</f>
        <v/>
      </c>
      <c r="N237" s="43" t="str">
        <f>'Evaluation Trace'!AO237</f>
        <v/>
      </c>
      <c r="O237" s="43" t="str">
        <f>'Evaluation Trace'!AP237</f>
        <v/>
      </c>
      <c r="P237" s="43" t="str">
        <f>'Evaluation Trace'!AQ237</f>
        <v/>
      </c>
      <c r="Q237" s="24"/>
      <c r="R237" s="43" t="str">
        <f>'Evaluation Trace'!AS237</f>
        <v/>
      </c>
      <c r="S237" s="43" t="str">
        <f>'Evaluation Trace'!AT237</f>
        <v/>
      </c>
      <c r="T237" s="43" t="str">
        <f>'Evaluation Trace'!AU237</f>
        <v/>
      </c>
      <c r="U237" s="43" t="str">
        <f>'Evaluation Trace'!AV237</f>
        <v/>
      </c>
      <c r="V237" s="43" t="str">
        <f>'Evaluation Trace'!AW237</f>
        <v/>
      </c>
      <c r="W237" s="43" t="str">
        <f>'Evaluation Trace'!AX237</f>
        <v/>
      </c>
      <c r="X237" s="43" t="str">
        <f>'Evaluation Trace'!AY237</f>
        <v/>
      </c>
      <c r="Y237" s="43" t="str">
        <f>'Evaluation Trace'!AZ237</f>
        <v/>
      </c>
      <c r="Z237" s="43" t="str">
        <f>'Evaluation Trace'!BA237</f>
        <v/>
      </c>
      <c r="AA237" s="43" t="str">
        <f>'Evaluation Trace'!BB237</f>
        <v/>
      </c>
      <c r="AB237" s="43" t="str">
        <f>'Evaluation Trace'!BC237</f>
        <v/>
      </c>
      <c r="AC237" s="24"/>
      <c r="AD237" s="43" t="str">
        <f>'Evaluation Trace'!BE237</f>
        <v/>
      </c>
      <c r="AE237" s="43" t="str">
        <f>'Evaluation Trace'!BF237</f>
        <v/>
      </c>
      <c r="AF237" s="43" t="str">
        <f>'Evaluation Trace'!BG237</f>
        <v/>
      </c>
      <c r="AG237" s="43" t="str">
        <f>'Evaluation Trace'!BH237</f>
        <v/>
      </c>
      <c r="AH237" s="43" t="str">
        <f>'Evaluation Trace'!BI237</f>
        <v/>
      </c>
      <c r="AI237" s="43" t="str">
        <f>'Evaluation Trace'!BJ237</f>
        <v/>
      </c>
      <c r="AJ237" s="43" t="str">
        <f>'Evaluation Trace'!BK237</f>
        <v/>
      </c>
      <c r="AK237" s="43" t="str">
        <f>'Evaluation Trace'!BL237</f>
        <v/>
      </c>
      <c r="AL237" s="43" t="str">
        <f>'Evaluation Trace'!BM237</f>
        <v/>
      </c>
      <c r="AM237" s="43" t="str">
        <f>'Evaluation Trace'!BN237</f>
        <v/>
      </c>
      <c r="AN237" s="43" t="str">
        <f>'Evaluation Trace'!BO237</f>
        <v/>
      </c>
      <c r="AO237" s="24"/>
      <c r="AP237" s="43" t="str">
        <f>'Evaluation Trace'!BQ237</f>
        <v/>
      </c>
      <c r="AQ237" s="43" t="str">
        <f>'Evaluation Trace'!BR237</f>
        <v/>
      </c>
      <c r="AR237" s="43" t="str">
        <f>'Evaluation Trace'!BS237</f>
        <v/>
      </c>
      <c r="AS237" s="43" t="str">
        <f>'Evaluation Trace'!BT237</f>
        <v/>
      </c>
      <c r="AT237" s="43" t="str">
        <f>'Evaluation Trace'!BU237</f>
        <v/>
      </c>
      <c r="AU237" s="43" t="str">
        <f>'Evaluation Trace'!BV237</f>
        <v/>
      </c>
      <c r="AV237" s="43" t="str">
        <f>'Evaluation Trace'!BW237</f>
        <v/>
      </c>
      <c r="AW237" s="24"/>
      <c r="AX237" s="43" t="str">
        <f>'Evaluation Trace'!BY237</f>
        <v/>
      </c>
      <c r="AY237" s="43" t="str">
        <f>'Evaluation Trace'!BZ237</f>
        <v/>
      </c>
      <c r="AZ237" s="43" t="str">
        <f>'Evaluation Trace'!CA237</f>
        <v/>
      </c>
      <c r="BA237" s="43" t="str">
        <f>'Evaluation Trace'!CB237</f>
        <v/>
      </c>
      <c r="BB237" s="43" t="str">
        <f>'Evaluation Trace'!CC237</f>
        <v/>
      </c>
      <c r="BC237" s="7"/>
      <c r="BD237" s="43" t="str">
        <f>'Evaluation Trace'!CE237</f>
        <v/>
      </c>
      <c r="BE237" s="43" t="str">
        <f>'Evaluation Trace'!CF237</f>
        <v/>
      </c>
      <c r="BF237" s="43" t="str">
        <f>'Evaluation Trace'!CG237</f>
        <v/>
      </c>
      <c r="BG237" s="43" t="str">
        <f>'Evaluation Trace'!CH237</f>
        <v/>
      </c>
      <c r="BH237" s="43" t="str">
        <f>'Evaluation Trace'!CI237</f>
        <v/>
      </c>
      <c r="BI237" s="7"/>
    </row>
    <row r="238" spans="1:61" x14ac:dyDescent="0.25">
      <c r="A238" s="44"/>
      <c r="B238" s="43" cm="1">
        <f t="array" ref="B238">MOD($D238*MOD_INV($C238,Prime),Prime)</f>
        <v>0</v>
      </c>
      <c r="C238" s="19" cm="1">
        <f t="array" ref="C238">MOD(MOD_EXP($H238,Input_Output!$O$21,Prime)-1,Prime)</f>
        <v>256</v>
      </c>
      <c r="D238" s="43">
        <f>MOD(SUMPRODUCT(_xlfn.HSTACK(J$1:P$1,R$1:AB$1,AD$1:AN$1,AP$1:AV$1,AX$1:BB$1,BD$1:BH$1),_xlfn.HSTACK($J238:$P238,$R238:$AB238,$AD238:$AN238,$AP238:$AV238,$AX238:$BB238,$BD238:$BH238)),Prime)</f>
        <v>0</v>
      </c>
      <c r="E238" s="44"/>
      <c r="F238" s="41" t="str">
        <f>'Evaluation Trace'!A238</f>
        <v/>
      </c>
      <c r="G238" s="19" t="str">
        <f>'Evaluation Trace'!B238</f>
        <v/>
      </c>
      <c r="H238" s="19">
        <f>'Evaluation Trace'!C238</f>
        <v>0</v>
      </c>
      <c r="I238" s="24"/>
      <c r="J238" s="43" t="str">
        <f>'Evaluation Trace'!AK238</f>
        <v/>
      </c>
      <c r="K238" s="43" t="str">
        <f>'Evaluation Trace'!AL238</f>
        <v/>
      </c>
      <c r="L238" s="43" t="str">
        <f>'Evaluation Trace'!AM238</f>
        <v/>
      </c>
      <c r="M238" s="43" t="str">
        <f>'Evaluation Trace'!AN238</f>
        <v/>
      </c>
      <c r="N238" s="43" t="str">
        <f>'Evaluation Trace'!AO238</f>
        <v/>
      </c>
      <c r="O238" s="43" t="str">
        <f>'Evaluation Trace'!AP238</f>
        <v/>
      </c>
      <c r="P238" s="43" t="str">
        <f>'Evaluation Trace'!AQ238</f>
        <v/>
      </c>
      <c r="Q238" s="24"/>
      <c r="R238" s="43" t="str">
        <f>'Evaluation Trace'!AS238</f>
        <v/>
      </c>
      <c r="S238" s="43" t="str">
        <f>'Evaluation Trace'!AT238</f>
        <v/>
      </c>
      <c r="T238" s="43" t="str">
        <f>'Evaluation Trace'!AU238</f>
        <v/>
      </c>
      <c r="U238" s="43" t="str">
        <f>'Evaluation Trace'!AV238</f>
        <v/>
      </c>
      <c r="V238" s="43" t="str">
        <f>'Evaluation Trace'!AW238</f>
        <v/>
      </c>
      <c r="W238" s="43" t="str">
        <f>'Evaluation Trace'!AX238</f>
        <v/>
      </c>
      <c r="X238" s="43" t="str">
        <f>'Evaluation Trace'!AY238</f>
        <v/>
      </c>
      <c r="Y238" s="43" t="str">
        <f>'Evaluation Trace'!AZ238</f>
        <v/>
      </c>
      <c r="Z238" s="43" t="str">
        <f>'Evaluation Trace'!BA238</f>
        <v/>
      </c>
      <c r="AA238" s="43" t="str">
        <f>'Evaluation Trace'!BB238</f>
        <v/>
      </c>
      <c r="AB238" s="43" t="str">
        <f>'Evaluation Trace'!BC238</f>
        <v/>
      </c>
      <c r="AC238" s="24"/>
      <c r="AD238" s="43" t="str">
        <f>'Evaluation Trace'!BE238</f>
        <v/>
      </c>
      <c r="AE238" s="43" t="str">
        <f>'Evaluation Trace'!BF238</f>
        <v/>
      </c>
      <c r="AF238" s="43" t="str">
        <f>'Evaluation Trace'!BG238</f>
        <v/>
      </c>
      <c r="AG238" s="43" t="str">
        <f>'Evaluation Trace'!BH238</f>
        <v/>
      </c>
      <c r="AH238" s="43" t="str">
        <f>'Evaluation Trace'!BI238</f>
        <v/>
      </c>
      <c r="AI238" s="43" t="str">
        <f>'Evaluation Trace'!BJ238</f>
        <v/>
      </c>
      <c r="AJ238" s="43" t="str">
        <f>'Evaluation Trace'!BK238</f>
        <v/>
      </c>
      <c r="AK238" s="43" t="str">
        <f>'Evaluation Trace'!BL238</f>
        <v/>
      </c>
      <c r="AL238" s="43" t="str">
        <f>'Evaluation Trace'!BM238</f>
        <v/>
      </c>
      <c r="AM238" s="43" t="str">
        <f>'Evaluation Trace'!BN238</f>
        <v/>
      </c>
      <c r="AN238" s="43" t="str">
        <f>'Evaluation Trace'!BO238</f>
        <v/>
      </c>
      <c r="AO238" s="24"/>
      <c r="AP238" s="43" t="str">
        <f>'Evaluation Trace'!BQ238</f>
        <v/>
      </c>
      <c r="AQ238" s="43" t="str">
        <f>'Evaluation Trace'!BR238</f>
        <v/>
      </c>
      <c r="AR238" s="43" t="str">
        <f>'Evaluation Trace'!BS238</f>
        <v/>
      </c>
      <c r="AS238" s="43" t="str">
        <f>'Evaluation Trace'!BT238</f>
        <v/>
      </c>
      <c r="AT238" s="43" t="str">
        <f>'Evaluation Trace'!BU238</f>
        <v/>
      </c>
      <c r="AU238" s="43" t="str">
        <f>'Evaluation Trace'!BV238</f>
        <v/>
      </c>
      <c r="AV238" s="43" t="str">
        <f>'Evaluation Trace'!BW238</f>
        <v/>
      </c>
      <c r="AW238" s="24"/>
      <c r="AX238" s="43" t="str">
        <f>'Evaluation Trace'!BY238</f>
        <v/>
      </c>
      <c r="AY238" s="43" t="str">
        <f>'Evaluation Trace'!BZ238</f>
        <v/>
      </c>
      <c r="AZ238" s="43" t="str">
        <f>'Evaluation Trace'!CA238</f>
        <v/>
      </c>
      <c r="BA238" s="43" t="str">
        <f>'Evaluation Trace'!CB238</f>
        <v/>
      </c>
      <c r="BB238" s="43" t="str">
        <f>'Evaluation Trace'!CC238</f>
        <v/>
      </c>
      <c r="BC238" s="7"/>
      <c r="BD238" s="43" t="str">
        <f>'Evaluation Trace'!CE238</f>
        <v/>
      </c>
      <c r="BE238" s="43" t="str">
        <f>'Evaluation Trace'!CF238</f>
        <v/>
      </c>
      <c r="BF238" s="43" t="str">
        <f>'Evaluation Trace'!CG238</f>
        <v/>
      </c>
      <c r="BG238" s="43" t="str">
        <f>'Evaluation Trace'!CH238</f>
        <v/>
      </c>
      <c r="BH238" s="43" t="str">
        <f>'Evaluation Trace'!CI238</f>
        <v/>
      </c>
      <c r="BI238" s="7"/>
    </row>
    <row r="239" spans="1:61" x14ac:dyDescent="0.25">
      <c r="A239" s="44"/>
      <c r="B239" s="43" cm="1">
        <f t="array" ref="B239">MOD($D239*MOD_INV($C239,Prime),Prime)</f>
        <v>0</v>
      </c>
      <c r="C239" s="19" cm="1">
        <f t="array" ref="C239">MOD(MOD_EXP($H239,Input_Output!$O$21,Prime)-1,Prime)</f>
        <v>256</v>
      </c>
      <c r="D239" s="43">
        <f>MOD(SUMPRODUCT(_xlfn.HSTACK(J$1:P$1,R$1:AB$1,AD$1:AN$1,AP$1:AV$1,AX$1:BB$1,BD$1:BH$1),_xlfn.HSTACK($J239:$P239,$R239:$AB239,$AD239:$AN239,$AP239:$AV239,$AX239:$BB239,$BD239:$BH239)),Prime)</f>
        <v>0</v>
      </c>
      <c r="E239" s="44"/>
      <c r="F239" s="41" t="str">
        <f>'Evaluation Trace'!A239</f>
        <v/>
      </c>
      <c r="G239" s="19" t="str">
        <f>'Evaluation Trace'!B239</f>
        <v/>
      </c>
      <c r="H239" s="19">
        <f>'Evaluation Trace'!C239</f>
        <v>0</v>
      </c>
      <c r="I239" s="24"/>
      <c r="J239" s="43" t="str">
        <f>'Evaluation Trace'!AK239</f>
        <v/>
      </c>
      <c r="K239" s="43" t="str">
        <f>'Evaluation Trace'!AL239</f>
        <v/>
      </c>
      <c r="L239" s="43" t="str">
        <f>'Evaluation Trace'!AM239</f>
        <v/>
      </c>
      <c r="M239" s="43" t="str">
        <f>'Evaluation Trace'!AN239</f>
        <v/>
      </c>
      <c r="N239" s="43" t="str">
        <f>'Evaluation Trace'!AO239</f>
        <v/>
      </c>
      <c r="O239" s="43" t="str">
        <f>'Evaluation Trace'!AP239</f>
        <v/>
      </c>
      <c r="P239" s="43" t="str">
        <f>'Evaluation Trace'!AQ239</f>
        <v/>
      </c>
      <c r="Q239" s="24"/>
      <c r="R239" s="43" t="str">
        <f>'Evaluation Trace'!AS239</f>
        <v/>
      </c>
      <c r="S239" s="43" t="str">
        <f>'Evaluation Trace'!AT239</f>
        <v/>
      </c>
      <c r="T239" s="43" t="str">
        <f>'Evaluation Trace'!AU239</f>
        <v/>
      </c>
      <c r="U239" s="43" t="str">
        <f>'Evaluation Trace'!AV239</f>
        <v/>
      </c>
      <c r="V239" s="43" t="str">
        <f>'Evaluation Trace'!AW239</f>
        <v/>
      </c>
      <c r="W239" s="43" t="str">
        <f>'Evaluation Trace'!AX239</f>
        <v/>
      </c>
      <c r="X239" s="43" t="str">
        <f>'Evaluation Trace'!AY239</f>
        <v/>
      </c>
      <c r="Y239" s="43" t="str">
        <f>'Evaluation Trace'!AZ239</f>
        <v/>
      </c>
      <c r="Z239" s="43" t="str">
        <f>'Evaluation Trace'!BA239</f>
        <v/>
      </c>
      <c r="AA239" s="43" t="str">
        <f>'Evaluation Trace'!BB239</f>
        <v/>
      </c>
      <c r="AB239" s="43" t="str">
        <f>'Evaluation Trace'!BC239</f>
        <v/>
      </c>
      <c r="AC239" s="24"/>
      <c r="AD239" s="43" t="str">
        <f>'Evaluation Trace'!BE239</f>
        <v/>
      </c>
      <c r="AE239" s="43" t="str">
        <f>'Evaluation Trace'!BF239</f>
        <v/>
      </c>
      <c r="AF239" s="43" t="str">
        <f>'Evaluation Trace'!BG239</f>
        <v/>
      </c>
      <c r="AG239" s="43" t="str">
        <f>'Evaluation Trace'!BH239</f>
        <v/>
      </c>
      <c r="AH239" s="43" t="str">
        <f>'Evaluation Trace'!BI239</f>
        <v/>
      </c>
      <c r="AI239" s="43" t="str">
        <f>'Evaluation Trace'!BJ239</f>
        <v/>
      </c>
      <c r="AJ239" s="43" t="str">
        <f>'Evaluation Trace'!BK239</f>
        <v/>
      </c>
      <c r="AK239" s="43" t="str">
        <f>'Evaluation Trace'!BL239</f>
        <v/>
      </c>
      <c r="AL239" s="43" t="str">
        <f>'Evaluation Trace'!BM239</f>
        <v/>
      </c>
      <c r="AM239" s="43" t="str">
        <f>'Evaluation Trace'!BN239</f>
        <v/>
      </c>
      <c r="AN239" s="43" t="str">
        <f>'Evaluation Trace'!BO239</f>
        <v/>
      </c>
      <c r="AO239" s="24"/>
      <c r="AP239" s="43" t="str">
        <f>'Evaluation Trace'!BQ239</f>
        <v/>
      </c>
      <c r="AQ239" s="43" t="str">
        <f>'Evaluation Trace'!BR239</f>
        <v/>
      </c>
      <c r="AR239" s="43" t="str">
        <f>'Evaluation Trace'!BS239</f>
        <v/>
      </c>
      <c r="AS239" s="43" t="str">
        <f>'Evaluation Trace'!BT239</f>
        <v/>
      </c>
      <c r="AT239" s="43" t="str">
        <f>'Evaluation Trace'!BU239</f>
        <v/>
      </c>
      <c r="AU239" s="43" t="str">
        <f>'Evaluation Trace'!BV239</f>
        <v/>
      </c>
      <c r="AV239" s="43" t="str">
        <f>'Evaluation Trace'!BW239</f>
        <v/>
      </c>
      <c r="AW239" s="24"/>
      <c r="AX239" s="43" t="str">
        <f>'Evaluation Trace'!BY239</f>
        <v/>
      </c>
      <c r="AY239" s="43" t="str">
        <f>'Evaluation Trace'!BZ239</f>
        <v/>
      </c>
      <c r="AZ239" s="43" t="str">
        <f>'Evaluation Trace'!CA239</f>
        <v/>
      </c>
      <c r="BA239" s="43" t="str">
        <f>'Evaluation Trace'!CB239</f>
        <v/>
      </c>
      <c r="BB239" s="43" t="str">
        <f>'Evaluation Trace'!CC239</f>
        <v/>
      </c>
      <c r="BC239" s="7"/>
      <c r="BD239" s="43" t="str">
        <f>'Evaluation Trace'!CE239</f>
        <v/>
      </c>
      <c r="BE239" s="43" t="str">
        <f>'Evaluation Trace'!CF239</f>
        <v/>
      </c>
      <c r="BF239" s="43" t="str">
        <f>'Evaluation Trace'!CG239</f>
        <v/>
      </c>
      <c r="BG239" s="43" t="str">
        <f>'Evaluation Trace'!CH239</f>
        <v/>
      </c>
      <c r="BH239" s="43" t="str">
        <f>'Evaluation Trace'!CI239</f>
        <v/>
      </c>
      <c r="BI239" s="7"/>
    </row>
    <row r="240" spans="1:61" x14ac:dyDescent="0.25">
      <c r="A240" s="44"/>
      <c r="B240" s="43" cm="1">
        <f t="array" ref="B240">MOD($D240*MOD_INV($C240,Prime),Prime)</f>
        <v>0</v>
      </c>
      <c r="C240" s="19" cm="1">
        <f t="array" ref="C240">MOD(MOD_EXP($H240,Input_Output!$O$21,Prime)-1,Prime)</f>
        <v>256</v>
      </c>
      <c r="D240" s="43">
        <f>MOD(SUMPRODUCT(_xlfn.HSTACK(J$1:P$1,R$1:AB$1,AD$1:AN$1,AP$1:AV$1,AX$1:BB$1,BD$1:BH$1),_xlfn.HSTACK($J240:$P240,$R240:$AB240,$AD240:$AN240,$AP240:$AV240,$AX240:$BB240,$BD240:$BH240)),Prime)</f>
        <v>0</v>
      </c>
      <c r="E240" s="44"/>
      <c r="F240" s="41" t="str">
        <f>'Evaluation Trace'!A240</f>
        <v/>
      </c>
      <c r="G240" s="19" t="str">
        <f>'Evaluation Trace'!B240</f>
        <v/>
      </c>
      <c r="H240" s="19">
        <f>'Evaluation Trace'!C240</f>
        <v>0</v>
      </c>
      <c r="I240" s="24"/>
      <c r="J240" s="43" t="str">
        <f>'Evaluation Trace'!AK240</f>
        <v/>
      </c>
      <c r="K240" s="43" t="str">
        <f>'Evaluation Trace'!AL240</f>
        <v/>
      </c>
      <c r="L240" s="43" t="str">
        <f>'Evaluation Trace'!AM240</f>
        <v/>
      </c>
      <c r="M240" s="43" t="str">
        <f>'Evaluation Trace'!AN240</f>
        <v/>
      </c>
      <c r="N240" s="43" t="str">
        <f>'Evaluation Trace'!AO240</f>
        <v/>
      </c>
      <c r="O240" s="43" t="str">
        <f>'Evaluation Trace'!AP240</f>
        <v/>
      </c>
      <c r="P240" s="43" t="str">
        <f>'Evaluation Trace'!AQ240</f>
        <v/>
      </c>
      <c r="Q240" s="24"/>
      <c r="R240" s="43" t="str">
        <f>'Evaluation Trace'!AS240</f>
        <v/>
      </c>
      <c r="S240" s="43" t="str">
        <f>'Evaluation Trace'!AT240</f>
        <v/>
      </c>
      <c r="T240" s="43" t="str">
        <f>'Evaluation Trace'!AU240</f>
        <v/>
      </c>
      <c r="U240" s="43" t="str">
        <f>'Evaluation Trace'!AV240</f>
        <v/>
      </c>
      <c r="V240" s="43" t="str">
        <f>'Evaluation Trace'!AW240</f>
        <v/>
      </c>
      <c r="W240" s="43" t="str">
        <f>'Evaluation Trace'!AX240</f>
        <v/>
      </c>
      <c r="X240" s="43" t="str">
        <f>'Evaluation Trace'!AY240</f>
        <v/>
      </c>
      <c r="Y240" s="43" t="str">
        <f>'Evaluation Trace'!AZ240</f>
        <v/>
      </c>
      <c r="Z240" s="43" t="str">
        <f>'Evaluation Trace'!BA240</f>
        <v/>
      </c>
      <c r="AA240" s="43" t="str">
        <f>'Evaluation Trace'!BB240</f>
        <v/>
      </c>
      <c r="AB240" s="43" t="str">
        <f>'Evaluation Trace'!BC240</f>
        <v/>
      </c>
      <c r="AC240" s="24"/>
      <c r="AD240" s="43" t="str">
        <f>'Evaluation Trace'!BE240</f>
        <v/>
      </c>
      <c r="AE240" s="43" t="str">
        <f>'Evaluation Trace'!BF240</f>
        <v/>
      </c>
      <c r="AF240" s="43" t="str">
        <f>'Evaluation Trace'!BG240</f>
        <v/>
      </c>
      <c r="AG240" s="43" t="str">
        <f>'Evaluation Trace'!BH240</f>
        <v/>
      </c>
      <c r="AH240" s="43" t="str">
        <f>'Evaluation Trace'!BI240</f>
        <v/>
      </c>
      <c r="AI240" s="43" t="str">
        <f>'Evaluation Trace'!BJ240</f>
        <v/>
      </c>
      <c r="AJ240" s="43" t="str">
        <f>'Evaluation Trace'!BK240</f>
        <v/>
      </c>
      <c r="AK240" s="43" t="str">
        <f>'Evaluation Trace'!BL240</f>
        <v/>
      </c>
      <c r="AL240" s="43" t="str">
        <f>'Evaluation Trace'!BM240</f>
        <v/>
      </c>
      <c r="AM240" s="43" t="str">
        <f>'Evaluation Trace'!BN240</f>
        <v/>
      </c>
      <c r="AN240" s="43" t="str">
        <f>'Evaluation Trace'!BO240</f>
        <v/>
      </c>
      <c r="AO240" s="24"/>
      <c r="AP240" s="43" t="str">
        <f>'Evaluation Trace'!BQ240</f>
        <v/>
      </c>
      <c r="AQ240" s="43" t="str">
        <f>'Evaluation Trace'!BR240</f>
        <v/>
      </c>
      <c r="AR240" s="43" t="str">
        <f>'Evaluation Trace'!BS240</f>
        <v/>
      </c>
      <c r="AS240" s="43" t="str">
        <f>'Evaluation Trace'!BT240</f>
        <v/>
      </c>
      <c r="AT240" s="43" t="str">
        <f>'Evaluation Trace'!BU240</f>
        <v/>
      </c>
      <c r="AU240" s="43" t="str">
        <f>'Evaluation Trace'!BV240</f>
        <v/>
      </c>
      <c r="AV240" s="43" t="str">
        <f>'Evaluation Trace'!BW240</f>
        <v/>
      </c>
      <c r="AW240" s="24"/>
      <c r="AX240" s="43" t="str">
        <f>'Evaluation Trace'!BY240</f>
        <v/>
      </c>
      <c r="AY240" s="43" t="str">
        <f>'Evaluation Trace'!BZ240</f>
        <v/>
      </c>
      <c r="AZ240" s="43" t="str">
        <f>'Evaluation Trace'!CA240</f>
        <v/>
      </c>
      <c r="BA240" s="43" t="str">
        <f>'Evaluation Trace'!CB240</f>
        <v/>
      </c>
      <c r="BB240" s="43" t="str">
        <f>'Evaluation Trace'!CC240</f>
        <v/>
      </c>
      <c r="BC240" s="7"/>
      <c r="BD240" s="43" t="str">
        <f>'Evaluation Trace'!CE240</f>
        <v/>
      </c>
      <c r="BE240" s="43" t="str">
        <f>'Evaluation Trace'!CF240</f>
        <v/>
      </c>
      <c r="BF240" s="43" t="str">
        <f>'Evaluation Trace'!CG240</f>
        <v/>
      </c>
      <c r="BG240" s="43" t="str">
        <f>'Evaluation Trace'!CH240</f>
        <v/>
      </c>
      <c r="BH240" s="43" t="str">
        <f>'Evaluation Trace'!CI240</f>
        <v/>
      </c>
      <c r="BI240" s="7"/>
    </row>
    <row r="241" spans="1:61" x14ac:dyDescent="0.25">
      <c r="A241" s="44"/>
      <c r="B241" s="43" cm="1">
        <f t="array" ref="B241">MOD($D241*MOD_INV($C241,Prime),Prime)</f>
        <v>0</v>
      </c>
      <c r="C241" s="19" cm="1">
        <f t="array" ref="C241">MOD(MOD_EXP($H241,Input_Output!$O$21,Prime)-1,Prime)</f>
        <v>256</v>
      </c>
      <c r="D241" s="43">
        <f>MOD(SUMPRODUCT(_xlfn.HSTACK(J$1:P$1,R$1:AB$1,AD$1:AN$1,AP$1:AV$1,AX$1:BB$1,BD$1:BH$1),_xlfn.HSTACK($J241:$P241,$R241:$AB241,$AD241:$AN241,$AP241:$AV241,$AX241:$BB241,$BD241:$BH241)),Prime)</f>
        <v>0</v>
      </c>
      <c r="E241" s="44"/>
      <c r="F241" s="41" t="str">
        <f>'Evaluation Trace'!A241</f>
        <v/>
      </c>
      <c r="G241" s="19" t="str">
        <f>'Evaluation Trace'!B241</f>
        <v/>
      </c>
      <c r="H241" s="19">
        <f>'Evaluation Trace'!C241</f>
        <v>0</v>
      </c>
      <c r="I241" s="24"/>
      <c r="J241" s="43" t="str">
        <f>'Evaluation Trace'!AK241</f>
        <v/>
      </c>
      <c r="K241" s="43" t="str">
        <f>'Evaluation Trace'!AL241</f>
        <v/>
      </c>
      <c r="L241" s="43" t="str">
        <f>'Evaluation Trace'!AM241</f>
        <v/>
      </c>
      <c r="M241" s="43" t="str">
        <f>'Evaluation Trace'!AN241</f>
        <v/>
      </c>
      <c r="N241" s="43" t="str">
        <f>'Evaluation Trace'!AO241</f>
        <v/>
      </c>
      <c r="O241" s="43" t="str">
        <f>'Evaluation Trace'!AP241</f>
        <v/>
      </c>
      <c r="P241" s="43" t="str">
        <f>'Evaluation Trace'!AQ241</f>
        <v/>
      </c>
      <c r="Q241" s="24"/>
      <c r="R241" s="43" t="str">
        <f>'Evaluation Trace'!AS241</f>
        <v/>
      </c>
      <c r="S241" s="43" t="str">
        <f>'Evaluation Trace'!AT241</f>
        <v/>
      </c>
      <c r="T241" s="43" t="str">
        <f>'Evaluation Trace'!AU241</f>
        <v/>
      </c>
      <c r="U241" s="43" t="str">
        <f>'Evaluation Trace'!AV241</f>
        <v/>
      </c>
      <c r="V241" s="43" t="str">
        <f>'Evaluation Trace'!AW241</f>
        <v/>
      </c>
      <c r="W241" s="43" t="str">
        <f>'Evaluation Trace'!AX241</f>
        <v/>
      </c>
      <c r="X241" s="43" t="str">
        <f>'Evaluation Trace'!AY241</f>
        <v/>
      </c>
      <c r="Y241" s="43" t="str">
        <f>'Evaluation Trace'!AZ241</f>
        <v/>
      </c>
      <c r="Z241" s="43" t="str">
        <f>'Evaluation Trace'!BA241</f>
        <v/>
      </c>
      <c r="AA241" s="43" t="str">
        <f>'Evaluation Trace'!BB241</f>
        <v/>
      </c>
      <c r="AB241" s="43" t="str">
        <f>'Evaluation Trace'!BC241</f>
        <v/>
      </c>
      <c r="AC241" s="24"/>
      <c r="AD241" s="43" t="str">
        <f>'Evaluation Trace'!BE241</f>
        <v/>
      </c>
      <c r="AE241" s="43" t="str">
        <f>'Evaluation Trace'!BF241</f>
        <v/>
      </c>
      <c r="AF241" s="43" t="str">
        <f>'Evaluation Trace'!BG241</f>
        <v/>
      </c>
      <c r="AG241" s="43" t="str">
        <f>'Evaluation Trace'!BH241</f>
        <v/>
      </c>
      <c r="AH241" s="43" t="str">
        <f>'Evaluation Trace'!BI241</f>
        <v/>
      </c>
      <c r="AI241" s="43" t="str">
        <f>'Evaluation Trace'!BJ241</f>
        <v/>
      </c>
      <c r="AJ241" s="43" t="str">
        <f>'Evaluation Trace'!BK241</f>
        <v/>
      </c>
      <c r="AK241" s="43" t="str">
        <f>'Evaluation Trace'!BL241</f>
        <v/>
      </c>
      <c r="AL241" s="43" t="str">
        <f>'Evaluation Trace'!BM241</f>
        <v/>
      </c>
      <c r="AM241" s="43" t="str">
        <f>'Evaluation Trace'!BN241</f>
        <v/>
      </c>
      <c r="AN241" s="43" t="str">
        <f>'Evaluation Trace'!BO241</f>
        <v/>
      </c>
      <c r="AO241" s="24"/>
      <c r="AP241" s="43" t="str">
        <f>'Evaluation Trace'!BQ241</f>
        <v/>
      </c>
      <c r="AQ241" s="43" t="str">
        <f>'Evaluation Trace'!BR241</f>
        <v/>
      </c>
      <c r="AR241" s="43" t="str">
        <f>'Evaluation Trace'!BS241</f>
        <v/>
      </c>
      <c r="AS241" s="43" t="str">
        <f>'Evaluation Trace'!BT241</f>
        <v/>
      </c>
      <c r="AT241" s="43" t="str">
        <f>'Evaluation Trace'!BU241</f>
        <v/>
      </c>
      <c r="AU241" s="43" t="str">
        <f>'Evaluation Trace'!BV241</f>
        <v/>
      </c>
      <c r="AV241" s="43" t="str">
        <f>'Evaluation Trace'!BW241</f>
        <v/>
      </c>
      <c r="AW241" s="24"/>
      <c r="AX241" s="43" t="str">
        <f>'Evaluation Trace'!BY241</f>
        <v/>
      </c>
      <c r="AY241" s="43" t="str">
        <f>'Evaluation Trace'!BZ241</f>
        <v/>
      </c>
      <c r="AZ241" s="43" t="str">
        <f>'Evaluation Trace'!CA241</f>
        <v/>
      </c>
      <c r="BA241" s="43" t="str">
        <f>'Evaluation Trace'!CB241</f>
        <v/>
      </c>
      <c r="BB241" s="43" t="str">
        <f>'Evaluation Trace'!CC241</f>
        <v/>
      </c>
      <c r="BC241" s="7"/>
      <c r="BD241" s="43" t="str">
        <f>'Evaluation Trace'!CE241</f>
        <v/>
      </c>
      <c r="BE241" s="43" t="str">
        <f>'Evaluation Trace'!CF241</f>
        <v/>
      </c>
      <c r="BF241" s="43" t="str">
        <f>'Evaluation Trace'!CG241</f>
        <v/>
      </c>
      <c r="BG241" s="43" t="str">
        <f>'Evaluation Trace'!CH241</f>
        <v/>
      </c>
      <c r="BH241" s="43" t="str">
        <f>'Evaluation Trace'!CI241</f>
        <v/>
      </c>
      <c r="BI241" s="7"/>
    </row>
    <row r="242" spans="1:61" x14ac:dyDescent="0.25">
      <c r="A242" s="44"/>
      <c r="B242" s="43" cm="1">
        <f t="array" ref="B242">MOD($D242*MOD_INV($C242,Prime),Prime)</f>
        <v>0</v>
      </c>
      <c r="C242" s="19" cm="1">
        <f t="array" ref="C242">MOD(MOD_EXP($H242,Input_Output!$O$21,Prime)-1,Prime)</f>
        <v>256</v>
      </c>
      <c r="D242" s="43">
        <f>MOD(SUMPRODUCT(_xlfn.HSTACK(J$1:P$1,R$1:AB$1,AD$1:AN$1,AP$1:AV$1,AX$1:BB$1,BD$1:BH$1),_xlfn.HSTACK($J242:$P242,$R242:$AB242,$AD242:$AN242,$AP242:$AV242,$AX242:$BB242,$BD242:$BH242)),Prime)</f>
        <v>0</v>
      </c>
      <c r="E242" s="44"/>
      <c r="F242" s="41" t="str">
        <f>'Evaluation Trace'!A242</f>
        <v/>
      </c>
      <c r="G242" s="19" t="str">
        <f>'Evaluation Trace'!B242</f>
        <v/>
      </c>
      <c r="H242" s="19">
        <f>'Evaluation Trace'!C242</f>
        <v>0</v>
      </c>
      <c r="I242" s="24"/>
      <c r="J242" s="43" t="str">
        <f>'Evaluation Trace'!AK242</f>
        <v/>
      </c>
      <c r="K242" s="43" t="str">
        <f>'Evaluation Trace'!AL242</f>
        <v/>
      </c>
      <c r="L242" s="43" t="str">
        <f>'Evaluation Trace'!AM242</f>
        <v/>
      </c>
      <c r="M242" s="43" t="str">
        <f>'Evaluation Trace'!AN242</f>
        <v/>
      </c>
      <c r="N242" s="43" t="str">
        <f>'Evaluation Trace'!AO242</f>
        <v/>
      </c>
      <c r="O242" s="43" t="str">
        <f>'Evaluation Trace'!AP242</f>
        <v/>
      </c>
      <c r="P242" s="43" t="str">
        <f>'Evaluation Trace'!AQ242</f>
        <v/>
      </c>
      <c r="Q242" s="24"/>
      <c r="R242" s="43" t="str">
        <f>'Evaluation Trace'!AS242</f>
        <v/>
      </c>
      <c r="S242" s="43" t="str">
        <f>'Evaluation Trace'!AT242</f>
        <v/>
      </c>
      <c r="T242" s="43" t="str">
        <f>'Evaluation Trace'!AU242</f>
        <v/>
      </c>
      <c r="U242" s="43" t="str">
        <f>'Evaluation Trace'!AV242</f>
        <v/>
      </c>
      <c r="V242" s="43" t="str">
        <f>'Evaluation Trace'!AW242</f>
        <v/>
      </c>
      <c r="W242" s="43" t="str">
        <f>'Evaluation Trace'!AX242</f>
        <v/>
      </c>
      <c r="X242" s="43" t="str">
        <f>'Evaluation Trace'!AY242</f>
        <v/>
      </c>
      <c r="Y242" s="43" t="str">
        <f>'Evaluation Trace'!AZ242</f>
        <v/>
      </c>
      <c r="Z242" s="43" t="str">
        <f>'Evaluation Trace'!BA242</f>
        <v/>
      </c>
      <c r="AA242" s="43" t="str">
        <f>'Evaluation Trace'!BB242</f>
        <v/>
      </c>
      <c r="AB242" s="43" t="str">
        <f>'Evaluation Trace'!BC242</f>
        <v/>
      </c>
      <c r="AC242" s="24"/>
      <c r="AD242" s="43" t="str">
        <f>'Evaluation Trace'!BE242</f>
        <v/>
      </c>
      <c r="AE242" s="43" t="str">
        <f>'Evaluation Trace'!BF242</f>
        <v/>
      </c>
      <c r="AF242" s="43" t="str">
        <f>'Evaluation Trace'!BG242</f>
        <v/>
      </c>
      <c r="AG242" s="43" t="str">
        <f>'Evaluation Trace'!BH242</f>
        <v/>
      </c>
      <c r="AH242" s="43" t="str">
        <f>'Evaluation Trace'!BI242</f>
        <v/>
      </c>
      <c r="AI242" s="43" t="str">
        <f>'Evaluation Trace'!BJ242</f>
        <v/>
      </c>
      <c r="AJ242" s="43" t="str">
        <f>'Evaluation Trace'!BK242</f>
        <v/>
      </c>
      <c r="AK242" s="43" t="str">
        <f>'Evaluation Trace'!BL242</f>
        <v/>
      </c>
      <c r="AL242" s="43" t="str">
        <f>'Evaluation Trace'!BM242</f>
        <v/>
      </c>
      <c r="AM242" s="43" t="str">
        <f>'Evaluation Trace'!BN242</f>
        <v/>
      </c>
      <c r="AN242" s="43" t="str">
        <f>'Evaluation Trace'!BO242</f>
        <v/>
      </c>
      <c r="AO242" s="24"/>
      <c r="AP242" s="43" t="str">
        <f>'Evaluation Trace'!BQ242</f>
        <v/>
      </c>
      <c r="AQ242" s="43" t="str">
        <f>'Evaluation Trace'!BR242</f>
        <v/>
      </c>
      <c r="AR242" s="43" t="str">
        <f>'Evaluation Trace'!BS242</f>
        <v/>
      </c>
      <c r="AS242" s="43" t="str">
        <f>'Evaluation Trace'!BT242</f>
        <v/>
      </c>
      <c r="AT242" s="43" t="str">
        <f>'Evaluation Trace'!BU242</f>
        <v/>
      </c>
      <c r="AU242" s="43" t="str">
        <f>'Evaluation Trace'!BV242</f>
        <v/>
      </c>
      <c r="AV242" s="43" t="str">
        <f>'Evaluation Trace'!BW242</f>
        <v/>
      </c>
      <c r="AW242" s="24"/>
      <c r="AX242" s="43" t="str">
        <f>'Evaluation Trace'!BY242</f>
        <v/>
      </c>
      <c r="AY242" s="43" t="str">
        <f>'Evaluation Trace'!BZ242</f>
        <v/>
      </c>
      <c r="AZ242" s="43" t="str">
        <f>'Evaluation Trace'!CA242</f>
        <v/>
      </c>
      <c r="BA242" s="43" t="str">
        <f>'Evaluation Trace'!CB242</f>
        <v/>
      </c>
      <c r="BB242" s="43" t="str">
        <f>'Evaluation Trace'!CC242</f>
        <v/>
      </c>
      <c r="BC242" s="7"/>
      <c r="BD242" s="43" t="str">
        <f>'Evaluation Trace'!CE242</f>
        <v/>
      </c>
      <c r="BE242" s="43" t="str">
        <f>'Evaluation Trace'!CF242</f>
        <v/>
      </c>
      <c r="BF242" s="43" t="str">
        <f>'Evaluation Trace'!CG242</f>
        <v/>
      </c>
      <c r="BG242" s="43" t="str">
        <f>'Evaluation Trace'!CH242</f>
        <v/>
      </c>
      <c r="BH242" s="43" t="str">
        <f>'Evaluation Trace'!CI242</f>
        <v/>
      </c>
      <c r="BI242" s="7"/>
    </row>
    <row r="243" spans="1:61" x14ac:dyDescent="0.25">
      <c r="A243" s="44"/>
      <c r="B243" s="43" cm="1">
        <f t="array" ref="B243">MOD($D243*MOD_INV($C243,Prime),Prime)</f>
        <v>0</v>
      </c>
      <c r="C243" s="19" cm="1">
        <f t="array" ref="C243">MOD(MOD_EXP($H243,Input_Output!$O$21,Prime)-1,Prime)</f>
        <v>256</v>
      </c>
      <c r="D243" s="43">
        <f>MOD(SUMPRODUCT(_xlfn.HSTACK(J$1:P$1,R$1:AB$1,AD$1:AN$1,AP$1:AV$1,AX$1:BB$1,BD$1:BH$1),_xlfn.HSTACK($J243:$P243,$R243:$AB243,$AD243:$AN243,$AP243:$AV243,$AX243:$BB243,$BD243:$BH243)),Prime)</f>
        <v>0</v>
      </c>
      <c r="E243" s="44"/>
      <c r="F243" s="41" t="str">
        <f>'Evaluation Trace'!A243</f>
        <v/>
      </c>
      <c r="G243" s="19" t="str">
        <f>'Evaluation Trace'!B243</f>
        <v/>
      </c>
      <c r="H243" s="19">
        <f>'Evaluation Trace'!C243</f>
        <v>0</v>
      </c>
      <c r="I243" s="24"/>
      <c r="J243" s="43" t="str">
        <f>'Evaluation Trace'!AK243</f>
        <v/>
      </c>
      <c r="K243" s="43" t="str">
        <f>'Evaluation Trace'!AL243</f>
        <v/>
      </c>
      <c r="L243" s="43" t="str">
        <f>'Evaluation Trace'!AM243</f>
        <v/>
      </c>
      <c r="M243" s="43" t="str">
        <f>'Evaluation Trace'!AN243</f>
        <v/>
      </c>
      <c r="N243" s="43" t="str">
        <f>'Evaluation Trace'!AO243</f>
        <v/>
      </c>
      <c r="O243" s="43" t="str">
        <f>'Evaluation Trace'!AP243</f>
        <v/>
      </c>
      <c r="P243" s="43" t="str">
        <f>'Evaluation Trace'!AQ243</f>
        <v/>
      </c>
      <c r="Q243" s="24"/>
      <c r="R243" s="43" t="str">
        <f>'Evaluation Trace'!AS243</f>
        <v/>
      </c>
      <c r="S243" s="43" t="str">
        <f>'Evaluation Trace'!AT243</f>
        <v/>
      </c>
      <c r="T243" s="43" t="str">
        <f>'Evaluation Trace'!AU243</f>
        <v/>
      </c>
      <c r="U243" s="43" t="str">
        <f>'Evaluation Trace'!AV243</f>
        <v/>
      </c>
      <c r="V243" s="43" t="str">
        <f>'Evaluation Trace'!AW243</f>
        <v/>
      </c>
      <c r="W243" s="43" t="str">
        <f>'Evaluation Trace'!AX243</f>
        <v/>
      </c>
      <c r="X243" s="43" t="str">
        <f>'Evaluation Trace'!AY243</f>
        <v/>
      </c>
      <c r="Y243" s="43" t="str">
        <f>'Evaluation Trace'!AZ243</f>
        <v/>
      </c>
      <c r="Z243" s="43" t="str">
        <f>'Evaluation Trace'!BA243</f>
        <v/>
      </c>
      <c r="AA243" s="43" t="str">
        <f>'Evaluation Trace'!BB243</f>
        <v/>
      </c>
      <c r="AB243" s="43" t="str">
        <f>'Evaluation Trace'!BC243</f>
        <v/>
      </c>
      <c r="AC243" s="24"/>
      <c r="AD243" s="43" t="str">
        <f>'Evaluation Trace'!BE243</f>
        <v/>
      </c>
      <c r="AE243" s="43" t="str">
        <f>'Evaluation Trace'!BF243</f>
        <v/>
      </c>
      <c r="AF243" s="43" t="str">
        <f>'Evaluation Trace'!BG243</f>
        <v/>
      </c>
      <c r="AG243" s="43" t="str">
        <f>'Evaluation Trace'!BH243</f>
        <v/>
      </c>
      <c r="AH243" s="43" t="str">
        <f>'Evaluation Trace'!BI243</f>
        <v/>
      </c>
      <c r="AI243" s="43" t="str">
        <f>'Evaluation Trace'!BJ243</f>
        <v/>
      </c>
      <c r="AJ243" s="43" t="str">
        <f>'Evaluation Trace'!BK243</f>
        <v/>
      </c>
      <c r="AK243" s="43" t="str">
        <f>'Evaluation Trace'!BL243</f>
        <v/>
      </c>
      <c r="AL243" s="43" t="str">
        <f>'Evaluation Trace'!BM243</f>
        <v/>
      </c>
      <c r="AM243" s="43" t="str">
        <f>'Evaluation Trace'!BN243</f>
        <v/>
      </c>
      <c r="AN243" s="43" t="str">
        <f>'Evaluation Trace'!BO243</f>
        <v/>
      </c>
      <c r="AO243" s="24"/>
      <c r="AP243" s="43" t="str">
        <f>'Evaluation Trace'!BQ243</f>
        <v/>
      </c>
      <c r="AQ243" s="43" t="str">
        <f>'Evaluation Trace'!BR243</f>
        <v/>
      </c>
      <c r="AR243" s="43" t="str">
        <f>'Evaluation Trace'!BS243</f>
        <v/>
      </c>
      <c r="AS243" s="43" t="str">
        <f>'Evaluation Trace'!BT243</f>
        <v/>
      </c>
      <c r="AT243" s="43" t="str">
        <f>'Evaluation Trace'!BU243</f>
        <v/>
      </c>
      <c r="AU243" s="43" t="str">
        <f>'Evaluation Trace'!BV243</f>
        <v/>
      </c>
      <c r="AV243" s="43" t="str">
        <f>'Evaluation Trace'!BW243</f>
        <v/>
      </c>
      <c r="AW243" s="24"/>
      <c r="AX243" s="43" t="str">
        <f>'Evaluation Trace'!BY243</f>
        <v/>
      </c>
      <c r="AY243" s="43" t="str">
        <f>'Evaluation Trace'!BZ243</f>
        <v/>
      </c>
      <c r="AZ243" s="43" t="str">
        <f>'Evaluation Trace'!CA243</f>
        <v/>
      </c>
      <c r="BA243" s="43" t="str">
        <f>'Evaluation Trace'!CB243</f>
        <v/>
      </c>
      <c r="BB243" s="43" t="str">
        <f>'Evaluation Trace'!CC243</f>
        <v/>
      </c>
      <c r="BC243" s="7"/>
      <c r="BD243" s="43" t="str">
        <f>'Evaluation Trace'!CE243</f>
        <v/>
      </c>
      <c r="BE243" s="43" t="str">
        <f>'Evaluation Trace'!CF243</f>
        <v/>
      </c>
      <c r="BF243" s="43" t="str">
        <f>'Evaluation Trace'!CG243</f>
        <v/>
      </c>
      <c r="BG243" s="43" t="str">
        <f>'Evaluation Trace'!CH243</f>
        <v/>
      </c>
      <c r="BH243" s="43" t="str">
        <f>'Evaluation Trace'!CI243</f>
        <v/>
      </c>
      <c r="BI243" s="7"/>
    </row>
    <row r="244" spans="1:61" x14ac:dyDescent="0.25">
      <c r="A244" s="44"/>
      <c r="B244" s="43" cm="1">
        <f t="array" ref="B244">MOD($D244*MOD_INV($C244,Prime),Prime)</f>
        <v>0</v>
      </c>
      <c r="C244" s="19" cm="1">
        <f t="array" ref="C244">MOD(MOD_EXP($H244,Input_Output!$O$21,Prime)-1,Prime)</f>
        <v>256</v>
      </c>
      <c r="D244" s="43">
        <f>MOD(SUMPRODUCT(_xlfn.HSTACK(J$1:P$1,R$1:AB$1,AD$1:AN$1,AP$1:AV$1,AX$1:BB$1,BD$1:BH$1),_xlfn.HSTACK($J244:$P244,$R244:$AB244,$AD244:$AN244,$AP244:$AV244,$AX244:$BB244,$BD244:$BH244)),Prime)</f>
        <v>0</v>
      </c>
      <c r="E244" s="44"/>
      <c r="F244" s="41" t="str">
        <f>'Evaluation Trace'!A244</f>
        <v/>
      </c>
      <c r="G244" s="19" t="str">
        <f>'Evaluation Trace'!B244</f>
        <v/>
      </c>
      <c r="H244" s="19">
        <f>'Evaluation Trace'!C244</f>
        <v>0</v>
      </c>
      <c r="I244" s="24"/>
      <c r="J244" s="43" t="str">
        <f>'Evaluation Trace'!AK244</f>
        <v/>
      </c>
      <c r="K244" s="43" t="str">
        <f>'Evaluation Trace'!AL244</f>
        <v/>
      </c>
      <c r="L244" s="43" t="str">
        <f>'Evaluation Trace'!AM244</f>
        <v/>
      </c>
      <c r="M244" s="43" t="str">
        <f>'Evaluation Trace'!AN244</f>
        <v/>
      </c>
      <c r="N244" s="43" t="str">
        <f>'Evaluation Trace'!AO244</f>
        <v/>
      </c>
      <c r="O244" s="43" t="str">
        <f>'Evaluation Trace'!AP244</f>
        <v/>
      </c>
      <c r="P244" s="43" t="str">
        <f>'Evaluation Trace'!AQ244</f>
        <v/>
      </c>
      <c r="Q244" s="24"/>
      <c r="R244" s="43" t="str">
        <f>'Evaluation Trace'!AS244</f>
        <v/>
      </c>
      <c r="S244" s="43" t="str">
        <f>'Evaluation Trace'!AT244</f>
        <v/>
      </c>
      <c r="T244" s="43" t="str">
        <f>'Evaluation Trace'!AU244</f>
        <v/>
      </c>
      <c r="U244" s="43" t="str">
        <f>'Evaluation Trace'!AV244</f>
        <v/>
      </c>
      <c r="V244" s="43" t="str">
        <f>'Evaluation Trace'!AW244</f>
        <v/>
      </c>
      <c r="W244" s="43" t="str">
        <f>'Evaluation Trace'!AX244</f>
        <v/>
      </c>
      <c r="X244" s="43" t="str">
        <f>'Evaluation Trace'!AY244</f>
        <v/>
      </c>
      <c r="Y244" s="43" t="str">
        <f>'Evaluation Trace'!AZ244</f>
        <v/>
      </c>
      <c r="Z244" s="43" t="str">
        <f>'Evaluation Trace'!BA244</f>
        <v/>
      </c>
      <c r="AA244" s="43" t="str">
        <f>'Evaluation Trace'!BB244</f>
        <v/>
      </c>
      <c r="AB244" s="43" t="str">
        <f>'Evaluation Trace'!BC244</f>
        <v/>
      </c>
      <c r="AC244" s="24"/>
      <c r="AD244" s="43" t="str">
        <f>'Evaluation Trace'!BE244</f>
        <v/>
      </c>
      <c r="AE244" s="43" t="str">
        <f>'Evaluation Trace'!BF244</f>
        <v/>
      </c>
      <c r="AF244" s="43" t="str">
        <f>'Evaluation Trace'!BG244</f>
        <v/>
      </c>
      <c r="AG244" s="43" t="str">
        <f>'Evaluation Trace'!BH244</f>
        <v/>
      </c>
      <c r="AH244" s="43" t="str">
        <f>'Evaluation Trace'!BI244</f>
        <v/>
      </c>
      <c r="AI244" s="43" t="str">
        <f>'Evaluation Trace'!BJ244</f>
        <v/>
      </c>
      <c r="AJ244" s="43" t="str">
        <f>'Evaluation Trace'!BK244</f>
        <v/>
      </c>
      <c r="AK244" s="43" t="str">
        <f>'Evaluation Trace'!BL244</f>
        <v/>
      </c>
      <c r="AL244" s="43" t="str">
        <f>'Evaluation Trace'!BM244</f>
        <v/>
      </c>
      <c r="AM244" s="43" t="str">
        <f>'Evaluation Trace'!BN244</f>
        <v/>
      </c>
      <c r="AN244" s="43" t="str">
        <f>'Evaluation Trace'!BO244</f>
        <v/>
      </c>
      <c r="AO244" s="24"/>
      <c r="AP244" s="43" t="str">
        <f>'Evaluation Trace'!BQ244</f>
        <v/>
      </c>
      <c r="AQ244" s="43" t="str">
        <f>'Evaluation Trace'!BR244</f>
        <v/>
      </c>
      <c r="AR244" s="43" t="str">
        <f>'Evaluation Trace'!BS244</f>
        <v/>
      </c>
      <c r="AS244" s="43" t="str">
        <f>'Evaluation Trace'!BT244</f>
        <v/>
      </c>
      <c r="AT244" s="43" t="str">
        <f>'Evaluation Trace'!BU244</f>
        <v/>
      </c>
      <c r="AU244" s="43" t="str">
        <f>'Evaluation Trace'!BV244</f>
        <v/>
      </c>
      <c r="AV244" s="43" t="str">
        <f>'Evaluation Trace'!BW244</f>
        <v/>
      </c>
      <c r="AW244" s="24"/>
      <c r="AX244" s="43" t="str">
        <f>'Evaluation Trace'!BY244</f>
        <v/>
      </c>
      <c r="AY244" s="43" t="str">
        <f>'Evaluation Trace'!BZ244</f>
        <v/>
      </c>
      <c r="AZ244" s="43" t="str">
        <f>'Evaluation Trace'!CA244</f>
        <v/>
      </c>
      <c r="BA244" s="43" t="str">
        <f>'Evaluation Trace'!CB244</f>
        <v/>
      </c>
      <c r="BB244" s="43" t="str">
        <f>'Evaluation Trace'!CC244</f>
        <v/>
      </c>
      <c r="BC244" s="7"/>
      <c r="BD244" s="43" t="str">
        <f>'Evaluation Trace'!CE244</f>
        <v/>
      </c>
      <c r="BE244" s="43" t="str">
        <f>'Evaluation Trace'!CF244</f>
        <v/>
      </c>
      <c r="BF244" s="43" t="str">
        <f>'Evaluation Trace'!CG244</f>
        <v/>
      </c>
      <c r="BG244" s="43" t="str">
        <f>'Evaluation Trace'!CH244</f>
        <v/>
      </c>
      <c r="BH244" s="43" t="str">
        <f>'Evaluation Trace'!CI244</f>
        <v/>
      </c>
      <c r="BI244" s="7"/>
    </row>
    <row r="245" spans="1:61" x14ac:dyDescent="0.25">
      <c r="A245" s="44"/>
      <c r="B245" s="43" cm="1">
        <f t="array" ref="B245">MOD($D245*MOD_INV($C245,Prime),Prime)</f>
        <v>0</v>
      </c>
      <c r="C245" s="19" cm="1">
        <f t="array" ref="C245">MOD(MOD_EXP($H245,Input_Output!$O$21,Prime)-1,Prime)</f>
        <v>256</v>
      </c>
      <c r="D245" s="43">
        <f>MOD(SUMPRODUCT(_xlfn.HSTACK(J$1:P$1,R$1:AB$1,AD$1:AN$1,AP$1:AV$1,AX$1:BB$1,BD$1:BH$1),_xlfn.HSTACK($J245:$P245,$R245:$AB245,$AD245:$AN245,$AP245:$AV245,$AX245:$BB245,$BD245:$BH245)),Prime)</f>
        <v>0</v>
      </c>
      <c r="E245" s="44"/>
      <c r="F245" s="41" t="str">
        <f>'Evaluation Trace'!A245</f>
        <v/>
      </c>
      <c r="G245" s="19" t="str">
        <f>'Evaluation Trace'!B245</f>
        <v/>
      </c>
      <c r="H245" s="19">
        <f>'Evaluation Trace'!C245</f>
        <v>0</v>
      </c>
      <c r="I245" s="24"/>
      <c r="J245" s="43" t="str">
        <f>'Evaluation Trace'!AK245</f>
        <v/>
      </c>
      <c r="K245" s="43" t="str">
        <f>'Evaluation Trace'!AL245</f>
        <v/>
      </c>
      <c r="L245" s="43" t="str">
        <f>'Evaluation Trace'!AM245</f>
        <v/>
      </c>
      <c r="M245" s="43" t="str">
        <f>'Evaluation Trace'!AN245</f>
        <v/>
      </c>
      <c r="N245" s="43" t="str">
        <f>'Evaluation Trace'!AO245</f>
        <v/>
      </c>
      <c r="O245" s="43" t="str">
        <f>'Evaluation Trace'!AP245</f>
        <v/>
      </c>
      <c r="P245" s="43" t="str">
        <f>'Evaluation Trace'!AQ245</f>
        <v/>
      </c>
      <c r="Q245" s="24"/>
      <c r="R245" s="43" t="str">
        <f>'Evaluation Trace'!AS245</f>
        <v/>
      </c>
      <c r="S245" s="43" t="str">
        <f>'Evaluation Trace'!AT245</f>
        <v/>
      </c>
      <c r="T245" s="43" t="str">
        <f>'Evaluation Trace'!AU245</f>
        <v/>
      </c>
      <c r="U245" s="43" t="str">
        <f>'Evaluation Trace'!AV245</f>
        <v/>
      </c>
      <c r="V245" s="43" t="str">
        <f>'Evaluation Trace'!AW245</f>
        <v/>
      </c>
      <c r="W245" s="43" t="str">
        <f>'Evaluation Trace'!AX245</f>
        <v/>
      </c>
      <c r="X245" s="43" t="str">
        <f>'Evaluation Trace'!AY245</f>
        <v/>
      </c>
      <c r="Y245" s="43" t="str">
        <f>'Evaluation Trace'!AZ245</f>
        <v/>
      </c>
      <c r="Z245" s="43" t="str">
        <f>'Evaluation Trace'!BA245</f>
        <v/>
      </c>
      <c r="AA245" s="43" t="str">
        <f>'Evaluation Trace'!BB245</f>
        <v/>
      </c>
      <c r="AB245" s="43" t="str">
        <f>'Evaluation Trace'!BC245</f>
        <v/>
      </c>
      <c r="AC245" s="24"/>
      <c r="AD245" s="43" t="str">
        <f>'Evaluation Trace'!BE245</f>
        <v/>
      </c>
      <c r="AE245" s="43" t="str">
        <f>'Evaluation Trace'!BF245</f>
        <v/>
      </c>
      <c r="AF245" s="43" t="str">
        <f>'Evaluation Trace'!BG245</f>
        <v/>
      </c>
      <c r="AG245" s="43" t="str">
        <f>'Evaluation Trace'!BH245</f>
        <v/>
      </c>
      <c r="AH245" s="43" t="str">
        <f>'Evaluation Trace'!BI245</f>
        <v/>
      </c>
      <c r="AI245" s="43" t="str">
        <f>'Evaluation Trace'!BJ245</f>
        <v/>
      </c>
      <c r="AJ245" s="43" t="str">
        <f>'Evaluation Trace'!BK245</f>
        <v/>
      </c>
      <c r="AK245" s="43" t="str">
        <f>'Evaluation Trace'!BL245</f>
        <v/>
      </c>
      <c r="AL245" s="43" t="str">
        <f>'Evaluation Trace'!BM245</f>
        <v/>
      </c>
      <c r="AM245" s="43" t="str">
        <f>'Evaluation Trace'!BN245</f>
        <v/>
      </c>
      <c r="AN245" s="43" t="str">
        <f>'Evaluation Trace'!BO245</f>
        <v/>
      </c>
      <c r="AO245" s="24"/>
      <c r="AP245" s="43" t="str">
        <f>'Evaluation Trace'!BQ245</f>
        <v/>
      </c>
      <c r="AQ245" s="43" t="str">
        <f>'Evaluation Trace'!BR245</f>
        <v/>
      </c>
      <c r="AR245" s="43" t="str">
        <f>'Evaluation Trace'!BS245</f>
        <v/>
      </c>
      <c r="AS245" s="43" t="str">
        <f>'Evaluation Trace'!BT245</f>
        <v/>
      </c>
      <c r="AT245" s="43" t="str">
        <f>'Evaluation Trace'!BU245</f>
        <v/>
      </c>
      <c r="AU245" s="43" t="str">
        <f>'Evaluation Trace'!BV245</f>
        <v/>
      </c>
      <c r="AV245" s="43" t="str">
        <f>'Evaluation Trace'!BW245</f>
        <v/>
      </c>
      <c r="AW245" s="24"/>
      <c r="AX245" s="43" t="str">
        <f>'Evaluation Trace'!BY245</f>
        <v/>
      </c>
      <c r="AY245" s="43" t="str">
        <f>'Evaluation Trace'!BZ245</f>
        <v/>
      </c>
      <c r="AZ245" s="43" t="str">
        <f>'Evaluation Trace'!CA245</f>
        <v/>
      </c>
      <c r="BA245" s="43" t="str">
        <f>'Evaluation Trace'!CB245</f>
        <v/>
      </c>
      <c r="BB245" s="43" t="str">
        <f>'Evaluation Trace'!CC245</f>
        <v/>
      </c>
      <c r="BC245" s="7"/>
      <c r="BD245" s="43" t="str">
        <f>'Evaluation Trace'!CE245</f>
        <v/>
      </c>
      <c r="BE245" s="43" t="str">
        <f>'Evaluation Trace'!CF245</f>
        <v/>
      </c>
      <c r="BF245" s="43" t="str">
        <f>'Evaluation Trace'!CG245</f>
        <v/>
      </c>
      <c r="BG245" s="43" t="str">
        <f>'Evaluation Trace'!CH245</f>
        <v/>
      </c>
      <c r="BH245" s="43" t="str">
        <f>'Evaluation Trace'!CI245</f>
        <v/>
      </c>
      <c r="BI245" s="7"/>
    </row>
    <row r="246" spans="1:61" x14ac:dyDescent="0.25">
      <c r="A246" s="44"/>
      <c r="B246" s="43" cm="1">
        <f t="array" ref="B246">MOD($D246*MOD_INV($C246,Prime),Prime)</f>
        <v>0</v>
      </c>
      <c r="C246" s="19" cm="1">
        <f t="array" ref="C246">MOD(MOD_EXP($H246,Input_Output!$O$21,Prime)-1,Prime)</f>
        <v>256</v>
      </c>
      <c r="D246" s="43">
        <f>MOD(SUMPRODUCT(_xlfn.HSTACK(J$1:P$1,R$1:AB$1,AD$1:AN$1,AP$1:AV$1,AX$1:BB$1,BD$1:BH$1),_xlfn.HSTACK($J246:$P246,$R246:$AB246,$AD246:$AN246,$AP246:$AV246,$AX246:$BB246,$BD246:$BH246)),Prime)</f>
        <v>0</v>
      </c>
      <c r="E246" s="44"/>
      <c r="F246" s="41" t="str">
        <f>'Evaluation Trace'!A246</f>
        <v/>
      </c>
      <c r="G246" s="19" t="str">
        <f>'Evaluation Trace'!B246</f>
        <v/>
      </c>
      <c r="H246" s="19">
        <f>'Evaluation Trace'!C246</f>
        <v>0</v>
      </c>
      <c r="I246" s="24"/>
      <c r="J246" s="43" t="str">
        <f>'Evaluation Trace'!AK246</f>
        <v/>
      </c>
      <c r="K246" s="43" t="str">
        <f>'Evaluation Trace'!AL246</f>
        <v/>
      </c>
      <c r="L246" s="43" t="str">
        <f>'Evaluation Trace'!AM246</f>
        <v/>
      </c>
      <c r="M246" s="43" t="str">
        <f>'Evaluation Trace'!AN246</f>
        <v/>
      </c>
      <c r="N246" s="43" t="str">
        <f>'Evaluation Trace'!AO246</f>
        <v/>
      </c>
      <c r="O246" s="43" t="str">
        <f>'Evaluation Trace'!AP246</f>
        <v/>
      </c>
      <c r="P246" s="43" t="str">
        <f>'Evaluation Trace'!AQ246</f>
        <v/>
      </c>
      <c r="Q246" s="24"/>
      <c r="R246" s="43" t="str">
        <f>'Evaluation Trace'!AS246</f>
        <v/>
      </c>
      <c r="S246" s="43" t="str">
        <f>'Evaluation Trace'!AT246</f>
        <v/>
      </c>
      <c r="T246" s="43" t="str">
        <f>'Evaluation Trace'!AU246</f>
        <v/>
      </c>
      <c r="U246" s="43" t="str">
        <f>'Evaluation Trace'!AV246</f>
        <v/>
      </c>
      <c r="V246" s="43" t="str">
        <f>'Evaluation Trace'!AW246</f>
        <v/>
      </c>
      <c r="W246" s="43" t="str">
        <f>'Evaluation Trace'!AX246</f>
        <v/>
      </c>
      <c r="X246" s="43" t="str">
        <f>'Evaluation Trace'!AY246</f>
        <v/>
      </c>
      <c r="Y246" s="43" t="str">
        <f>'Evaluation Trace'!AZ246</f>
        <v/>
      </c>
      <c r="Z246" s="43" t="str">
        <f>'Evaluation Trace'!BA246</f>
        <v/>
      </c>
      <c r="AA246" s="43" t="str">
        <f>'Evaluation Trace'!BB246</f>
        <v/>
      </c>
      <c r="AB246" s="43" t="str">
        <f>'Evaluation Trace'!BC246</f>
        <v/>
      </c>
      <c r="AC246" s="24"/>
      <c r="AD246" s="43" t="str">
        <f>'Evaluation Trace'!BE246</f>
        <v/>
      </c>
      <c r="AE246" s="43" t="str">
        <f>'Evaluation Trace'!BF246</f>
        <v/>
      </c>
      <c r="AF246" s="43" t="str">
        <f>'Evaluation Trace'!BG246</f>
        <v/>
      </c>
      <c r="AG246" s="43" t="str">
        <f>'Evaluation Trace'!BH246</f>
        <v/>
      </c>
      <c r="AH246" s="43" t="str">
        <f>'Evaluation Trace'!BI246</f>
        <v/>
      </c>
      <c r="AI246" s="43" t="str">
        <f>'Evaluation Trace'!BJ246</f>
        <v/>
      </c>
      <c r="AJ246" s="43" t="str">
        <f>'Evaluation Trace'!BK246</f>
        <v/>
      </c>
      <c r="AK246" s="43" t="str">
        <f>'Evaluation Trace'!BL246</f>
        <v/>
      </c>
      <c r="AL246" s="43" t="str">
        <f>'Evaluation Trace'!BM246</f>
        <v/>
      </c>
      <c r="AM246" s="43" t="str">
        <f>'Evaluation Trace'!BN246</f>
        <v/>
      </c>
      <c r="AN246" s="43" t="str">
        <f>'Evaluation Trace'!BO246</f>
        <v/>
      </c>
      <c r="AO246" s="24"/>
      <c r="AP246" s="43" t="str">
        <f>'Evaluation Trace'!BQ246</f>
        <v/>
      </c>
      <c r="AQ246" s="43" t="str">
        <f>'Evaluation Trace'!BR246</f>
        <v/>
      </c>
      <c r="AR246" s="43" t="str">
        <f>'Evaluation Trace'!BS246</f>
        <v/>
      </c>
      <c r="AS246" s="43" t="str">
        <f>'Evaluation Trace'!BT246</f>
        <v/>
      </c>
      <c r="AT246" s="43" t="str">
        <f>'Evaluation Trace'!BU246</f>
        <v/>
      </c>
      <c r="AU246" s="43" t="str">
        <f>'Evaluation Trace'!BV246</f>
        <v/>
      </c>
      <c r="AV246" s="43" t="str">
        <f>'Evaluation Trace'!BW246</f>
        <v/>
      </c>
      <c r="AW246" s="24"/>
      <c r="AX246" s="43" t="str">
        <f>'Evaluation Trace'!BY246</f>
        <v/>
      </c>
      <c r="AY246" s="43" t="str">
        <f>'Evaluation Trace'!BZ246</f>
        <v/>
      </c>
      <c r="AZ246" s="43" t="str">
        <f>'Evaluation Trace'!CA246</f>
        <v/>
      </c>
      <c r="BA246" s="43" t="str">
        <f>'Evaluation Trace'!CB246</f>
        <v/>
      </c>
      <c r="BB246" s="43" t="str">
        <f>'Evaluation Trace'!CC246</f>
        <v/>
      </c>
      <c r="BC246" s="7"/>
      <c r="BD246" s="43" t="str">
        <f>'Evaluation Trace'!CE246</f>
        <v/>
      </c>
      <c r="BE246" s="43" t="str">
        <f>'Evaluation Trace'!CF246</f>
        <v/>
      </c>
      <c r="BF246" s="43" t="str">
        <f>'Evaluation Trace'!CG246</f>
        <v/>
      </c>
      <c r="BG246" s="43" t="str">
        <f>'Evaluation Trace'!CH246</f>
        <v/>
      </c>
      <c r="BH246" s="43" t="str">
        <f>'Evaluation Trace'!CI246</f>
        <v/>
      </c>
      <c r="BI246" s="7"/>
    </row>
    <row r="247" spans="1:61" x14ac:dyDescent="0.25">
      <c r="A247" s="44"/>
      <c r="B247" s="43" cm="1">
        <f t="array" ref="B247">MOD($D247*MOD_INV($C247,Prime),Prime)</f>
        <v>0</v>
      </c>
      <c r="C247" s="19" cm="1">
        <f t="array" ref="C247">MOD(MOD_EXP($H247,Input_Output!$O$21,Prime)-1,Prime)</f>
        <v>256</v>
      </c>
      <c r="D247" s="43">
        <f>MOD(SUMPRODUCT(_xlfn.HSTACK(J$1:P$1,R$1:AB$1,AD$1:AN$1,AP$1:AV$1,AX$1:BB$1,BD$1:BH$1),_xlfn.HSTACK($J247:$P247,$R247:$AB247,$AD247:$AN247,$AP247:$AV247,$AX247:$BB247,$BD247:$BH247)),Prime)</f>
        <v>0</v>
      </c>
      <c r="E247" s="44"/>
      <c r="F247" s="41" t="str">
        <f>'Evaluation Trace'!A247</f>
        <v/>
      </c>
      <c r="G247" s="19" t="str">
        <f>'Evaluation Trace'!B247</f>
        <v/>
      </c>
      <c r="H247" s="19">
        <f>'Evaluation Trace'!C247</f>
        <v>0</v>
      </c>
      <c r="I247" s="24"/>
      <c r="J247" s="43" t="str">
        <f>'Evaluation Trace'!AK247</f>
        <v/>
      </c>
      <c r="K247" s="43" t="str">
        <f>'Evaluation Trace'!AL247</f>
        <v/>
      </c>
      <c r="L247" s="43" t="str">
        <f>'Evaluation Trace'!AM247</f>
        <v/>
      </c>
      <c r="M247" s="43" t="str">
        <f>'Evaluation Trace'!AN247</f>
        <v/>
      </c>
      <c r="N247" s="43" t="str">
        <f>'Evaluation Trace'!AO247</f>
        <v/>
      </c>
      <c r="O247" s="43" t="str">
        <f>'Evaluation Trace'!AP247</f>
        <v/>
      </c>
      <c r="P247" s="43" t="str">
        <f>'Evaluation Trace'!AQ247</f>
        <v/>
      </c>
      <c r="Q247" s="24"/>
      <c r="R247" s="43" t="str">
        <f>'Evaluation Trace'!AS247</f>
        <v/>
      </c>
      <c r="S247" s="43" t="str">
        <f>'Evaluation Trace'!AT247</f>
        <v/>
      </c>
      <c r="T247" s="43" t="str">
        <f>'Evaluation Trace'!AU247</f>
        <v/>
      </c>
      <c r="U247" s="43" t="str">
        <f>'Evaluation Trace'!AV247</f>
        <v/>
      </c>
      <c r="V247" s="43" t="str">
        <f>'Evaluation Trace'!AW247</f>
        <v/>
      </c>
      <c r="W247" s="43" t="str">
        <f>'Evaluation Trace'!AX247</f>
        <v/>
      </c>
      <c r="X247" s="43" t="str">
        <f>'Evaluation Trace'!AY247</f>
        <v/>
      </c>
      <c r="Y247" s="43" t="str">
        <f>'Evaluation Trace'!AZ247</f>
        <v/>
      </c>
      <c r="Z247" s="43" t="str">
        <f>'Evaluation Trace'!BA247</f>
        <v/>
      </c>
      <c r="AA247" s="43" t="str">
        <f>'Evaluation Trace'!BB247</f>
        <v/>
      </c>
      <c r="AB247" s="43" t="str">
        <f>'Evaluation Trace'!BC247</f>
        <v/>
      </c>
      <c r="AC247" s="24"/>
      <c r="AD247" s="43" t="str">
        <f>'Evaluation Trace'!BE247</f>
        <v/>
      </c>
      <c r="AE247" s="43" t="str">
        <f>'Evaluation Trace'!BF247</f>
        <v/>
      </c>
      <c r="AF247" s="43" t="str">
        <f>'Evaluation Trace'!BG247</f>
        <v/>
      </c>
      <c r="AG247" s="43" t="str">
        <f>'Evaluation Trace'!BH247</f>
        <v/>
      </c>
      <c r="AH247" s="43" t="str">
        <f>'Evaluation Trace'!BI247</f>
        <v/>
      </c>
      <c r="AI247" s="43" t="str">
        <f>'Evaluation Trace'!BJ247</f>
        <v/>
      </c>
      <c r="AJ247" s="43" t="str">
        <f>'Evaluation Trace'!BK247</f>
        <v/>
      </c>
      <c r="AK247" s="43" t="str">
        <f>'Evaluation Trace'!BL247</f>
        <v/>
      </c>
      <c r="AL247" s="43" t="str">
        <f>'Evaluation Trace'!BM247</f>
        <v/>
      </c>
      <c r="AM247" s="43" t="str">
        <f>'Evaluation Trace'!BN247</f>
        <v/>
      </c>
      <c r="AN247" s="43" t="str">
        <f>'Evaluation Trace'!BO247</f>
        <v/>
      </c>
      <c r="AO247" s="24"/>
      <c r="AP247" s="43" t="str">
        <f>'Evaluation Trace'!BQ247</f>
        <v/>
      </c>
      <c r="AQ247" s="43" t="str">
        <f>'Evaluation Trace'!BR247</f>
        <v/>
      </c>
      <c r="AR247" s="43" t="str">
        <f>'Evaluation Trace'!BS247</f>
        <v/>
      </c>
      <c r="AS247" s="43" t="str">
        <f>'Evaluation Trace'!BT247</f>
        <v/>
      </c>
      <c r="AT247" s="43" t="str">
        <f>'Evaluation Trace'!BU247</f>
        <v/>
      </c>
      <c r="AU247" s="43" t="str">
        <f>'Evaluation Trace'!BV247</f>
        <v/>
      </c>
      <c r="AV247" s="43" t="str">
        <f>'Evaluation Trace'!BW247</f>
        <v/>
      </c>
      <c r="AW247" s="24"/>
      <c r="AX247" s="43" t="str">
        <f>'Evaluation Trace'!BY247</f>
        <v/>
      </c>
      <c r="AY247" s="43" t="str">
        <f>'Evaluation Trace'!BZ247</f>
        <v/>
      </c>
      <c r="AZ247" s="43" t="str">
        <f>'Evaluation Trace'!CA247</f>
        <v/>
      </c>
      <c r="BA247" s="43" t="str">
        <f>'Evaluation Trace'!CB247</f>
        <v/>
      </c>
      <c r="BB247" s="43" t="str">
        <f>'Evaluation Trace'!CC247</f>
        <v/>
      </c>
      <c r="BC247" s="7"/>
      <c r="BD247" s="43" t="str">
        <f>'Evaluation Trace'!CE247</f>
        <v/>
      </c>
      <c r="BE247" s="43" t="str">
        <f>'Evaluation Trace'!CF247</f>
        <v/>
      </c>
      <c r="BF247" s="43" t="str">
        <f>'Evaluation Trace'!CG247</f>
        <v/>
      </c>
      <c r="BG247" s="43" t="str">
        <f>'Evaluation Trace'!CH247</f>
        <v/>
      </c>
      <c r="BH247" s="43" t="str">
        <f>'Evaluation Trace'!CI247</f>
        <v/>
      </c>
      <c r="BI247" s="7"/>
    </row>
    <row r="248" spans="1:61" x14ac:dyDescent="0.25">
      <c r="A248" s="44"/>
      <c r="B248" s="43" cm="1">
        <f t="array" ref="B248">MOD($D248*MOD_INV($C248,Prime),Prime)</f>
        <v>0</v>
      </c>
      <c r="C248" s="19" cm="1">
        <f t="array" ref="C248">MOD(MOD_EXP($H248,Input_Output!$O$21,Prime)-1,Prime)</f>
        <v>256</v>
      </c>
      <c r="D248" s="43">
        <f>MOD(SUMPRODUCT(_xlfn.HSTACK(J$1:P$1,R$1:AB$1,AD$1:AN$1,AP$1:AV$1,AX$1:BB$1,BD$1:BH$1),_xlfn.HSTACK($J248:$P248,$R248:$AB248,$AD248:$AN248,$AP248:$AV248,$AX248:$BB248,$BD248:$BH248)),Prime)</f>
        <v>0</v>
      </c>
      <c r="E248" s="44"/>
      <c r="F248" s="41" t="str">
        <f>'Evaluation Trace'!A248</f>
        <v/>
      </c>
      <c r="G248" s="19" t="str">
        <f>'Evaluation Trace'!B248</f>
        <v/>
      </c>
      <c r="H248" s="19">
        <f>'Evaluation Trace'!C248</f>
        <v>0</v>
      </c>
      <c r="I248" s="24"/>
      <c r="J248" s="43" t="str">
        <f>'Evaluation Trace'!AK248</f>
        <v/>
      </c>
      <c r="K248" s="43" t="str">
        <f>'Evaluation Trace'!AL248</f>
        <v/>
      </c>
      <c r="L248" s="43" t="str">
        <f>'Evaluation Trace'!AM248</f>
        <v/>
      </c>
      <c r="M248" s="43" t="str">
        <f>'Evaluation Trace'!AN248</f>
        <v/>
      </c>
      <c r="N248" s="43" t="str">
        <f>'Evaluation Trace'!AO248</f>
        <v/>
      </c>
      <c r="O248" s="43" t="str">
        <f>'Evaluation Trace'!AP248</f>
        <v/>
      </c>
      <c r="P248" s="43" t="str">
        <f>'Evaluation Trace'!AQ248</f>
        <v/>
      </c>
      <c r="Q248" s="24"/>
      <c r="R248" s="43" t="str">
        <f>'Evaluation Trace'!AS248</f>
        <v/>
      </c>
      <c r="S248" s="43" t="str">
        <f>'Evaluation Trace'!AT248</f>
        <v/>
      </c>
      <c r="T248" s="43" t="str">
        <f>'Evaluation Trace'!AU248</f>
        <v/>
      </c>
      <c r="U248" s="43" t="str">
        <f>'Evaluation Trace'!AV248</f>
        <v/>
      </c>
      <c r="V248" s="43" t="str">
        <f>'Evaluation Trace'!AW248</f>
        <v/>
      </c>
      <c r="W248" s="43" t="str">
        <f>'Evaluation Trace'!AX248</f>
        <v/>
      </c>
      <c r="X248" s="43" t="str">
        <f>'Evaluation Trace'!AY248</f>
        <v/>
      </c>
      <c r="Y248" s="43" t="str">
        <f>'Evaluation Trace'!AZ248</f>
        <v/>
      </c>
      <c r="Z248" s="43" t="str">
        <f>'Evaluation Trace'!BA248</f>
        <v/>
      </c>
      <c r="AA248" s="43" t="str">
        <f>'Evaluation Trace'!BB248</f>
        <v/>
      </c>
      <c r="AB248" s="43" t="str">
        <f>'Evaluation Trace'!BC248</f>
        <v/>
      </c>
      <c r="AC248" s="24"/>
      <c r="AD248" s="43" t="str">
        <f>'Evaluation Trace'!BE248</f>
        <v/>
      </c>
      <c r="AE248" s="43" t="str">
        <f>'Evaluation Trace'!BF248</f>
        <v/>
      </c>
      <c r="AF248" s="43" t="str">
        <f>'Evaluation Trace'!BG248</f>
        <v/>
      </c>
      <c r="AG248" s="43" t="str">
        <f>'Evaluation Trace'!BH248</f>
        <v/>
      </c>
      <c r="AH248" s="43" t="str">
        <f>'Evaluation Trace'!BI248</f>
        <v/>
      </c>
      <c r="AI248" s="43" t="str">
        <f>'Evaluation Trace'!BJ248</f>
        <v/>
      </c>
      <c r="AJ248" s="43" t="str">
        <f>'Evaluation Trace'!BK248</f>
        <v/>
      </c>
      <c r="AK248" s="43" t="str">
        <f>'Evaluation Trace'!BL248</f>
        <v/>
      </c>
      <c r="AL248" s="43" t="str">
        <f>'Evaluation Trace'!BM248</f>
        <v/>
      </c>
      <c r="AM248" s="43" t="str">
        <f>'Evaluation Trace'!BN248</f>
        <v/>
      </c>
      <c r="AN248" s="43" t="str">
        <f>'Evaluation Trace'!BO248</f>
        <v/>
      </c>
      <c r="AO248" s="24"/>
      <c r="AP248" s="43" t="str">
        <f>'Evaluation Trace'!BQ248</f>
        <v/>
      </c>
      <c r="AQ248" s="43" t="str">
        <f>'Evaluation Trace'!BR248</f>
        <v/>
      </c>
      <c r="AR248" s="43" t="str">
        <f>'Evaluation Trace'!BS248</f>
        <v/>
      </c>
      <c r="AS248" s="43" t="str">
        <f>'Evaluation Trace'!BT248</f>
        <v/>
      </c>
      <c r="AT248" s="43" t="str">
        <f>'Evaluation Trace'!BU248</f>
        <v/>
      </c>
      <c r="AU248" s="43" t="str">
        <f>'Evaluation Trace'!BV248</f>
        <v/>
      </c>
      <c r="AV248" s="43" t="str">
        <f>'Evaluation Trace'!BW248</f>
        <v/>
      </c>
      <c r="AW248" s="24"/>
      <c r="AX248" s="43" t="str">
        <f>'Evaluation Trace'!BY248</f>
        <v/>
      </c>
      <c r="AY248" s="43" t="str">
        <f>'Evaluation Trace'!BZ248</f>
        <v/>
      </c>
      <c r="AZ248" s="43" t="str">
        <f>'Evaluation Trace'!CA248</f>
        <v/>
      </c>
      <c r="BA248" s="43" t="str">
        <f>'Evaluation Trace'!CB248</f>
        <v/>
      </c>
      <c r="BB248" s="43" t="str">
        <f>'Evaluation Trace'!CC248</f>
        <v/>
      </c>
      <c r="BC248" s="7"/>
      <c r="BD248" s="43" t="str">
        <f>'Evaluation Trace'!CE248</f>
        <v/>
      </c>
      <c r="BE248" s="43" t="str">
        <f>'Evaluation Trace'!CF248</f>
        <v/>
      </c>
      <c r="BF248" s="43" t="str">
        <f>'Evaluation Trace'!CG248</f>
        <v/>
      </c>
      <c r="BG248" s="43" t="str">
        <f>'Evaluation Trace'!CH248</f>
        <v/>
      </c>
      <c r="BH248" s="43" t="str">
        <f>'Evaluation Trace'!CI248</f>
        <v/>
      </c>
      <c r="BI248" s="7"/>
    </row>
    <row r="249" spans="1:61" x14ac:dyDescent="0.25">
      <c r="A249" s="44"/>
      <c r="B249" s="43" cm="1">
        <f t="array" ref="B249">MOD($D249*MOD_INV($C249,Prime),Prime)</f>
        <v>0</v>
      </c>
      <c r="C249" s="19" cm="1">
        <f t="array" ref="C249">MOD(MOD_EXP($H249,Input_Output!$O$21,Prime)-1,Prime)</f>
        <v>256</v>
      </c>
      <c r="D249" s="43">
        <f>MOD(SUMPRODUCT(_xlfn.HSTACK(J$1:P$1,R$1:AB$1,AD$1:AN$1,AP$1:AV$1,AX$1:BB$1,BD$1:BH$1),_xlfn.HSTACK($J249:$P249,$R249:$AB249,$AD249:$AN249,$AP249:$AV249,$AX249:$BB249,$BD249:$BH249)),Prime)</f>
        <v>0</v>
      </c>
      <c r="E249" s="44"/>
      <c r="F249" s="41" t="str">
        <f>'Evaluation Trace'!A249</f>
        <v/>
      </c>
      <c r="G249" s="19" t="str">
        <f>'Evaluation Trace'!B249</f>
        <v/>
      </c>
      <c r="H249" s="19">
        <f>'Evaluation Trace'!C249</f>
        <v>0</v>
      </c>
      <c r="I249" s="24"/>
      <c r="J249" s="43" t="str">
        <f>'Evaluation Trace'!AK249</f>
        <v/>
      </c>
      <c r="K249" s="43" t="str">
        <f>'Evaluation Trace'!AL249</f>
        <v/>
      </c>
      <c r="L249" s="43" t="str">
        <f>'Evaluation Trace'!AM249</f>
        <v/>
      </c>
      <c r="M249" s="43" t="str">
        <f>'Evaluation Trace'!AN249</f>
        <v/>
      </c>
      <c r="N249" s="43" t="str">
        <f>'Evaluation Trace'!AO249</f>
        <v/>
      </c>
      <c r="O249" s="43" t="str">
        <f>'Evaluation Trace'!AP249</f>
        <v/>
      </c>
      <c r="P249" s="43" t="str">
        <f>'Evaluation Trace'!AQ249</f>
        <v/>
      </c>
      <c r="Q249" s="24"/>
      <c r="R249" s="43" t="str">
        <f>'Evaluation Trace'!AS249</f>
        <v/>
      </c>
      <c r="S249" s="43" t="str">
        <f>'Evaluation Trace'!AT249</f>
        <v/>
      </c>
      <c r="T249" s="43" t="str">
        <f>'Evaluation Trace'!AU249</f>
        <v/>
      </c>
      <c r="U249" s="43" t="str">
        <f>'Evaluation Trace'!AV249</f>
        <v/>
      </c>
      <c r="V249" s="43" t="str">
        <f>'Evaluation Trace'!AW249</f>
        <v/>
      </c>
      <c r="W249" s="43" t="str">
        <f>'Evaluation Trace'!AX249</f>
        <v/>
      </c>
      <c r="X249" s="43" t="str">
        <f>'Evaluation Trace'!AY249</f>
        <v/>
      </c>
      <c r="Y249" s="43" t="str">
        <f>'Evaluation Trace'!AZ249</f>
        <v/>
      </c>
      <c r="Z249" s="43" t="str">
        <f>'Evaluation Trace'!BA249</f>
        <v/>
      </c>
      <c r="AA249" s="43" t="str">
        <f>'Evaluation Trace'!BB249</f>
        <v/>
      </c>
      <c r="AB249" s="43" t="str">
        <f>'Evaluation Trace'!BC249</f>
        <v/>
      </c>
      <c r="AC249" s="24"/>
      <c r="AD249" s="43" t="str">
        <f>'Evaluation Trace'!BE249</f>
        <v/>
      </c>
      <c r="AE249" s="43" t="str">
        <f>'Evaluation Trace'!BF249</f>
        <v/>
      </c>
      <c r="AF249" s="43" t="str">
        <f>'Evaluation Trace'!BG249</f>
        <v/>
      </c>
      <c r="AG249" s="43" t="str">
        <f>'Evaluation Trace'!BH249</f>
        <v/>
      </c>
      <c r="AH249" s="43" t="str">
        <f>'Evaluation Trace'!BI249</f>
        <v/>
      </c>
      <c r="AI249" s="43" t="str">
        <f>'Evaluation Trace'!BJ249</f>
        <v/>
      </c>
      <c r="AJ249" s="43" t="str">
        <f>'Evaluation Trace'!BK249</f>
        <v/>
      </c>
      <c r="AK249" s="43" t="str">
        <f>'Evaluation Trace'!BL249</f>
        <v/>
      </c>
      <c r="AL249" s="43" t="str">
        <f>'Evaluation Trace'!BM249</f>
        <v/>
      </c>
      <c r="AM249" s="43" t="str">
        <f>'Evaluation Trace'!BN249</f>
        <v/>
      </c>
      <c r="AN249" s="43" t="str">
        <f>'Evaluation Trace'!BO249</f>
        <v/>
      </c>
      <c r="AO249" s="24"/>
      <c r="AP249" s="43" t="str">
        <f>'Evaluation Trace'!BQ249</f>
        <v/>
      </c>
      <c r="AQ249" s="43" t="str">
        <f>'Evaluation Trace'!BR249</f>
        <v/>
      </c>
      <c r="AR249" s="43" t="str">
        <f>'Evaluation Trace'!BS249</f>
        <v/>
      </c>
      <c r="AS249" s="43" t="str">
        <f>'Evaluation Trace'!BT249</f>
        <v/>
      </c>
      <c r="AT249" s="43" t="str">
        <f>'Evaluation Trace'!BU249</f>
        <v/>
      </c>
      <c r="AU249" s="43" t="str">
        <f>'Evaluation Trace'!BV249</f>
        <v/>
      </c>
      <c r="AV249" s="43" t="str">
        <f>'Evaluation Trace'!BW249</f>
        <v/>
      </c>
      <c r="AW249" s="24"/>
      <c r="AX249" s="43" t="str">
        <f>'Evaluation Trace'!BY249</f>
        <v/>
      </c>
      <c r="AY249" s="43" t="str">
        <f>'Evaluation Trace'!BZ249</f>
        <v/>
      </c>
      <c r="AZ249" s="43" t="str">
        <f>'Evaluation Trace'!CA249</f>
        <v/>
      </c>
      <c r="BA249" s="43" t="str">
        <f>'Evaluation Trace'!CB249</f>
        <v/>
      </c>
      <c r="BB249" s="43" t="str">
        <f>'Evaluation Trace'!CC249</f>
        <v/>
      </c>
      <c r="BC249" s="7"/>
      <c r="BD249" s="43" t="str">
        <f>'Evaluation Trace'!CE249</f>
        <v/>
      </c>
      <c r="BE249" s="43" t="str">
        <f>'Evaluation Trace'!CF249</f>
        <v/>
      </c>
      <c r="BF249" s="43" t="str">
        <f>'Evaluation Trace'!CG249</f>
        <v/>
      </c>
      <c r="BG249" s="43" t="str">
        <f>'Evaluation Trace'!CH249</f>
        <v/>
      </c>
      <c r="BH249" s="43" t="str">
        <f>'Evaluation Trace'!CI249</f>
        <v/>
      </c>
      <c r="BI249" s="7"/>
    </row>
    <row r="250" spans="1:61" x14ac:dyDescent="0.25">
      <c r="A250" s="44"/>
      <c r="B250" s="43" cm="1">
        <f t="array" ref="B250">MOD($D250*MOD_INV($C250,Prime),Prime)</f>
        <v>0</v>
      </c>
      <c r="C250" s="19" cm="1">
        <f t="array" ref="C250">MOD(MOD_EXP($H250,Input_Output!$O$21,Prime)-1,Prime)</f>
        <v>256</v>
      </c>
      <c r="D250" s="43">
        <f>MOD(SUMPRODUCT(_xlfn.HSTACK(J$1:P$1,R$1:AB$1,AD$1:AN$1,AP$1:AV$1,AX$1:BB$1,BD$1:BH$1),_xlfn.HSTACK($J250:$P250,$R250:$AB250,$AD250:$AN250,$AP250:$AV250,$AX250:$BB250,$BD250:$BH250)),Prime)</f>
        <v>0</v>
      </c>
      <c r="E250" s="44"/>
      <c r="F250" s="41" t="str">
        <f>'Evaluation Trace'!A250</f>
        <v/>
      </c>
      <c r="G250" s="19" t="str">
        <f>'Evaluation Trace'!B250</f>
        <v/>
      </c>
      <c r="H250" s="19">
        <f>'Evaluation Trace'!C250</f>
        <v>0</v>
      </c>
      <c r="I250" s="24"/>
      <c r="J250" s="43" t="str">
        <f>'Evaluation Trace'!AK250</f>
        <v/>
      </c>
      <c r="K250" s="43" t="str">
        <f>'Evaluation Trace'!AL250</f>
        <v/>
      </c>
      <c r="L250" s="43" t="str">
        <f>'Evaluation Trace'!AM250</f>
        <v/>
      </c>
      <c r="M250" s="43" t="str">
        <f>'Evaluation Trace'!AN250</f>
        <v/>
      </c>
      <c r="N250" s="43" t="str">
        <f>'Evaluation Trace'!AO250</f>
        <v/>
      </c>
      <c r="O250" s="43" t="str">
        <f>'Evaluation Trace'!AP250</f>
        <v/>
      </c>
      <c r="P250" s="43" t="str">
        <f>'Evaluation Trace'!AQ250</f>
        <v/>
      </c>
      <c r="Q250" s="24"/>
      <c r="R250" s="43" t="str">
        <f>'Evaluation Trace'!AS250</f>
        <v/>
      </c>
      <c r="S250" s="43" t="str">
        <f>'Evaluation Trace'!AT250</f>
        <v/>
      </c>
      <c r="T250" s="43" t="str">
        <f>'Evaluation Trace'!AU250</f>
        <v/>
      </c>
      <c r="U250" s="43" t="str">
        <f>'Evaluation Trace'!AV250</f>
        <v/>
      </c>
      <c r="V250" s="43" t="str">
        <f>'Evaluation Trace'!AW250</f>
        <v/>
      </c>
      <c r="W250" s="43" t="str">
        <f>'Evaluation Trace'!AX250</f>
        <v/>
      </c>
      <c r="X250" s="43" t="str">
        <f>'Evaluation Trace'!AY250</f>
        <v/>
      </c>
      <c r="Y250" s="43" t="str">
        <f>'Evaluation Trace'!AZ250</f>
        <v/>
      </c>
      <c r="Z250" s="43" t="str">
        <f>'Evaluation Trace'!BA250</f>
        <v/>
      </c>
      <c r="AA250" s="43" t="str">
        <f>'Evaluation Trace'!BB250</f>
        <v/>
      </c>
      <c r="AB250" s="43" t="str">
        <f>'Evaluation Trace'!BC250</f>
        <v/>
      </c>
      <c r="AC250" s="24"/>
      <c r="AD250" s="43" t="str">
        <f>'Evaluation Trace'!BE250</f>
        <v/>
      </c>
      <c r="AE250" s="43" t="str">
        <f>'Evaluation Trace'!BF250</f>
        <v/>
      </c>
      <c r="AF250" s="43" t="str">
        <f>'Evaluation Trace'!BG250</f>
        <v/>
      </c>
      <c r="AG250" s="43" t="str">
        <f>'Evaluation Trace'!BH250</f>
        <v/>
      </c>
      <c r="AH250" s="43" t="str">
        <f>'Evaluation Trace'!BI250</f>
        <v/>
      </c>
      <c r="AI250" s="43" t="str">
        <f>'Evaluation Trace'!BJ250</f>
        <v/>
      </c>
      <c r="AJ250" s="43" t="str">
        <f>'Evaluation Trace'!BK250</f>
        <v/>
      </c>
      <c r="AK250" s="43" t="str">
        <f>'Evaluation Trace'!BL250</f>
        <v/>
      </c>
      <c r="AL250" s="43" t="str">
        <f>'Evaluation Trace'!BM250</f>
        <v/>
      </c>
      <c r="AM250" s="43" t="str">
        <f>'Evaluation Trace'!BN250</f>
        <v/>
      </c>
      <c r="AN250" s="43" t="str">
        <f>'Evaluation Trace'!BO250</f>
        <v/>
      </c>
      <c r="AO250" s="24"/>
      <c r="AP250" s="43" t="str">
        <f>'Evaluation Trace'!BQ250</f>
        <v/>
      </c>
      <c r="AQ250" s="43" t="str">
        <f>'Evaluation Trace'!BR250</f>
        <v/>
      </c>
      <c r="AR250" s="43" t="str">
        <f>'Evaluation Trace'!BS250</f>
        <v/>
      </c>
      <c r="AS250" s="43" t="str">
        <f>'Evaluation Trace'!BT250</f>
        <v/>
      </c>
      <c r="AT250" s="43" t="str">
        <f>'Evaluation Trace'!BU250</f>
        <v/>
      </c>
      <c r="AU250" s="43" t="str">
        <f>'Evaluation Trace'!BV250</f>
        <v/>
      </c>
      <c r="AV250" s="43" t="str">
        <f>'Evaluation Trace'!BW250</f>
        <v/>
      </c>
      <c r="AW250" s="24"/>
      <c r="AX250" s="43" t="str">
        <f>'Evaluation Trace'!BY250</f>
        <v/>
      </c>
      <c r="AY250" s="43" t="str">
        <f>'Evaluation Trace'!BZ250</f>
        <v/>
      </c>
      <c r="AZ250" s="43" t="str">
        <f>'Evaluation Trace'!CA250</f>
        <v/>
      </c>
      <c r="BA250" s="43" t="str">
        <f>'Evaluation Trace'!CB250</f>
        <v/>
      </c>
      <c r="BB250" s="43" t="str">
        <f>'Evaluation Trace'!CC250</f>
        <v/>
      </c>
      <c r="BC250" s="7"/>
      <c r="BD250" s="43" t="str">
        <f>'Evaluation Trace'!CE250</f>
        <v/>
      </c>
      <c r="BE250" s="43" t="str">
        <f>'Evaluation Trace'!CF250</f>
        <v/>
      </c>
      <c r="BF250" s="43" t="str">
        <f>'Evaluation Trace'!CG250</f>
        <v/>
      </c>
      <c r="BG250" s="43" t="str">
        <f>'Evaluation Trace'!CH250</f>
        <v/>
      </c>
      <c r="BH250" s="43" t="str">
        <f>'Evaluation Trace'!CI250</f>
        <v/>
      </c>
      <c r="BI250" s="7"/>
    </row>
    <row r="251" spans="1:61" x14ac:dyDescent="0.25">
      <c r="A251" s="44"/>
      <c r="B251" s="43" cm="1">
        <f t="array" ref="B251">MOD($D251*MOD_INV($C251,Prime),Prime)</f>
        <v>0</v>
      </c>
      <c r="C251" s="19" cm="1">
        <f t="array" ref="C251">MOD(MOD_EXP($H251,Input_Output!$O$21,Prime)-1,Prime)</f>
        <v>256</v>
      </c>
      <c r="D251" s="43">
        <f>MOD(SUMPRODUCT(_xlfn.HSTACK(J$1:P$1,R$1:AB$1,AD$1:AN$1,AP$1:AV$1,AX$1:BB$1,BD$1:BH$1),_xlfn.HSTACK($J251:$P251,$R251:$AB251,$AD251:$AN251,$AP251:$AV251,$AX251:$BB251,$BD251:$BH251)),Prime)</f>
        <v>0</v>
      </c>
      <c r="E251" s="44"/>
      <c r="F251" s="41" t="str">
        <f>'Evaluation Trace'!A251</f>
        <v/>
      </c>
      <c r="G251" s="19" t="str">
        <f>'Evaluation Trace'!B251</f>
        <v/>
      </c>
      <c r="H251" s="19">
        <f>'Evaluation Trace'!C251</f>
        <v>0</v>
      </c>
      <c r="I251" s="24"/>
      <c r="J251" s="43" t="str">
        <f>'Evaluation Trace'!AK251</f>
        <v/>
      </c>
      <c r="K251" s="43" t="str">
        <f>'Evaluation Trace'!AL251</f>
        <v/>
      </c>
      <c r="L251" s="43" t="str">
        <f>'Evaluation Trace'!AM251</f>
        <v/>
      </c>
      <c r="M251" s="43" t="str">
        <f>'Evaluation Trace'!AN251</f>
        <v/>
      </c>
      <c r="N251" s="43" t="str">
        <f>'Evaluation Trace'!AO251</f>
        <v/>
      </c>
      <c r="O251" s="43" t="str">
        <f>'Evaluation Trace'!AP251</f>
        <v/>
      </c>
      <c r="P251" s="43" t="str">
        <f>'Evaluation Trace'!AQ251</f>
        <v/>
      </c>
      <c r="Q251" s="24"/>
      <c r="R251" s="43" t="str">
        <f>'Evaluation Trace'!AS251</f>
        <v/>
      </c>
      <c r="S251" s="43" t="str">
        <f>'Evaluation Trace'!AT251</f>
        <v/>
      </c>
      <c r="T251" s="43" t="str">
        <f>'Evaluation Trace'!AU251</f>
        <v/>
      </c>
      <c r="U251" s="43" t="str">
        <f>'Evaluation Trace'!AV251</f>
        <v/>
      </c>
      <c r="V251" s="43" t="str">
        <f>'Evaluation Trace'!AW251</f>
        <v/>
      </c>
      <c r="W251" s="43" t="str">
        <f>'Evaluation Trace'!AX251</f>
        <v/>
      </c>
      <c r="X251" s="43" t="str">
        <f>'Evaluation Trace'!AY251</f>
        <v/>
      </c>
      <c r="Y251" s="43" t="str">
        <f>'Evaluation Trace'!AZ251</f>
        <v/>
      </c>
      <c r="Z251" s="43" t="str">
        <f>'Evaluation Trace'!BA251</f>
        <v/>
      </c>
      <c r="AA251" s="43" t="str">
        <f>'Evaluation Trace'!BB251</f>
        <v/>
      </c>
      <c r="AB251" s="43" t="str">
        <f>'Evaluation Trace'!BC251</f>
        <v/>
      </c>
      <c r="AC251" s="24"/>
      <c r="AD251" s="43" t="str">
        <f>'Evaluation Trace'!BE251</f>
        <v/>
      </c>
      <c r="AE251" s="43" t="str">
        <f>'Evaluation Trace'!BF251</f>
        <v/>
      </c>
      <c r="AF251" s="43" t="str">
        <f>'Evaluation Trace'!BG251</f>
        <v/>
      </c>
      <c r="AG251" s="43" t="str">
        <f>'Evaluation Trace'!BH251</f>
        <v/>
      </c>
      <c r="AH251" s="43" t="str">
        <f>'Evaluation Trace'!BI251</f>
        <v/>
      </c>
      <c r="AI251" s="43" t="str">
        <f>'Evaluation Trace'!BJ251</f>
        <v/>
      </c>
      <c r="AJ251" s="43" t="str">
        <f>'Evaluation Trace'!BK251</f>
        <v/>
      </c>
      <c r="AK251" s="43" t="str">
        <f>'Evaluation Trace'!BL251</f>
        <v/>
      </c>
      <c r="AL251" s="43" t="str">
        <f>'Evaluation Trace'!BM251</f>
        <v/>
      </c>
      <c r="AM251" s="43" t="str">
        <f>'Evaluation Trace'!BN251</f>
        <v/>
      </c>
      <c r="AN251" s="43" t="str">
        <f>'Evaluation Trace'!BO251</f>
        <v/>
      </c>
      <c r="AO251" s="24"/>
      <c r="AP251" s="43" t="str">
        <f>'Evaluation Trace'!BQ251</f>
        <v/>
      </c>
      <c r="AQ251" s="43" t="str">
        <f>'Evaluation Trace'!BR251</f>
        <v/>
      </c>
      <c r="AR251" s="43" t="str">
        <f>'Evaluation Trace'!BS251</f>
        <v/>
      </c>
      <c r="AS251" s="43" t="str">
        <f>'Evaluation Trace'!BT251</f>
        <v/>
      </c>
      <c r="AT251" s="43" t="str">
        <f>'Evaluation Trace'!BU251</f>
        <v/>
      </c>
      <c r="AU251" s="43" t="str">
        <f>'Evaluation Trace'!BV251</f>
        <v/>
      </c>
      <c r="AV251" s="43" t="str">
        <f>'Evaluation Trace'!BW251</f>
        <v/>
      </c>
      <c r="AW251" s="24"/>
      <c r="AX251" s="43" t="str">
        <f>'Evaluation Trace'!BY251</f>
        <v/>
      </c>
      <c r="AY251" s="43" t="str">
        <f>'Evaluation Trace'!BZ251</f>
        <v/>
      </c>
      <c r="AZ251" s="43" t="str">
        <f>'Evaluation Trace'!CA251</f>
        <v/>
      </c>
      <c r="BA251" s="43" t="str">
        <f>'Evaluation Trace'!CB251</f>
        <v/>
      </c>
      <c r="BB251" s="43" t="str">
        <f>'Evaluation Trace'!CC251</f>
        <v/>
      </c>
      <c r="BC251" s="7"/>
      <c r="BD251" s="43" t="str">
        <f>'Evaluation Trace'!CE251</f>
        <v/>
      </c>
      <c r="BE251" s="43" t="str">
        <f>'Evaluation Trace'!CF251</f>
        <v/>
      </c>
      <c r="BF251" s="43" t="str">
        <f>'Evaluation Trace'!CG251</f>
        <v/>
      </c>
      <c r="BG251" s="43" t="str">
        <f>'Evaluation Trace'!CH251</f>
        <v/>
      </c>
      <c r="BH251" s="43" t="str">
        <f>'Evaluation Trace'!CI251</f>
        <v/>
      </c>
      <c r="BI251" s="7"/>
    </row>
    <row r="252" spans="1:61" x14ac:dyDescent="0.25">
      <c r="A252" s="44"/>
      <c r="B252" s="43" cm="1">
        <f t="array" ref="B252">MOD($D252*MOD_INV($C252,Prime),Prime)</f>
        <v>0</v>
      </c>
      <c r="C252" s="19" cm="1">
        <f t="array" ref="C252">MOD(MOD_EXP($H252,Input_Output!$O$21,Prime)-1,Prime)</f>
        <v>256</v>
      </c>
      <c r="D252" s="43">
        <f>MOD(SUMPRODUCT(_xlfn.HSTACK(J$1:P$1,R$1:AB$1,AD$1:AN$1,AP$1:AV$1,AX$1:BB$1,BD$1:BH$1),_xlfn.HSTACK($J252:$P252,$R252:$AB252,$AD252:$AN252,$AP252:$AV252,$AX252:$BB252,$BD252:$BH252)),Prime)</f>
        <v>0</v>
      </c>
      <c r="E252" s="44"/>
      <c r="F252" s="41" t="str">
        <f>'Evaluation Trace'!A252</f>
        <v/>
      </c>
      <c r="G252" s="19" t="str">
        <f>'Evaluation Trace'!B252</f>
        <v/>
      </c>
      <c r="H252" s="19">
        <f>'Evaluation Trace'!C252</f>
        <v>0</v>
      </c>
      <c r="I252" s="24"/>
      <c r="J252" s="43" t="str">
        <f>'Evaluation Trace'!AK252</f>
        <v/>
      </c>
      <c r="K252" s="43" t="str">
        <f>'Evaluation Trace'!AL252</f>
        <v/>
      </c>
      <c r="L252" s="43" t="str">
        <f>'Evaluation Trace'!AM252</f>
        <v/>
      </c>
      <c r="M252" s="43" t="str">
        <f>'Evaluation Trace'!AN252</f>
        <v/>
      </c>
      <c r="N252" s="43" t="str">
        <f>'Evaluation Trace'!AO252</f>
        <v/>
      </c>
      <c r="O252" s="43" t="str">
        <f>'Evaluation Trace'!AP252</f>
        <v/>
      </c>
      <c r="P252" s="43" t="str">
        <f>'Evaluation Trace'!AQ252</f>
        <v/>
      </c>
      <c r="Q252" s="24"/>
      <c r="R252" s="43" t="str">
        <f>'Evaluation Trace'!AS252</f>
        <v/>
      </c>
      <c r="S252" s="43" t="str">
        <f>'Evaluation Trace'!AT252</f>
        <v/>
      </c>
      <c r="T252" s="43" t="str">
        <f>'Evaluation Trace'!AU252</f>
        <v/>
      </c>
      <c r="U252" s="43" t="str">
        <f>'Evaluation Trace'!AV252</f>
        <v/>
      </c>
      <c r="V252" s="43" t="str">
        <f>'Evaluation Trace'!AW252</f>
        <v/>
      </c>
      <c r="W252" s="43" t="str">
        <f>'Evaluation Trace'!AX252</f>
        <v/>
      </c>
      <c r="X252" s="43" t="str">
        <f>'Evaluation Trace'!AY252</f>
        <v/>
      </c>
      <c r="Y252" s="43" t="str">
        <f>'Evaluation Trace'!AZ252</f>
        <v/>
      </c>
      <c r="Z252" s="43" t="str">
        <f>'Evaluation Trace'!BA252</f>
        <v/>
      </c>
      <c r="AA252" s="43" t="str">
        <f>'Evaluation Trace'!BB252</f>
        <v/>
      </c>
      <c r="AB252" s="43" t="str">
        <f>'Evaluation Trace'!BC252</f>
        <v/>
      </c>
      <c r="AC252" s="24"/>
      <c r="AD252" s="43" t="str">
        <f>'Evaluation Trace'!BE252</f>
        <v/>
      </c>
      <c r="AE252" s="43" t="str">
        <f>'Evaluation Trace'!BF252</f>
        <v/>
      </c>
      <c r="AF252" s="43" t="str">
        <f>'Evaluation Trace'!BG252</f>
        <v/>
      </c>
      <c r="AG252" s="43" t="str">
        <f>'Evaluation Trace'!BH252</f>
        <v/>
      </c>
      <c r="AH252" s="43" t="str">
        <f>'Evaluation Trace'!BI252</f>
        <v/>
      </c>
      <c r="AI252" s="43" t="str">
        <f>'Evaluation Trace'!BJ252</f>
        <v/>
      </c>
      <c r="AJ252" s="43" t="str">
        <f>'Evaluation Trace'!BK252</f>
        <v/>
      </c>
      <c r="AK252" s="43" t="str">
        <f>'Evaluation Trace'!BL252</f>
        <v/>
      </c>
      <c r="AL252" s="43" t="str">
        <f>'Evaluation Trace'!BM252</f>
        <v/>
      </c>
      <c r="AM252" s="43" t="str">
        <f>'Evaluation Trace'!BN252</f>
        <v/>
      </c>
      <c r="AN252" s="43" t="str">
        <f>'Evaluation Trace'!BO252</f>
        <v/>
      </c>
      <c r="AO252" s="24"/>
      <c r="AP252" s="43" t="str">
        <f>'Evaluation Trace'!BQ252</f>
        <v/>
      </c>
      <c r="AQ252" s="43" t="str">
        <f>'Evaluation Trace'!BR252</f>
        <v/>
      </c>
      <c r="AR252" s="43" t="str">
        <f>'Evaluation Trace'!BS252</f>
        <v/>
      </c>
      <c r="AS252" s="43" t="str">
        <f>'Evaluation Trace'!BT252</f>
        <v/>
      </c>
      <c r="AT252" s="43" t="str">
        <f>'Evaluation Trace'!BU252</f>
        <v/>
      </c>
      <c r="AU252" s="43" t="str">
        <f>'Evaluation Trace'!BV252</f>
        <v/>
      </c>
      <c r="AV252" s="43" t="str">
        <f>'Evaluation Trace'!BW252</f>
        <v/>
      </c>
      <c r="AW252" s="24"/>
      <c r="AX252" s="43" t="str">
        <f>'Evaluation Trace'!BY252</f>
        <v/>
      </c>
      <c r="AY252" s="43" t="str">
        <f>'Evaluation Trace'!BZ252</f>
        <v/>
      </c>
      <c r="AZ252" s="43" t="str">
        <f>'Evaluation Trace'!CA252</f>
        <v/>
      </c>
      <c r="BA252" s="43" t="str">
        <f>'Evaluation Trace'!CB252</f>
        <v/>
      </c>
      <c r="BB252" s="43" t="str">
        <f>'Evaluation Trace'!CC252</f>
        <v/>
      </c>
      <c r="BC252" s="7"/>
      <c r="BD252" s="43" t="str">
        <f>'Evaluation Trace'!CE252</f>
        <v/>
      </c>
      <c r="BE252" s="43" t="str">
        <f>'Evaluation Trace'!CF252</f>
        <v/>
      </c>
      <c r="BF252" s="43" t="str">
        <f>'Evaluation Trace'!CG252</f>
        <v/>
      </c>
      <c r="BG252" s="43" t="str">
        <f>'Evaluation Trace'!CH252</f>
        <v/>
      </c>
      <c r="BH252" s="43" t="str">
        <f>'Evaluation Trace'!CI252</f>
        <v/>
      </c>
      <c r="BI252" s="7"/>
    </row>
    <row r="253" spans="1:61" x14ac:dyDescent="0.25">
      <c r="A253" s="44"/>
      <c r="B253" s="43" cm="1">
        <f t="array" ref="B253">MOD($D253*MOD_INV($C253,Prime),Prime)</f>
        <v>0</v>
      </c>
      <c r="C253" s="19" cm="1">
        <f t="array" ref="C253">MOD(MOD_EXP($H253,Input_Output!$O$21,Prime)-1,Prime)</f>
        <v>256</v>
      </c>
      <c r="D253" s="43">
        <f>MOD(SUMPRODUCT(_xlfn.HSTACK(J$1:P$1,R$1:AB$1,AD$1:AN$1,AP$1:AV$1,AX$1:BB$1,BD$1:BH$1),_xlfn.HSTACK($J253:$P253,$R253:$AB253,$AD253:$AN253,$AP253:$AV253,$AX253:$BB253,$BD253:$BH253)),Prime)</f>
        <v>0</v>
      </c>
      <c r="E253" s="44"/>
      <c r="F253" s="41" t="str">
        <f>'Evaluation Trace'!A253</f>
        <v/>
      </c>
      <c r="G253" s="19" t="str">
        <f>'Evaluation Trace'!B253</f>
        <v/>
      </c>
      <c r="H253" s="19">
        <f>'Evaluation Trace'!C253</f>
        <v>0</v>
      </c>
      <c r="I253" s="24"/>
      <c r="J253" s="43" t="str">
        <f>'Evaluation Trace'!AK253</f>
        <v/>
      </c>
      <c r="K253" s="43" t="str">
        <f>'Evaluation Trace'!AL253</f>
        <v/>
      </c>
      <c r="L253" s="43" t="str">
        <f>'Evaluation Trace'!AM253</f>
        <v/>
      </c>
      <c r="M253" s="43" t="str">
        <f>'Evaluation Trace'!AN253</f>
        <v/>
      </c>
      <c r="N253" s="43" t="str">
        <f>'Evaluation Trace'!AO253</f>
        <v/>
      </c>
      <c r="O253" s="43" t="str">
        <f>'Evaluation Trace'!AP253</f>
        <v/>
      </c>
      <c r="P253" s="43" t="str">
        <f>'Evaluation Trace'!AQ253</f>
        <v/>
      </c>
      <c r="Q253" s="24"/>
      <c r="R253" s="43" t="str">
        <f>'Evaluation Trace'!AS253</f>
        <v/>
      </c>
      <c r="S253" s="43" t="str">
        <f>'Evaluation Trace'!AT253</f>
        <v/>
      </c>
      <c r="T253" s="43" t="str">
        <f>'Evaluation Trace'!AU253</f>
        <v/>
      </c>
      <c r="U253" s="43" t="str">
        <f>'Evaluation Trace'!AV253</f>
        <v/>
      </c>
      <c r="V253" s="43" t="str">
        <f>'Evaluation Trace'!AW253</f>
        <v/>
      </c>
      <c r="W253" s="43" t="str">
        <f>'Evaluation Trace'!AX253</f>
        <v/>
      </c>
      <c r="X253" s="43" t="str">
        <f>'Evaluation Trace'!AY253</f>
        <v/>
      </c>
      <c r="Y253" s="43" t="str">
        <f>'Evaluation Trace'!AZ253</f>
        <v/>
      </c>
      <c r="Z253" s="43" t="str">
        <f>'Evaluation Trace'!BA253</f>
        <v/>
      </c>
      <c r="AA253" s="43" t="str">
        <f>'Evaluation Trace'!BB253</f>
        <v/>
      </c>
      <c r="AB253" s="43" t="str">
        <f>'Evaluation Trace'!BC253</f>
        <v/>
      </c>
      <c r="AC253" s="24"/>
      <c r="AD253" s="43" t="str">
        <f>'Evaluation Trace'!BE253</f>
        <v/>
      </c>
      <c r="AE253" s="43" t="str">
        <f>'Evaluation Trace'!BF253</f>
        <v/>
      </c>
      <c r="AF253" s="43" t="str">
        <f>'Evaluation Trace'!BG253</f>
        <v/>
      </c>
      <c r="AG253" s="43" t="str">
        <f>'Evaluation Trace'!BH253</f>
        <v/>
      </c>
      <c r="AH253" s="43" t="str">
        <f>'Evaluation Trace'!BI253</f>
        <v/>
      </c>
      <c r="AI253" s="43" t="str">
        <f>'Evaluation Trace'!BJ253</f>
        <v/>
      </c>
      <c r="AJ253" s="43" t="str">
        <f>'Evaluation Trace'!BK253</f>
        <v/>
      </c>
      <c r="AK253" s="43" t="str">
        <f>'Evaluation Trace'!BL253</f>
        <v/>
      </c>
      <c r="AL253" s="43" t="str">
        <f>'Evaluation Trace'!BM253</f>
        <v/>
      </c>
      <c r="AM253" s="43" t="str">
        <f>'Evaluation Trace'!BN253</f>
        <v/>
      </c>
      <c r="AN253" s="43" t="str">
        <f>'Evaluation Trace'!BO253</f>
        <v/>
      </c>
      <c r="AO253" s="24"/>
      <c r="AP253" s="43" t="str">
        <f>'Evaluation Trace'!BQ253</f>
        <v/>
      </c>
      <c r="AQ253" s="43" t="str">
        <f>'Evaluation Trace'!BR253</f>
        <v/>
      </c>
      <c r="AR253" s="43" t="str">
        <f>'Evaluation Trace'!BS253</f>
        <v/>
      </c>
      <c r="AS253" s="43" t="str">
        <f>'Evaluation Trace'!BT253</f>
        <v/>
      </c>
      <c r="AT253" s="43" t="str">
        <f>'Evaluation Trace'!BU253</f>
        <v/>
      </c>
      <c r="AU253" s="43" t="str">
        <f>'Evaluation Trace'!BV253</f>
        <v/>
      </c>
      <c r="AV253" s="43" t="str">
        <f>'Evaluation Trace'!BW253</f>
        <v/>
      </c>
      <c r="AW253" s="24"/>
      <c r="AX253" s="43" t="str">
        <f>'Evaluation Trace'!BY253</f>
        <v/>
      </c>
      <c r="AY253" s="43" t="str">
        <f>'Evaluation Trace'!BZ253</f>
        <v/>
      </c>
      <c r="AZ253" s="43" t="str">
        <f>'Evaluation Trace'!CA253</f>
        <v/>
      </c>
      <c r="BA253" s="43" t="str">
        <f>'Evaluation Trace'!CB253</f>
        <v/>
      </c>
      <c r="BB253" s="43" t="str">
        <f>'Evaluation Trace'!CC253</f>
        <v/>
      </c>
      <c r="BC253" s="7"/>
      <c r="BD253" s="43" t="str">
        <f>'Evaluation Trace'!CE253</f>
        <v/>
      </c>
      <c r="BE253" s="43" t="str">
        <f>'Evaluation Trace'!CF253</f>
        <v/>
      </c>
      <c r="BF253" s="43" t="str">
        <f>'Evaluation Trace'!CG253</f>
        <v/>
      </c>
      <c r="BG253" s="43" t="str">
        <f>'Evaluation Trace'!CH253</f>
        <v/>
      </c>
      <c r="BH253" s="43" t="str">
        <f>'Evaluation Trace'!CI253</f>
        <v/>
      </c>
      <c r="BI253" s="7"/>
    </row>
    <row r="254" spans="1:61" x14ac:dyDescent="0.25">
      <c r="A254" s="44"/>
      <c r="B254" s="43" cm="1">
        <f t="array" ref="B254">MOD($D254*MOD_INV($C254,Prime),Prime)</f>
        <v>0</v>
      </c>
      <c r="C254" s="19" cm="1">
        <f t="array" ref="C254">MOD(MOD_EXP($H254,Input_Output!$O$21,Prime)-1,Prime)</f>
        <v>256</v>
      </c>
      <c r="D254" s="43">
        <f>MOD(SUMPRODUCT(_xlfn.HSTACK(J$1:P$1,R$1:AB$1,AD$1:AN$1,AP$1:AV$1,AX$1:BB$1,BD$1:BH$1),_xlfn.HSTACK($J254:$P254,$R254:$AB254,$AD254:$AN254,$AP254:$AV254,$AX254:$BB254,$BD254:$BH254)),Prime)</f>
        <v>0</v>
      </c>
      <c r="E254" s="44"/>
      <c r="F254" s="41" t="str">
        <f>'Evaluation Trace'!A254</f>
        <v/>
      </c>
      <c r="G254" s="19" t="str">
        <f>'Evaluation Trace'!B254</f>
        <v/>
      </c>
      <c r="H254" s="19">
        <f>'Evaluation Trace'!C254</f>
        <v>0</v>
      </c>
      <c r="I254" s="24"/>
      <c r="J254" s="43" t="str">
        <f>'Evaluation Trace'!AK254</f>
        <v/>
      </c>
      <c r="K254" s="43" t="str">
        <f>'Evaluation Trace'!AL254</f>
        <v/>
      </c>
      <c r="L254" s="43" t="str">
        <f>'Evaluation Trace'!AM254</f>
        <v/>
      </c>
      <c r="M254" s="43" t="str">
        <f>'Evaluation Trace'!AN254</f>
        <v/>
      </c>
      <c r="N254" s="43" t="str">
        <f>'Evaluation Trace'!AO254</f>
        <v/>
      </c>
      <c r="O254" s="43" t="str">
        <f>'Evaluation Trace'!AP254</f>
        <v/>
      </c>
      <c r="P254" s="43" t="str">
        <f>'Evaluation Trace'!AQ254</f>
        <v/>
      </c>
      <c r="Q254" s="24"/>
      <c r="R254" s="43" t="str">
        <f>'Evaluation Trace'!AS254</f>
        <v/>
      </c>
      <c r="S254" s="43" t="str">
        <f>'Evaluation Trace'!AT254</f>
        <v/>
      </c>
      <c r="T254" s="43" t="str">
        <f>'Evaluation Trace'!AU254</f>
        <v/>
      </c>
      <c r="U254" s="43" t="str">
        <f>'Evaluation Trace'!AV254</f>
        <v/>
      </c>
      <c r="V254" s="43" t="str">
        <f>'Evaluation Trace'!AW254</f>
        <v/>
      </c>
      <c r="W254" s="43" t="str">
        <f>'Evaluation Trace'!AX254</f>
        <v/>
      </c>
      <c r="X254" s="43" t="str">
        <f>'Evaluation Trace'!AY254</f>
        <v/>
      </c>
      <c r="Y254" s="43" t="str">
        <f>'Evaluation Trace'!AZ254</f>
        <v/>
      </c>
      <c r="Z254" s="43" t="str">
        <f>'Evaluation Trace'!BA254</f>
        <v/>
      </c>
      <c r="AA254" s="43" t="str">
        <f>'Evaluation Trace'!BB254</f>
        <v/>
      </c>
      <c r="AB254" s="43" t="str">
        <f>'Evaluation Trace'!BC254</f>
        <v/>
      </c>
      <c r="AC254" s="24"/>
      <c r="AD254" s="43" t="str">
        <f>'Evaluation Trace'!BE254</f>
        <v/>
      </c>
      <c r="AE254" s="43" t="str">
        <f>'Evaluation Trace'!BF254</f>
        <v/>
      </c>
      <c r="AF254" s="43" t="str">
        <f>'Evaluation Trace'!BG254</f>
        <v/>
      </c>
      <c r="AG254" s="43" t="str">
        <f>'Evaluation Trace'!BH254</f>
        <v/>
      </c>
      <c r="AH254" s="43" t="str">
        <f>'Evaluation Trace'!BI254</f>
        <v/>
      </c>
      <c r="AI254" s="43" t="str">
        <f>'Evaluation Trace'!BJ254</f>
        <v/>
      </c>
      <c r="AJ254" s="43" t="str">
        <f>'Evaluation Trace'!BK254</f>
        <v/>
      </c>
      <c r="AK254" s="43" t="str">
        <f>'Evaluation Trace'!BL254</f>
        <v/>
      </c>
      <c r="AL254" s="43" t="str">
        <f>'Evaluation Trace'!BM254</f>
        <v/>
      </c>
      <c r="AM254" s="43" t="str">
        <f>'Evaluation Trace'!BN254</f>
        <v/>
      </c>
      <c r="AN254" s="43" t="str">
        <f>'Evaluation Trace'!BO254</f>
        <v/>
      </c>
      <c r="AO254" s="24"/>
      <c r="AP254" s="43" t="str">
        <f>'Evaluation Trace'!BQ254</f>
        <v/>
      </c>
      <c r="AQ254" s="43" t="str">
        <f>'Evaluation Trace'!BR254</f>
        <v/>
      </c>
      <c r="AR254" s="43" t="str">
        <f>'Evaluation Trace'!BS254</f>
        <v/>
      </c>
      <c r="AS254" s="43" t="str">
        <f>'Evaluation Trace'!BT254</f>
        <v/>
      </c>
      <c r="AT254" s="43" t="str">
        <f>'Evaluation Trace'!BU254</f>
        <v/>
      </c>
      <c r="AU254" s="43" t="str">
        <f>'Evaluation Trace'!BV254</f>
        <v/>
      </c>
      <c r="AV254" s="43" t="str">
        <f>'Evaluation Trace'!BW254</f>
        <v/>
      </c>
      <c r="AW254" s="24"/>
      <c r="AX254" s="43" t="str">
        <f>'Evaluation Trace'!BY254</f>
        <v/>
      </c>
      <c r="AY254" s="43" t="str">
        <f>'Evaluation Trace'!BZ254</f>
        <v/>
      </c>
      <c r="AZ254" s="43" t="str">
        <f>'Evaluation Trace'!CA254</f>
        <v/>
      </c>
      <c r="BA254" s="43" t="str">
        <f>'Evaluation Trace'!CB254</f>
        <v/>
      </c>
      <c r="BB254" s="43" t="str">
        <f>'Evaluation Trace'!CC254</f>
        <v/>
      </c>
      <c r="BC254" s="7"/>
      <c r="BD254" s="43" t="str">
        <f>'Evaluation Trace'!CE254</f>
        <v/>
      </c>
      <c r="BE254" s="43" t="str">
        <f>'Evaluation Trace'!CF254</f>
        <v/>
      </c>
      <c r="BF254" s="43" t="str">
        <f>'Evaluation Trace'!CG254</f>
        <v/>
      </c>
      <c r="BG254" s="43" t="str">
        <f>'Evaluation Trace'!CH254</f>
        <v/>
      </c>
      <c r="BH254" s="43" t="str">
        <f>'Evaluation Trace'!CI254</f>
        <v/>
      </c>
      <c r="BI254" s="7"/>
    </row>
    <row r="255" spans="1:61" x14ac:dyDescent="0.25">
      <c r="A255" s="44"/>
      <c r="B255" s="43" cm="1">
        <f t="array" ref="B255">MOD($D255*MOD_INV($C255,Prime),Prime)</f>
        <v>0</v>
      </c>
      <c r="C255" s="19" cm="1">
        <f t="array" ref="C255">MOD(MOD_EXP($H255,Input_Output!$O$21,Prime)-1,Prime)</f>
        <v>256</v>
      </c>
      <c r="D255" s="43">
        <f>MOD(SUMPRODUCT(_xlfn.HSTACK(J$1:P$1,R$1:AB$1,AD$1:AN$1,AP$1:AV$1,AX$1:BB$1,BD$1:BH$1),_xlfn.HSTACK($J255:$P255,$R255:$AB255,$AD255:$AN255,$AP255:$AV255,$AX255:$BB255,$BD255:$BH255)),Prime)</f>
        <v>0</v>
      </c>
      <c r="E255" s="44"/>
      <c r="F255" s="41" t="str">
        <f>'Evaluation Trace'!A255</f>
        <v/>
      </c>
      <c r="G255" s="19" t="str">
        <f>'Evaluation Trace'!B255</f>
        <v/>
      </c>
      <c r="H255" s="19">
        <f>'Evaluation Trace'!C255</f>
        <v>0</v>
      </c>
      <c r="I255" s="24"/>
      <c r="J255" s="43" t="str">
        <f>'Evaluation Trace'!AK255</f>
        <v/>
      </c>
      <c r="K255" s="43" t="str">
        <f>'Evaluation Trace'!AL255</f>
        <v/>
      </c>
      <c r="L255" s="43" t="str">
        <f>'Evaluation Trace'!AM255</f>
        <v/>
      </c>
      <c r="M255" s="43" t="str">
        <f>'Evaluation Trace'!AN255</f>
        <v/>
      </c>
      <c r="N255" s="43" t="str">
        <f>'Evaluation Trace'!AO255</f>
        <v/>
      </c>
      <c r="O255" s="43" t="str">
        <f>'Evaluation Trace'!AP255</f>
        <v/>
      </c>
      <c r="P255" s="43" t="str">
        <f>'Evaluation Trace'!AQ255</f>
        <v/>
      </c>
      <c r="Q255" s="24"/>
      <c r="R255" s="43" t="str">
        <f>'Evaluation Trace'!AS255</f>
        <v/>
      </c>
      <c r="S255" s="43" t="str">
        <f>'Evaluation Trace'!AT255</f>
        <v/>
      </c>
      <c r="T255" s="43" t="str">
        <f>'Evaluation Trace'!AU255</f>
        <v/>
      </c>
      <c r="U255" s="43" t="str">
        <f>'Evaluation Trace'!AV255</f>
        <v/>
      </c>
      <c r="V255" s="43" t="str">
        <f>'Evaluation Trace'!AW255</f>
        <v/>
      </c>
      <c r="W255" s="43" t="str">
        <f>'Evaluation Trace'!AX255</f>
        <v/>
      </c>
      <c r="X255" s="43" t="str">
        <f>'Evaluation Trace'!AY255</f>
        <v/>
      </c>
      <c r="Y255" s="43" t="str">
        <f>'Evaluation Trace'!AZ255</f>
        <v/>
      </c>
      <c r="Z255" s="43" t="str">
        <f>'Evaluation Trace'!BA255</f>
        <v/>
      </c>
      <c r="AA255" s="43" t="str">
        <f>'Evaluation Trace'!BB255</f>
        <v/>
      </c>
      <c r="AB255" s="43" t="str">
        <f>'Evaluation Trace'!BC255</f>
        <v/>
      </c>
      <c r="AC255" s="24"/>
      <c r="AD255" s="43" t="str">
        <f>'Evaluation Trace'!BE255</f>
        <v/>
      </c>
      <c r="AE255" s="43" t="str">
        <f>'Evaluation Trace'!BF255</f>
        <v/>
      </c>
      <c r="AF255" s="43" t="str">
        <f>'Evaluation Trace'!BG255</f>
        <v/>
      </c>
      <c r="AG255" s="43" t="str">
        <f>'Evaluation Trace'!BH255</f>
        <v/>
      </c>
      <c r="AH255" s="43" t="str">
        <f>'Evaluation Trace'!BI255</f>
        <v/>
      </c>
      <c r="AI255" s="43" t="str">
        <f>'Evaluation Trace'!BJ255</f>
        <v/>
      </c>
      <c r="AJ255" s="43" t="str">
        <f>'Evaluation Trace'!BK255</f>
        <v/>
      </c>
      <c r="AK255" s="43" t="str">
        <f>'Evaluation Trace'!BL255</f>
        <v/>
      </c>
      <c r="AL255" s="43" t="str">
        <f>'Evaluation Trace'!BM255</f>
        <v/>
      </c>
      <c r="AM255" s="43" t="str">
        <f>'Evaluation Trace'!BN255</f>
        <v/>
      </c>
      <c r="AN255" s="43" t="str">
        <f>'Evaluation Trace'!BO255</f>
        <v/>
      </c>
      <c r="AO255" s="24"/>
      <c r="AP255" s="43" t="str">
        <f>'Evaluation Trace'!BQ255</f>
        <v/>
      </c>
      <c r="AQ255" s="43" t="str">
        <f>'Evaluation Trace'!BR255</f>
        <v/>
      </c>
      <c r="AR255" s="43" t="str">
        <f>'Evaluation Trace'!BS255</f>
        <v/>
      </c>
      <c r="AS255" s="43" t="str">
        <f>'Evaluation Trace'!BT255</f>
        <v/>
      </c>
      <c r="AT255" s="43" t="str">
        <f>'Evaluation Trace'!BU255</f>
        <v/>
      </c>
      <c r="AU255" s="43" t="str">
        <f>'Evaluation Trace'!BV255</f>
        <v/>
      </c>
      <c r="AV255" s="43" t="str">
        <f>'Evaluation Trace'!BW255</f>
        <v/>
      </c>
      <c r="AW255" s="24"/>
      <c r="AX255" s="43" t="str">
        <f>'Evaluation Trace'!BY255</f>
        <v/>
      </c>
      <c r="AY255" s="43" t="str">
        <f>'Evaluation Trace'!BZ255</f>
        <v/>
      </c>
      <c r="AZ255" s="43" t="str">
        <f>'Evaluation Trace'!CA255</f>
        <v/>
      </c>
      <c r="BA255" s="43" t="str">
        <f>'Evaluation Trace'!CB255</f>
        <v/>
      </c>
      <c r="BB255" s="43" t="str">
        <f>'Evaluation Trace'!CC255</f>
        <v/>
      </c>
      <c r="BC255" s="7"/>
      <c r="BD255" s="43" t="str">
        <f>'Evaluation Trace'!CE255</f>
        <v/>
      </c>
      <c r="BE255" s="43" t="str">
        <f>'Evaluation Trace'!CF255</f>
        <v/>
      </c>
      <c r="BF255" s="43" t="str">
        <f>'Evaluation Trace'!CG255</f>
        <v/>
      </c>
      <c r="BG255" s="43" t="str">
        <f>'Evaluation Trace'!CH255</f>
        <v/>
      </c>
      <c r="BH255" s="43" t="str">
        <f>'Evaluation Trace'!CI255</f>
        <v/>
      </c>
      <c r="BI255" s="7"/>
    </row>
    <row r="256" spans="1:61" x14ac:dyDescent="0.25">
      <c r="A256" s="44"/>
      <c r="B256" s="43" cm="1">
        <f t="array" ref="B256">MOD($D256*MOD_INV($C256,Prime),Prime)</f>
        <v>0</v>
      </c>
      <c r="C256" s="19" cm="1">
        <f t="array" ref="C256">MOD(MOD_EXP($H256,Input_Output!$O$21,Prime)-1,Prime)</f>
        <v>256</v>
      </c>
      <c r="D256" s="43">
        <f>MOD(SUMPRODUCT(_xlfn.HSTACK(J$1:P$1,R$1:AB$1,AD$1:AN$1,AP$1:AV$1,AX$1:BB$1,BD$1:BH$1),_xlfn.HSTACK($J256:$P256,$R256:$AB256,$AD256:$AN256,$AP256:$AV256,$AX256:$BB256,$BD256:$BH256)),Prime)</f>
        <v>0</v>
      </c>
      <c r="E256" s="44"/>
      <c r="F256" s="41" t="str">
        <f>'Evaluation Trace'!A256</f>
        <v/>
      </c>
      <c r="G256" s="19" t="str">
        <f>'Evaluation Trace'!B256</f>
        <v/>
      </c>
      <c r="H256" s="19">
        <f>'Evaluation Trace'!C256</f>
        <v>0</v>
      </c>
      <c r="I256" s="24"/>
      <c r="J256" s="43" t="str">
        <f>'Evaluation Trace'!AK256</f>
        <v/>
      </c>
      <c r="K256" s="43" t="str">
        <f>'Evaluation Trace'!AL256</f>
        <v/>
      </c>
      <c r="L256" s="43" t="str">
        <f>'Evaluation Trace'!AM256</f>
        <v/>
      </c>
      <c r="M256" s="43" t="str">
        <f>'Evaluation Trace'!AN256</f>
        <v/>
      </c>
      <c r="N256" s="43" t="str">
        <f>'Evaluation Trace'!AO256</f>
        <v/>
      </c>
      <c r="O256" s="43" t="str">
        <f>'Evaluation Trace'!AP256</f>
        <v/>
      </c>
      <c r="P256" s="43" t="str">
        <f>'Evaluation Trace'!AQ256</f>
        <v/>
      </c>
      <c r="Q256" s="24"/>
      <c r="R256" s="43" t="str">
        <f>'Evaluation Trace'!AS256</f>
        <v/>
      </c>
      <c r="S256" s="43" t="str">
        <f>'Evaluation Trace'!AT256</f>
        <v/>
      </c>
      <c r="T256" s="43" t="str">
        <f>'Evaluation Trace'!AU256</f>
        <v/>
      </c>
      <c r="U256" s="43" t="str">
        <f>'Evaluation Trace'!AV256</f>
        <v/>
      </c>
      <c r="V256" s="43" t="str">
        <f>'Evaluation Trace'!AW256</f>
        <v/>
      </c>
      <c r="W256" s="43" t="str">
        <f>'Evaluation Trace'!AX256</f>
        <v/>
      </c>
      <c r="X256" s="43" t="str">
        <f>'Evaluation Trace'!AY256</f>
        <v/>
      </c>
      <c r="Y256" s="43" t="str">
        <f>'Evaluation Trace'!AZ256</f>
        <v/>
      </c>
      <c r="Z256" s="43" t="str">
        <f>'Evaluation Trace'!BA256</f>
        <v/>
      </c>
      <c r="AA256" s="43" t="str">
        <f>'Evaluation Trace'!BB256</f>
        <v/>
      </c>
      <c r="AB256" s="43" t="str">
        <f>'Evaluation Trace'!BC256</f>
        <v/>
      </c>
      <c r="AC256" s="24"/>
      <c r="AD256" s="43" t="str">
        <f>'Evaluation Trace'!BE256</f>
        <v/>
      </c>
      <c r="AE256" s="43" t="str">
        <f>'Evaluation Trace'!BF256</f>
        <v/>
      </c>
      <c r="AF256" s="43" t="str">
        <f>'Evaluation Trace'!BG256</f>
        <v/>
      </c>
      <c r="AG256" s="43" t="str">
        <f>'Evaluation Trace'!BH256</f>
        <v/>
      </c>
      <c r="AH256" s="43" t="str">
        <f>'Evaluation Trace'!BI256</f>
        <v/>
      </c>
      <c r="AI256" s="43" t="str">
        <f>'Evaluation Trace'!BJ256</f>
        <v/>
      </c>
      <c r="AJ256" s="43" t="str">
        <f>'Evaluation Trace'!BK256</f>
        <v/>
      </c>
      <c r="AK256" s="43" t="str">
        <f>'Evaluation Trace'!BL256</f>
        <v/>
      </c>
      <c r="AL256" s="43" t="str">
        <f>'Evaluation Trace'!BM256</f>
        <v/>
      </c>
      <c r="AM256" s="43" t="str">
        <f>'Evaluation Trace'!BN256</f>
        <v/>
      </c>
      <c r="AN256" s="43" t="str">
        <f>'Evaluation Trace'!BO256</f>
        <v/>
      </c>
      <c r="AO256" s="24"/>
      <c r="AP256" s="43" t="str">
        <f>'Evaluation Trace'!BQ256</f>
        <v/>
      </c>
      <c r="AQ256" s="43" t="str">
        <f>'Evaluation Trace'!BR256</f>
        <v/>
      </c>
      <c r="AR256" s="43" t="str">
        <f>'Evaluation Trace'!BS256</f>
        <v/>
      </c>
      <c r="AS256" s="43" t="str">
        <f>'Evaluation Trace'!BT256</f>
        <v/>
      </c>
      <c r="AT256" s="43" t="str">
        <f>'Evaluation Trace'!BU256</f>
        <v/>
      </c>
      <c r="AU256" s="43" t="str">
        <f>'Evaluation Trace'!BV256</f>
        <v/>
      </c>
      <c r="AV256" s="43" t="str">
        <f>'Evaluation Trace'!BW256</f>
        <v/>
      </c>
      <c r="AW256" s="24"/>
      <c r="AX256" s="43" t="str">
        <f>'Evaluation Trace'!BY256</f>
        <v/>
      </c>
      <c r="AY256" s="43" t="str">
        <f>'Evaluation Trace'!BZ256</f>
        <v/>
      </c>
      <c r="AZ256" s="43" t="str">
        <f>'Evaluation Trace'!CA256</f>
        <v/>
      </c>
      <c r="BA256" s="43" t="str">
        <f>'Evaluation Trace'!CB256</f>
        <v/>
      </c>
      <c r="BB256" s="43" t="str">
        <f>'Evaluation Trace'!CC256</f>
        <v/>
      </c>
      <c r="BC256" s="7"/>
      <c r="BD256" s="43" t="str">
        <f>'Evaluation Trace'!CE256</f>
        <v/>
      </c>
      <c r="BE256" s="43" t="str">
        <f>'Evaluation Trace'!CF256</f>
        <v/>
      </c>
      <c r="BF256" s="43" t="str">
        <f>'Evaluation Trace'!CG256</f>
        <v/>
      </c>
      <c r="BG256" s="43" t="str">
        <f>'Evaluation Trace'!CH256</f>
        <v/>
      </c>
      <c r="BH256" s="43" t="str">
        <f>'Evaluation Trace'!CI256</f>
        <v/>
      </c>
      <c r="BI256" s="7"/>
    </row>
    <row r="257" spans="1:61" x14ac:dyDescent="0.25">
      <c r="A257" s="44"/>
      <c r="B257" s="43" cm="1">
        <f t="array" ref="B257">MOD($D257*MOD_INV($C257,Prime),Prime)</f>
        <v>0</v>
      </c>
      <c r="C257" s="19" cm="1">
        <f t="array" ref="C257">MOD(MOD_EXP($H257,Input_Output!$O$21,Prime)-1,Prime)</f>
        <v>256</v>
      </c>
      <c r="D257" s="43">
        <f>MOD(SUMPRODUCT(_xlfn.HSTACK(J$1:P$1,R$1:AB$1,AD$1:AN$1,AP$1:AV$1,AX$1:BB$1,BD$1:BH$1),_xlfn.HSTACK($J257:$P257,$R257:$AB257,$AD257:$AN257,$AP257:$AV257,$AX257:$BB257,$BD257:$BH257)),Prime)</f>
        <v>0</v>
      </c>
      <c r="E257" s="44"/>
      <c r="F257" s="41" t="str">
        <f>'Evaluation Trace'!A257</f>
        <v/>
      </c>
      <c r="G257" s="19" t="str">
        <f>'Evaluation Trace'!B257</f>
        <v/>
      </c>
      <c r="H257" s="19">
        <f>'Evaluation Trace'!C257</f>
        <v>0</v>
      </c>
      <c r="I257" s="24"/>
      <c r="J257" s="43" t="str">
        <f>'Evaluation Trace'!AK257</f>
        <v/>
      </c>
      <c r="K257" s="43" t="str">
        <f>'Evaluation Trace'!AL257</f>
        <v/>
      </c>
      <c r="L257" s="43" t="str">
        <f>'Evaluation Trace'!AM257</f>
        <v/>
      </c>
      <c r="M257" s="43" t="str">
        <f>'Evaluation Trace'!AN257</f>
        <v/>
      </c>
      <c r="N257" s="43" t="str">
        <f>'Evaluation Trace'!AO257</f>
        <v/>
      </c>
      <c r="O257" s="43" t="str">
        <f>'Evaluation Trace'!AP257</f>
        <v/>
      </c>
      <c r="P257" s="43" t="str">
        <f>'Evaluation Trace'!AQ257</f>
        <v/>
      </c>
      <c r="Q257" s="24"/>
      <c r="R257" s="43" t="str">
        <f>'Evaluation Trace'!AS257</f>
        <v/>
      </c>
      <c r="S257" s="43" t="str">
        <f>'Evaluation Trace'!AT257</f>
        <v/>
      </c>
      <c r="T257" s="43" t="str">
        <f>'Evaluation Trace'!AU257</f>
        <v/>
      </c>
      <c r="U257" s="43" t="str">
        <f>'Evaluation Trace'!AV257</f>
        <v/>
      </c>
      <c r="V257" s="43" t="str">
        <f>'Evaluation Trace'!AW257</f>
        <v/>
      </c>
      <c r="W257" s="43" t="str">
        <f>'Evaluation Trace'!AX257</f>
        <v/>
      </c>
      <c r="X257" s="43" t="str">
        <f>'Evaluation Trace'!AY257</f>
        <v/>
      </c>
      <c r="Y257" s="43" t="str">
        <f>'Evaluation Trace'!AZ257</f>
        <v/>
      </c>
      <c r="Z257" s="43" t="str">
        <f>'Evaluation Trace'!BA257</f>
        <v/>
      </c>
      <c r="AA257" s="43" t="str">
        <f>'Evaluation Trace'!BB257</f>
        <v/>
      </c>
      <c r="AB257" s="43" t="str">
        <f>'Evaluation Trace'!BC257</f>
        <v/>
      </c>
      <c r="AC257" s="24"/>
      <c r="AD257" s="43" t="str">
        <f>'Evaluation Trace'!BE257</f>
        <v/>
      </c>
      <c r="AE257" s="43" t="str">
        <f>'Evaluation Trace'!BF257</f>
        <v/>
      </c>
      <c r="AF257" s="43" t="str">
        <f>'Evaluation Trace'!BG257</f>
        <v/>
      </c>
      <c r="AG257" s="43" t="str">
        <f>'Evaluation Trace'!BH257</f>
        <v/>
      </c>
      <c r="AH257" s="43" t="str">
        <f>'Evaluation Trace'!BI257</f>
        <v/>
      </c>
      <c r="AI257" s="43" t="str">
        <f>'Evaluation Trace'!BJ257</f>
        <v/>
      </c>
      <c r="AJ257" s="43" t="str">
        <f>'Evaluation Trace'!BK257</f>
        <v/>
      </c>
      <c r="AK257" s="43" t="str">
        <f>'Evaluation Trace'!BL257</f>
        <v/>
      </c>
      <c r="AL257" s="43" t="str">
        <f>'Evaluation Trace'!BM257</f>
        <v/>
      </c>
      <c r="AM257" s="43" t="str">
        <f>'Evaluation Trace'!BN257</f>
        <v/>
      </c>
      <c r="AN257" s="43" t="str">
        <f>'Evaluation Trace'!BO257</f>
        <v/>
      </c>
      <c r="AO257" s="24"/>
      <c r="AP257" s="43" t="str">
        <f>'Evaluation Trace'!BQ257</f>
        <v/>
      </c>
      <c r="AQ257" s="43" t="str">
        <f>'Evaluation Trace'!BR257</f>
        <v/>
      </c>
      <c r="AR257" s="43" t="str">
        <f>'Evaluation Trace'!BS257</f>
        <v/>
      </c>
      <c r="AS257" s="43" t="str">
        <f>'Evaluation Trace'!BT257</f>
        <v/>
      </c>
      <c r="AT257" s="43" t="str">
        <f>'Evaluation Trace'!BU257</f>
        <v/>
      </c>
      <c r="AU257" s="43" t="str">
        <f>'Evaluation Trace'!BV257</f>
        <v/>
      </c>
      <c r="AV257" s="43" t="str">
        <f>'Evaluation Trace'!BW257</f>
        <v/>
      </c>
      <c r="AW257" s="24"/>
      <c r="AX257" s="43" t="str">
        <f>'Evaluation Trace'!BY257</f>
        <v/>
      </c>
      <c r="AY257" s="43" t="str">
        <f>'Evaluation Trace'!BZ257</f>
        <v/>
      </c>
      <c r="AZ257" s="43" t="str">
        <f>'Evaluation Trace'!CA257</f>
        <v/>
      </c>
      <c r="BA257" s="43" t="str">
        <f>'Evaluation Trace'!CB257</f>
        <v/>
      </c>
      <c r="BB257" s="43" t="str">
        <f>'Evaluation Trace'!CC257</f>
        <v/>
      </c>
      <c r="BC257" s="7"/>
      <c r="BD257" s="43" t="str">
        <f>'Evaluation Trace'!CE257</f>
        <v/>
      </c>
      <c r="BE257" s="43" t="str">
        <f>'Evaluation Trace'!CF257</f>
        <v/>
      </c>
      <c r="BF257" s="43" t="str">
        <f>'Evaluation Trace'!CG257</f>
        <v/>
      </c>
      <c r="BG257" s="43" t="str">
        <f>'Evaluation Trace'!CH257</f>
        <v/>
      </c>
      <c r="BH257" s="43" t="str">
        <f>'Evaluation Trace'!CI257</f>
        <v/>
      </c>
      <c r="BI257" s="7"/>
    </row>
    <row r="258" spans="1:61" x14ac:dyDescent="0.25">
      <c r="A258" s="44"/>
      <c r="B258" s="43" cm="1">
        <f t="array" ref="B258">MOD($D258*MOD_INV($C258,Prime),Prime)</f>
        <v>0</v>
      </c>
      <c r="C258" s="19" cm="1">
        <f t="array" ref="C258">MOD(MOD_EXP($H258,Input_Output!$O$21,Prime)-1,Prime)</f>
        <v>256</v>
      </c>
      <c r="D258" s="43">
        <f>MOD(SUMPRODUCT(_xlfn.HSTACK(J$1:P$1,R$1:AB$1,AD$1:AN$1,AP$1:AV$1,AX$1:BB$1,BD$1:BH$1),_xlfn.HSTACK($J258:$P258,$R258:$AB258,$AD258:$AN258,$AP258:$AV258,$AX258:$BB258,$BD258:$BH258)),Prime)</f>
        <v>0</v>
      </c>
      <c r="E258" s="44"/>
      <c r="F258" s="41" t="str">
        <f>'Evaluation Trace'!A258</f>
        <v/>
      </c>
      <c r="G258" s="19" t="str">
        <f>'Evaluation Trace'!B258</f>
        <v/>
      </c>
      <c r="H258" s="19">
        <f>'Evaluation Trace'!C258</f>
        <v>0</v>
      </c>
      <c r="I258" s="24"/>
      <c r="J258" s="43" t="str">
        <f>'Evaluation Trace'!AK258</f>
        <v/>
      </c>
      <c r="K258" s="43" t="str">
        <f>'Evaluation Trace'!AL258</f>
        <v/>
      </c>
      <c r="L258" s="43" t="str">
        <f>'Evaluation Trace'!AM258</f>
        <v/>
      </c>
      <c r="M258" s="43" t="str">
        <f>'Evaluation Trace'!AN258</f>
        <v/>
      </c>
      <c r="N258" s="43" t="str">
        <f>'Evaluation Trace'!AO258</f>
        <v/>
      </c>
      <c r="O258" s="43" t="str">
        <f>'Evaluation Trace'!AP258</f>
        <v/>
      </c>
      <c r="P258" s="43" t="str">
        <f>'Evaluation Trace'!AQ258</f>
        <v/>
      </c>
      <c r="Q258" s="24"/>
      <c r="R258" s="43" t="str">
        <f>'Evaluation Trace'!AS258</f>
        <v/>
      </c>
      <c r="S258" s="43" t="str">
        <f>'Evaluation Trace'!AT258</f>
        <v/>
      </c>
      <c r="T258" s="43" t="str">
        <f>'Evaluation Trace'!AU258</f>
        <v/>
      </c>
      <c r="U258" s="43" t="str">
        <f>'Evaluation Trace'!AV258</f>
        <v/>
      </c>
      <c r="V258" s="43" t="str">
        <f>'Evaluation Trace'!AW258</f>
        <v/>
      </c>
      <c r="W258" s="43" t="str">
        <f>'Evaluation Trace'!AX258</f>
        <v/>
      </c>
      <c r="X258" s="43" t="str">
        <f>'Evaluation Trace'!AY258</f>
        <v/>
      </c>
      <c r="Y258" s="43" t="str">
        <f>'Evaluation Trace'!AZ258</f>
        <v/>
      </c>
      <c r="Z258" s="43" t="str">
        <f>'Evaluation Trace'!BA258</f>
        <v/>
      </c>
      <c r="AA258" s="43" t="str">
        <f>'Evaluation Trace'!BB258</f>
        <v/>
      </c>
      <c r="AB258" s="43" t="str">
        <f>'Evaluation Trace'!BC258</f>
        <v/>
      </c>
      <c r="AC258" s="24"/>
      <c r="AD258" s="43" t="str">
        <f>'Evaluation Trace'!BE258</f>
        <v/>
      </c>
      <c r="AE258" s="43" t="str">
        <f>'Evaluation Trace'!BF258</f>
        <v/>
      </c>
      <c r="AF258" s="43" t="str">
        <f>'Evaluation Trace'!BG258</f>
        <v/>
      </c>
      <c r="AG258" s="43" t="str">
        <f>'Evaluation Trace'!BH258</f>
        <v/>
      </c>
      <c r="AH258" s="43" t="str">
        <f>'Evaluation Trace'!BI258</f>
        <v/>
      </c>
      <c r="AI258" s="43" t="str">
        <f>'Evaluation Trace'!BJ258</f>
        <v/>
      </c>
      <c r="AJ258" s="43" t="str">
        <f>'Evaluation Trace'!BK258</f>
        <v/>
      </c>
      <c r="AK258" s="43" t="str">
        <f>'Evaluation Trace'!BL258</f>
        <v/>
      </c>
      <c r="AL258" s="43" t="str">
        <f>'Evaluation Trace'!BM258</f>
        <v/>
      </c>
      <c r="AM258" s="43" t="str">
        <f>'Evaluation Trace'!BN258</f>
        <v/>
      </c>
      <c r="AN258" s="43" t="str">
        <f>'Evaluation Trace'!BO258</f>
        <v/>
      </c>
      <c r="AO258" s="24"/>
      <c r="AP258" s="43" t="str">
        <f>'Evaluation Trace'!BQ258</f>
        <v/>
      </c>
      <c r="AQ258" s="43" t="str">
        <f>'Evaluation Trace'!BR258</f>
        <v/>
      </c>
      <c r="AR258" s="43" t="str">
        <f>'Evaluation Trace'!BS258</f>
        <v/>
      </c>
      <c r="AS258" s="43" t="str">
        <f>'Evaluation Trace'!BT258</f>
        <v/>
      </c>
      <c r="AT258" s="43" t="str">
        <f>'Evaluation Trace'!BU258</f>
        <v/>
      </c>
      <c r="AU258" s="43" t="str">
        <f>'Evaluation Trace'!BV258</f>
        <v/>
      </c>
      <c r="AV258" s="43" t="str">
        <f>'Evaluation Trace'!BW258</f>
        <v/>
      </c>
      <c r="AW258" s="24"/>
      <c r="AX258" s="43" t="str">
        <f>'Evaluation Trace'!BY258</f>
        <v/>
      </c>
      <c r="AY258" s="43" t="str">
        <f>'Evaluation Trace'!BZ258</f>
        <v/>
      </c>
      <c r="AZ258" s="43" t="str">
        <f>'Evaluation Trace'!CA258</f>
        <v/>
      </c>
      <c r="BA258" s="43" t="str">
        <f>'Evaluation Trace'!CB258</f>
        <v/>
      </c>
      <c r="BB258" s="43" t="str">
        <f>'Evaluation Trace'!CC258</f>
        <v/>
      </c>
      <c r="BC258" s="7"/>
      <c r="BD258" s="43" t="str">
        <f>'Evaluation Trace'!CE258</f>
        <v/>
      </c>
      <c r="BE258" s="43" t="str">
        <f>'Evaluation Trace'!CF258</f>
        <v/>
      </c>
      <c r="BF258" s="43" t="str">
        <f>'Evaluation Trace'!CG258</f>
        <v/>
      </c>
      <c r="BG258" s="43" t="str">
        <f>'Evaluation Trace'!CH258</f>
        <v/>
      </c>
      <c r="BH258" s="43" t="str">
        <f>'Evaluation Trace'!CI258</f>
        <v/>
      </c>
      <c r="BI258" s="7"/>
    </row>
    <row r="259" spans="1:61" x14ac:dyDescent="0.25">
      <c r="A259" s="44"/>
      <c r="B259" s="43" cm="1">
        <f t="array" ref="B259">MOD($D259*MOD_INV($C259,Prime),Prime)</f>
        <v>0</v>
      </c>
      <c r="C259" s="19" cm="1">
        <f t="array" ref="C259">MOD(MOD_EXP($H259,Input_Output!$O$21,Prime)-1,Prime)</f>
        <v>256</v>
      </c>
      <c r="D259" s="43">
        <f>MOD(SUMPRODUCT(_xlfn.HSTACK(J$1:P$1,R$1:AB$1,AD$1:AN$1,AP$1:AV$1,AX$1:BB$1,BD$1:BH$1),_xlfn.HSTACK($J259:$P259,$R259:$AB259,$AD259:$AN259,$AP259:$AV259,$AX259:$BB259,$BD259:$BH259)),Prime)</f>
        <v>0</v>
      </c>
      <c r="E259" s="44"/>
      <c r="F259" s="41" t="str">
        <f>'Evaluation Trace'!A259</f>
        <v/>
      </c>
      <c r="G259" s="19" t="str">
        <f>'Evaluation Trace'!B259</f>
        <v/>
      </c>
      <c r="H259" s="19">
        <f>'Evaluation Trace'!C259</f>
        <v>0</v>
      </c>
      <c r="I259" s="24"/>
      <c r="J259" s="43" t="str">
        <f>'Evaluation Trace'!AK259</f>
        <v/>
      </c>
      <c r="K259" s="43" t="str">
        <f>'Evaluation Trace'!AL259</f>
        <v/>
      </c>
      <c r="L259" s="43" t="str">
        <f>'Evaluation Trace'!AM259</f>
        <v/>
      </c>
      <c r="M259" s="43" t="str">
        <f>'Evaluation Trace'!AN259</f>
        <v/>
      </c>
      <c r="N259" s="43" t="str">
        <f>'Evaluation Trace'!AO259</f>
        <v/>
      </c>
      <c r="O259" s="43" t="str">
        <f>'Evaluation Trace'!AP259</f>
        <v/>
      </c>
      <c r="P259" s="43" t="str">
        <f>'Evaluation Trace'!AQ259</f>
        <v/>
      </c>
      <c r="Q259" s="24"/>
      <c r="R259" s="43" t="str">
        <f>'Evaluation Trace'!AS259</f>
        <v/>
      </c>
      <c r="S259" s="43" t="str">
        <f>'Evaluation Trace'!AT259</f>
        <v/>
      </c>
      <c r="T259" s="43" t="str">
        <f>'Evaluation Trace'!AU259</f>
        <v/>
      </c>
      <c r="U259" s="43" t="str">
        <f>'Evaluation Trace'!AV259</f>
        <v/>
      </c>
      <c r="V259" s="43" t="str">
        <f>'Evaluation Trace'!AW259</f>
        <v/>
      </c>
      <c r="W259" s="43" t="str">
        <f>'Evaluation Trace'!AX259</f>
        <v/>
      </c>
      <c r="X259" s="43" t="str">
        <f>'Evaluation Trace'!AY259</f>
        <v/>
      </c>
      <c r="Y259" s="43" t="str">
        <f>'Evaluation Trace'!AZ259</f>
        <v/>
      </c>
      <c r="Z259" s="43" t="str">
        <f>'Evaluation Trace'!BA259</f>
        <v/>
      </c>
      <c r="AA259" s="43" t="str">
        <f>'Evaluation Trace'!BB259</f>
        <v/>
      </c>
      <c r="AB259" s="43" t="str">
        <f>'Evaluation Trace'!BC259</f>
        <v/>
      </c>
      <c r="AC259" s="24"/>
      <c r="AD259" s="43" t="str">
        <f>'Evaluation Trace'!BE259</f>
        <v/>
      </c>
      <c r="AE259" s="43" t="str">
        <f>'Evaluation Trace'!BF259</f>
        <v/>
      </c>
      <c r="AF259" s="43" t="str">
        <f>'Evaluation Trace'!BG259</f>
        <v/>
      </c>
      <c r="AG259" s="43" t="str">
        <f>'Evaluation Trace'!BH259</f>
        <v/>
      </c>
      <c r="AH259" s="43" t="str">
        <f>'Evaluation Trace'!BI259</f>
        <v/>
      </c>
      <c r="AI259" s="43" t="str">
        <f>'Evaluation Trace'!BJ259</f>
        <v/>
      </c>
      <c r="AJ259" s="43" t="str">
        <f>'Evaluation Trace'!BK259</f>
        <v/>
      </c>
      <c r="AK259" s="43" t="str">
        <f>'Evaluation Trace'!BL259</f>
        <v/>
      </c>
      <c r="AL259" s="43" t="str">
        <f>'Evaluation Trace'!BM259</f>
        <v/>
      </c>
      <c r="AM259" s="43" t="str">
        <f>'Evaluation Trace'!BN259</f>
        <v/>
      </c>
      <c r="AN259" s="43" t="str">
        <f>'Evaluation Trace'!BO259</f>
        <v/>
      </c>
      <c r="AO259" s="24"/>
      <c r="AP259" s="43" t="str">
        <f>'Evaluation Trace'!BQ259</f>
        <v/>
      </c>
      <c r="AQ259" s="43" t="str">
        <f>'Evaluation Trace'!BR259</f>
        <v/>
      </c>
      <c r="AR259" s="43" t="str">
        <f>'Evaluation Trace'!BS259</f>
        <v/>
      </c>
      <c r="AS259" s="43" t="str">
        <f>'Evaluation Trace'!BT259</f>
        <v/>
      </c>
      <c r="AT259" s="43" t="str">
        <f>'Evaluation Trace'!BU259</f>
        <v/>
      </c>
      <c r="AU259" s="43" t="str">
        <f>'Evaluation Trace'!BV259</f>
        <v/>
      </c>
      <c r="AV259" s="43" t="str">
        <f>'Evaluation Trace'!BW259</f>
        <v/>
      </c>
      <c r="AW259" s="24"/>
      <c r="AX259" s="43" t="str">
        <f>'Evaluation Trace'!BY259</f>
        <v/>
      </c>
      <c r="AY259" s="43" t="str">
        <f>'Evaluation Trace'!BZ259</f>
        <v/>
      </c>
      <c r="AZ259" s="43" t="str">
        <f>'Evaluation Trace'!CA259</f>
        <v/>
      </c>
      <c r="BA259" s="43" t="str">
        <f>'Evaluation Trace'!CB259</f>
        <v/>
      </c>
      <c r="BB259" s="43" t="str">
        <f>'Evaluation Trace'!CC259</f>
        <v/>
      </c>
      <c r="BC259" s="7"/>
      <c r="BD259" s="43" t="str">
        <f>'Evaluation Trace'!CE259</f>
        <v/>
      </c>
      <c r="BE259" s="43" t="str">
        <f>'Evaluation Trace'!CF259</f>
        <v/>
      </c>
      <c r="BF259" s="43" t="str">
        <f>'Evaluation Trace'!CG259</f>
        <v/>
      </c>
      <c r="BG259" s="43" t="str">
        <f>'Evaluation Trace'!CH259</f>
        <v/>
      </c>
      <c r="BH259" s="43" t="str">
        <f>'Evaluation Trace'!CI259</f>
        <v/>
      </c>
      <c r="BI259" s="7"/>
    </row>
    <row r="260" spans="1:61" x14ac:dyDescent="0.25">
      <c r="A260" s="44"/>
      <c r="B260" s="43" cm="1">
        <f t="array" ref="B260">MOD($D260*MOD_INV($C260,Prime),Prime)</f>
        <v>0</v>
      </c>
      <c r="C260" s="19" cm="1">
        <f t="array" ref="C260">MOD(MOD_EXP($H260,Input_Output!$O$21,Prime)-1,Prime)</f>
        <v>256</v>
      </c>
      <c r="D260" s="43">
        <f>MOD(SUMPRODUCT(_xlfn.HSTACK(J$1:P$1,R$1:AB$1,AD$1:AN$1,AP$1:AV$1,AX$1:BB$1,BD$1:BH$1),_xlfn.HSTACK($J260:$P260,$R260:$AB260,$AD260:$AN260,$AP260:$AV260,$AX260:$BB260,$BD260:$BH260)),Prime)</f>
        <v>0</v>
      </c>
      <c r="E260" s="44"/>
      <c r="F260" s="41" t="str">
        <f>'Evaluation Trace'!A260</f>
        <v/>
      </c>
      <c r="G260" s="19" t="str">
        <f>'Evaluation Trace'!B260</f>
        <v/>
      </c>
      <c r="H260" s="19">
        <f>'Evaluation Trace'!C260</f>
        <v>0</v>
      </c>
      <c r="I260" s="24"/>
      <c r="J260" s="43" t="str">
        <f>'Evaluation Trace'!AK260</f>
        <v/>
      </c>
      <c r="K260" s="43" t="str">
        <f>'Evaluation Trace'!AL260</f>
        <v/>
      </c>
      <c r="L260" s="43" t="str">
        <f>'Evaluation Trace'!AM260</f>
        <v/>
      </c>
      <c r="M260" s="43" t="str">
        <f>'Evaluation Trace'!AN260</f>
        <v/>
      </c>
      <c r="N260" s="43" t="str">
        <f>'Evaluation Trace'!AO260</f>
        <v/>
      </c>
      <c r="O260" s="43" t="str">
        <f>'Evaluation Trace'!AP260</f>
        <v/>
      </c>
      <c r="P260" s="43" t="str">
        <f>'Evaluation Trace'!AQ260</f>
        <v/>
      </c>
      <c r="Q260" s="24"/>
      <c r="R260" s="43" t="str">
        <f>'Evaluation Trace'!AS260</f>
        <v/>
      </c>
      <c r="S260" s="43" t="str">
        <f>'Evaluation Trace'!AT260</f>
        <v/>
      </c>
      <c r="T260" s="43" t="str">
        <f>'Evaluation Trace'!AU260</f>
        <v/>
      </c>
      <c r="U260" s="43" t="str">
        <f>'Evaluation Trace'!AV260</f>
        <v/>
      </c>
      <c r="V260" s="43" t="str">
        <f>'Evaluation Trace'!AW260</f>
        <v/>
      </c>
      <c r="W260" s="43" t="str">
        <f>'Evaluation Trace'!AX260</f>
        <v/>
      </c>
      <c r="X260" s="43" t="str">
        <f>'Evaluation Trace'!AY260</f>
        <v/>
      </c>
      <c r="Y260" s="43" t="str">
        <f>'Evaluation Trace'!AZ260</f>
        <v/>
      </c>
      <c r="Z260" s="43" t="str">
        <f>'Evaluation Trace'!BA260</f>
        <v/>
      </c>
      <c r="AA260" s="43" t="str">
        <f>'Evaluation Trace'!BB260</f>
        <v/>
      </c>
      <c r="AB260" s="43" t="str">
        <f>'Evaluation Trace'!BC260</f>
        <v/>
      </c>
      <c r="AC260" s="24"/>
      <c r="AD260" s="43" t="str">
        <f>'Evaluation Trace'!BE260</f>
        <v/>
      </c>
      <c r="AE260" s="43" t="str">
        <f>'Evaluation Trace'!BF260</f>
        <v/>
      </c>
      <c r="AF260" s="43" t="str">
        <f>'Evaluation Trace'!BG260</f>
        <v/>
      </c>
      <c r="AG260" s="43" t="str">
        <f>'Evaluation Trace'!BH260</f>
        <v/>
      </c>
      <c r="AH260" s="43" t="str">
        <f>'Evaluation Trace'!BI260</f>
        <v/>
      </c>
      <c r="AI260" s="43" t="str">
        <f>'Evaluation Trace'!BJ260</f>
        <v/>
      </c>
      <c r="AJ260" s="43" t="str">
        <f>'Evaluation Trace'!BK260</f>
        <v/>
      </c>
      <c r="AK260" s="43" t="str">
        <f>'Evaluation Trace'!BL260</f>
        <v/>
      </c>
      <c r="AL260" s="43" t="str">
        <f>'Evaluation Trace'!BM260</f>
        <v/>
      </c>
      <c r="AM260" s="43" t="str">
        <f>'Evaluation Trace'!BN260</f>
        <v/>
      </c>
      <c r="AN260" s="43" t="str">
        <f>'Evaluation Trace'!BO260</f>
        <v/>
      </c>
      <c r="AO260" s="24"/>
      <c r="AP260" s="43" t="str">
        <f>'Evaluation Trace'!BQ260</f>
        <v/>
      </c>
      <c r="AQ260" s="43" t="str">
        <f>'Evaluation Trace'!BR260</f>
        <v/>
      </c>
      <c r="AR260" s="43" t="str">
        <f>'Evaluation Trace'!BS260</f>
        <v/>
      </c>
      <c r="AS260" s="43" t="str">
        <f>'Evaluation Trace'!BT260</f>
        <v/>
      </c>
      <c r="AT260" s="43" t="str">
        <f>'Evaluation Trace'!BU260</f>
        <v/>
      </c>
      <c r="AU260" s="43" t="str">
        <f>'Evaluation Trace'!BV260</f>
        <v/>
      </c>
      <c r="AV260" s="43" t="str">
        <f>'Evaluation Trace'!BW260</f>
        <v/>
      </c>
      <c r="AW260" s="24"/>
      <c r="AX260" s="43" t="str">
        <f>'Evaluation Trace'!BY260</f>
        <v/>
      </c>
      <c r="AY260" s="43" t="str">
        <f>'Evaluation Trace'!BZ260</f>
        <v/>
      </c>
      <c r="AZ260" s="43" t="str">
        <f>'Evaluation Trace'!CA260</f>
        <v/>
      </c>
      <c r="BA260" s="43" t="str">
        <f>'Evaluation Trace'!CB260</f>
        <v/>
      </c>
      <c r="BB260" s="43" t="str">
        <f>'Evaluation Trace'!CC260</f>
        <v/>
      </c>
      <c r="BC260" s="7"/>
      <c r="BD260" s="43" t="str">
        <f>'Evaluation Trace'!CE260</f>
        <v/>
      </c>
      <c r="BE260" s="43" t="str">
        <f>'Evaluation Trace'!CF260</f>
        <v/>
      </c>
      <c r="BF260" s="43" t="str">
        <f>'Evaluation Trace'!CG260</f>
        <v/>
      </c>
      <c r="BG260" s="43" t="str">
        <f>'Evaluation Trace'!CH260</f>
        <v/>
      </c>
      <c r="BH260" s="43" t="str">
        <f>'Evaluation Trace'!CI260</f>
        <v/>
      </c>
      <c r="BI260" s="7"/>
    </row>
    <row r="261" spans="1:61" x14ac:dyDescent="0.25">
      <c r="A261" s="7"/>
      <c r="B261" s="38"/>
      <c r="C261" s="38"/>
      <c r="D261" s="38"/>
      <c r="E261" s="7"/>
      <c r="F261" s="7"/>
      <c r="G261" s="7"/>
      <c r="H261" s="7"/>
      <c r="I261" s="24"/>
      <c r="J261" s="7"/>
      <c r="K261" s="7"/>
      <c r="L261" s="7"/>
      <c r="M261" s="7"/>
      <c r="N261" s="7"/>
      <c r="O261" s="7"/>
      <c r="P261" s="7"/>
      <c r="Q261" s="24"/>
      <c r="R261" s="7"/>
      <c r="S261" s="7"/>
      <c r="T261" s="7"/>
      <c r="U261" s="7"/>
      <c r="V261" s="7"/>
      <c r="W261" s="7"/>
      <c r="X261" s="7"/>
      <c r="Y261" s="7"/>
      <c r="Z261" s="7"/>
      <c r="AA261" s="7"/>
      <c r="AB261" s="7"/>
      <c r="AC261" s="24"/>
      <c r="AD261" s="7"/>
      <c r="AE261" s="7"/>
      <c r="AF261" s="7"/>
      <c r="AG261" s="7"/>
      <c r="AH261" s="7"/>
      <c r="AI261" s="7"/>
      <c r="AJ261" s="7"/>
      <c r="AK261" s="7"/>
      <c r="AL261" s="7"/>
      <c r="AM261" s="7"/>
      <c r="AN261" s="7"/>
      <c r="AO261" s="24"/>
      <c r="AP261" s="7"/>
      <c r="AQ261" s="7"/>
      <c r="AR261" s="7"/>
      <c r="AS261" s="7"/>
      <c r="AT261" s="7"/>
      <c r="AU261" s="7"/>
      <c r="AV261" s="7"/>
      <c r="AW261" s="24"/>
      <c r="AX261" s="7"/>
      <c r="AY261" s="7"/>
      <c r="AZ261" s="7"/>
      <c r="BA261" s="7"/>
      <c r="BB261" s="7"/>
      <c r="BC261" s="7"/>
      <c r="BD261" s="7"/>
      <c r="BE261" s="7"/>
      <c r="BF261" s="7"/>
      <c r="BG261" s="7"/>
      <c r="BH261" s="7"/>
      <c r="BI261" s="7"/>
    </row>
  </sheetData>
  <mergeCells count="25">
    <mergeCell ref="BH2:BH4"/>
    <mergeCell ref="BD2:BG2"/>
    <mergeCell ref="BD3:BF3"/>
    <mergeCell ref="AP3:AQ3"/>
    <mergeCell ref="AR3:AT3"/>
    <mergeCell ref="AU3:AV3"/>
    <mergeCell ref="AX3:BB3"/>
    <mergeCell ref="AP2:AV2"/>
    <mergeCell ref="AX2:BB2"/>
    <mergeCell ref="S3:W3"/>
    <mergeCell ref="X3:AB3"/>
    <mergeCell ref="AD3:AD4"/>
    <mergeCell ref="B1:B3"/>
    <mergeCell ref="C1:C3"/>
    <mergeCell ref="D1:D3"/>
    <mergeCell ref="J2:P2"/>
    <mergeCell ref="R2:AB2"/>
    <mergeCell ref="AD2:AN2"/>
    <mergeCell ref="AE3:AI3"/>
    <mergeCell ref="AJ3:AN3"/>
    <mergeCell ref="F3:H3"/>
    <mergeCell ref="J3:J4"/>
    <mergeCell ref="K3:M3"/>
    <mergeCell ref="N3:P3"/>
    <mergeCell ref="R3:R4"/>
  </mergeCells>
  <conditionalFormatting sqref="B5:D260">
    <cfRule type="expression" dxfId="29" priority="1">
      <formula>$G5=""</formula>
    </cfRule>
  </conditionalFormatting>
  <conditionalFormatting sqref="F5:H260">
    <cfRule type="expression" dxfId="28" priority="12">
      <formula>$G5=""</formula>
    </cfRule>
  </conditionalFormatting>
  <conditionalFormatting sqref="J5:P260 R5:AB260 AD5:AN260 AP5:AV260 AX5:BB260 BD5:BH260">
    <cfRule type="expression" dxfId="27" priority="10">
      <formula>$F5="extension"</formula>
    </cfRule>
    <cfRule type="expression" dxfId="26" priority="11">
      <formula>$G5=""</formula>
    </cfRule>
  </conditionalFormatting>
  <pageMargins left="0.7" right="0.7" top="0.75" bottom="0.75" header="0.3" footer="0.3"/>
</worksheet>
</file>

<file path=xl/worksheets/sheet1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976EC77-3EA9-4137-9BAD-BAE63E6009C5}">
  <dimension ref="A1:AL74"/>
  <sheetViews>
    <sheetView topLeftCell="A64" zoomScale="150" zoomScaleNormal="150" workbookViewId="0">
      <selection activeCell="A65" sqref="A65:F68"/>
    </sheetView>
  </sheetViews>
  <sheetFormatPr defaultRowHeight="15" x14ac:dyDescent="0.25"/>
  <cols>
    <col min="1" max="23" width="5.7109375" customWidth="1"/>
    <col min="24" max="25" width="5.85546875" customWidth="1"/>
    <col min="26" max="27" width="5.7109375" customWidth="1"/>
    <col min="28" max="28" width="3.42578125" customWidth="1"/>
    <col min="29" max="29" width="7" customWidth="1"/>
    <col min="30" max="31" width="3.28515625" customWidth="1"/>
    <col min="32" max="32" width="5.7109375" customWidth="1"/>
    <col min="33" max="37" width="8.7109375" hidden="1" customWidth="1"/>
  </cols>
  <sheetData>
    <row r="1" spans="1:37" ht="31.5" x14ac:dyDescent="0.5">
      <c r="A1" s="262" t="s">
        <v>631</v>
      </c>
      <c r="B1" s="262"/>
      <c r="C1" s="262"/>
      <c r="D1" s="262"/>
      <c r="E1" s="262"/>
      <c r="F1" s="262"/>
      <c r="G1" s="262"/>
      <c r="H1" s="262"/>
      <c r="I1" s="262"/>
      <c r="J1" s="262"/>
      <c r="K1" s="262"/>
      <c r="L1" s="262"/>
      <c r="M1" s="262"/>
      <c r="N1" s="262"/>
      <c r="O1" s="262"/>
      <c r="P1" s="262"/>
      <c r="Q1" s="262"/>
      <c r="R1" s="262"/>
      <c r="S1" s="262"/>
      <c r="T1" s="262"/>
      <c r="U1" s="262"/>
      <c r="V1" s="262"/>
      <c r="W1" s="262"/>
      <c r="X1" s="262"/>
      <c r="Y1" s="262"/>
      <c r="Z1" s="262"/>
      <c r="AA1" s="262"/>
      <c r="AB1" s="262"/>
      <c r="AC1" s="262"/>
      <c r="AD1" s="262"/>
      <c r="AE1" s="262"/>
      <c r="AF1" s="172"/>
      <c r="AG1" cm="1">
        <f t="array" ref="AG1:AG8">_xlfn.LET(_xlpm.cs,DOMAIN_SHIFT(O13:O20),_xlpm.Zs,_xlfn.MAP(DOMAIN_SHIFT(P13:P20),_xlfn.LAMBDA(_xlpm.z,MOD_INV(_xlpm.z,Prime))),_xlpm.Qs,_xlfn.MAP(_xlfn.SEQUENCE(8),_xlfn.LAMBDA(_xlpm.i,MOD(INDEX(_xlpm.cs,_xlpm.i)*INDEX(_xlpm.Zs,_xlpm.i),Prime))),DOMAIN_UNSHIFT(_xlpm.Qs))</f>
        <v>1</v>
      </c>
      <c r="AH1">
        <f>L13</f>
        <v>1</v>
      </c>
      <c r="AI1" cm="1">
        <f t="array" ref="AI1:AI8">_xlfn.LET(_xlpm.cs,DOMAIN_SHIFT(_xlfn.ANCHORARRAY(AK1)),_xlpm.Zs,_xlfn.MAP(DOMAIN_SHIFT(Y13:Y20),_xlfn.LAMBDA(_xlpm.z,MOD_INV(_xlpm.z,Prime))),_xlpm.Qs,_xlfn.MAP(_xlfn.SEQUENCE(8),_xlfn.LAMBDA(_xlpm.i,MOD(INDEX(_xlpm.cs,_xlpm.i)*INDEX(_xlpm.Zs,_xlpm.i),Prime))),DOMAIN_UNSHIFT(_xlpm.Qs))</f>
        <v>1</v>
      </c>
      <c r="AJ1">
        <f>U13</f>
        <v>1</v>
      </c>
      <c r="AK1" cm="1">
        <f t="array" ref="AK1:AK8">_xlfn.LET(_xlpm.z,Y13:Y20,_xlpm.c,X13:X20,_xlfn.MAP(_xlfn.SEQUENCE(8),_xlfn.LAMBDA(_xlpm.i,IF(INDEX(_xlpm.z,_xlpm.i)=0,0,INDEX(_xlpm.c,_xlpm.i)))))</f>
        <v>0</v>
      </c>
    </row>
    <row r="2" spans="1:37" x14ac:dyDescent="0.25">
      <c r="A2" s="494" t="s">
        <v>655</v>
      </c>
      <c r="B2" s="495"/>
      <c r="C2" s="495"/>
      <c r="D2" s="495"/>
      <c r="E2" s="495"/>
      <c r="F2" s="495"/>
      <c r="G2" s="495"/>
      <c r="H2" s="495"/>
      <c r="I2" s="495"/>
      <c r="J2" s="495"/>
      <c r="K2" s="495"/>
      <c r="L2" s="495"/>
      <c r="M2" s="495"/>
      <c r="N2" s="495"/>
      <c r="O2" s="495"/>
      <c r="P2" s="495"/>
      <c r="Q2" s="495"/>
      <c r="R2" s="495"/>
      <c r="S2" s="495"/>
      <c r="T2" s="495"/>
      <c r="U2" s="495"/>
      <c r="V2" s="495"/>
      <c r="W2" s="495"/>
      <c r="X2" s="495"/>
      <c r="Y2" s="495"/>
      <c r="Z2" s="495"/>
      <c r="AA2" s="495"/>
      <c r="AB2" s="495"/>
      <c r="AC2" s="495"/>
      <c r="AD2" s="495"/>
      <c r="AE2" s="495"/>
      <c r="AF2" s="21"/>
      <c r="AG2">
        <v>241</v>
      </c>
      <c r="AH2">
        <f t="shared" ref="AH2:AH8" si="0">L14</f>
        <v>241</v>
      </c>
      <c r="AI2">
        <v>91</v>
      </c>
      <c r="AJ2">
        <f t="shared" ref="AJ2:AJ8" si="1">U14</f>
        <v>91</v>
      </c>
      <c r="AK2">
        <v>252</v>
      </c>
    </row>
    <row r="3" spans="1:37" x14ac:dyDescent="0.25">
      <c r="A3" s="494"/>
      <c r="B3" s="495"/>
      <c r="C3" s="495"/>
      <c r="D3" s="495"/>
      <c r="E3" s="495"/>
      <c r="F3" s="495"/>
      <c r="G3" s="495"/>
      <c r="H3" s="495"/>
      <c r="I3" s="495"/>
      <c r="J3" s="495"/>
      <c r="K3" s="495"/>
      <c r="L3" s="495"/>
      <c r="M3" s="495"/>
      <c r="N3" s="495"/>
      <c r="O3" s="495"/>
      <c r="P3" s="495"/>
      <c r="Q3" s="495"/>
      <c r="R3" s="495"/>
      <c r="S3" s="495"/>
      <c r="T3" s="495"/>
      <c r="U3" s="495"/>
      <c r="V3" s="495"/>
      <c r="W3" s="495"/>
      <c r="X3" s="495"/>
      <c r="Y3" s="495"/>
      <c r="Z3" s="495"/>
      <c r="AA3" s="495"/>
      <c r="AB3" s="495"/>
      <c r="AC3" s="495"/>
      <c r="AD3" s="495"/>
      <c r="AE3" s="495"/>
      <c r="AF3" s="21"/>
      <c r="AG3">
        <v>256</v>
      </c>
      <c r="AH3">
        <f t="shared" si="0"/>
        <v>256</v>
      </c>
      <c r="AI3">
        <v>136</v>
      </c>
      <c r="AJ3">
        <f t="shared" si="1"/>
        <v>136</v>
      </c>
      <c r="AK3">
        <v>242</v>
      </c>
    </row>
    <row r="4" spans="1:37" x14ac:dyDescent="0.25">
      <c r="A4" s="495"/>
      <c r="B4" s="495"/>
      <c r="C4" s="495"/>
      <c r="D4" s="495"/>
      <c r="E4" s="495"/>
      <c r="F4" s="495"/>
      <c r="G4" s="495"/>
      <c r="H4" s="495"/>
      <c r="I4" s="495"/>
      <c r="J4" s="495"/>
      <c r="K4" s="495"/>
      <c r="L4" s="495"/>
      <c r="M4" s="495"/>
      <c r="N4" s="495"/>
      <c r="O4" s="495"/>
      <c r="P4" s="495"/>
      <c r="Q4" s="495"/>
      <c r="R4" s="495"/>
      <c r="S4" s="495"/>
      <c r="T4" s="495"/>
      <c r="U4" s="495"/>
      <c r="V4" s="495"/>
      <c r="W4" s="495"/>
      <c r="X4" s="495"/>
      <c r="Y4" s="495"/>
      <c r="Z4" s="495"/>
      <c r="AA4" s="495"/>
      <c r="AB4" s="495"/>
      <c r="AC4" s="495"/>
      <c r="AD4" s="495"/>
      <c r="AE4" s="495"/>
      <c r="AF4" s="21"/>
      <c r="AG4">
        <v>16</v>
      </c>
      <c r="AH4">
        <f t="shared" si="0"/>
        <v>16</v>
      </c>
      <c r="AI4">
        <v>167</v>
      </c>
      <c r="AJ4">
        <f t="shared" si="1"/>
        <v>167</v>
      </c>
      <c r="AK4">
        <v>192</v>
      </c>
    </row>
    <row r="5" spans="1:37" ht="15" customHeight="1" x14ac:dyDescent="0.25">
      <c r="A5" s="496" t="s">
        <v>656</v>
      </c>
      <c r="B5" s="496"/>
      <c r="C5" s="496"/>
      <c r="D5" s="496"/>
      <c r="E5" s="496"/>
      <c r="F5" s="496"/>
      <c r="G5" s="496"/>
      <c r="H5" s="496"/>
      <c r="I5" s="496"/>
      <c r="J5" s="496"/>
      <c r="K5" s="496"/>
      <c r="L5" s="496"/>
      <c r="M5" s="496"/>
      <c r="N5" s="496"/>
      <c r="O5" s="496"/>
      <c r="P5" s="496"/>
      <c r="Q5" s="496"/>
      <c r="R5" s="496"/>
      <c r="S5" s="496"/>
      <c r="T5" s="496"/>
      <c r="U5" s="496"/>
      <c r="V5" s="496"/>
      <c r="W5" s="496"/>
      <c r="X5" s="496"/>
      <c r="Y5" s="496"/>
      <c r="Z5" s="496"/>
      <c r="AA5" s="496"/>
      <c r="AB5" s="496"/>
      <c r="AC5" s="496"/>
      <c r="AD5" s="496"/>
      <c r="AE5" s="496"/>
      <c r="AF5" s="21"/>
      <c r="AG5">
        <v>1</v>
      </c>
      <c r="AH5">
        <f t="shared" si="0"/>
        <v>1</v>
      </c>
      <c r="AI5">
        <v>0</v>
      </c>
      <c r="AJ5">
        <f t="shared" si="1"/>
        <v>0</v>
      </c>
      <c r="AK5">
        <v>0</v>
      </c>
    </row>
    <row r="6" spans="1:37" ht="15" customHeight="1" x14ac:dyDescent="0.25">
      <c r="A6" s="496"/>
      <c r="B6" s="496"/>
      <c r="C6" s="496"/>
      <c r="D6" s="496"/>
      <c r="E6" s="496"/>
      <c r="F6" s="496"/>
      <c r="G6" s="496"/>
      <c r="H6" s="496"/>
      <c r="I6" s="496"/>
      <c r="J6" s="496"/>
      <c r="K6" s="496"/>
      <c r="L6" s="496"/>
      <c r="M6" s="496"/>
      <c r="N6" s="496"/>
      <c r="O6" s="496"/>
      <c r="P6" s="496"/>
      <c r="Q6" s="496"/>
      <c r="R6" s="496"/>
      <c r="S6" s="496"/>
      <c r="T6" s="496"/>
      <c r="U6" s="496"/>
      <c r="V6" s="496"/>
      <c r="W6" s="496"/>
      <c r="X6" s="496"/>
      <c r="Y6" s="496"/>
      <c r="Z6" s="496"/>
      <c r="AA6" s="496"/>
      <c r="AB6" s="496"/>
      <c r="AC6" s="496"/>
      <c r="AD6" s="496"/>
      <c r="AE6" s="496"/>
      <c r="AF6" s="21"/>
      <c r="AG6">
        <v>241</v>
      </c>
      <c r="AH6">
        <f t="shared" si="0"/>
        <v>241</v>
      </c>
      <c r="AI6">
        <v>151</v>
      </c>
      <c r="AJ6">
        <f t="shared" si="1"/>
        <v>151</v>
      </c>
      <c r="AK6">
        <v>3</v>
      </c>
    </row>
    <row r="7" spans="1:37" ht="15" customHeight="1" x14ac:dyDescent="0.25">
      <c r="A7" s="496"/>
      <c r="B7" s="496"/>
      <c r="C7" s="496"/>
      <c r="D7" s="496"/>
      <c r="E7" s="496"/>
      <c r="F7" s="496"/>
      <c r="G7" s="496"/>
      <c r="H7" s="496"/>
      <c r="I7" s="496"/>
      <c r="J7" s="496"/>
      <c r="K7" s="496"/>
      <c r="L7" s="496"/>
      <c r="M7" s="496"/>
      <c r="N7" s="496"/>
      <c r="O7" s="496"/>
      <c r="P7" s="496"/>
      <c r="Q7" s="496"/>
      <c r="R7" s="496"/>
      <c r="S7" s="496"/>
      <c r="T7" s="496"/>
      <c r="U7" s="496"/>
      <c r="V7" s="496"/>
      <c r="W7" s="496"/>
      <c r="X7" s="496"/>
      <c r="Y7" s="496"/>
      <c r="Z7" s="496"/>
      <c r="AA7" s="496"/>
      <c r="AB7" s="496"/>
      <c r="AC7" s="496"/>
      <c r="AD7" s="496"/>
      <c r="AE7" s="496"/>
      <c r="AF7" s="21"/>
      <c r="AG7">
        <v>256</v>
      </c>
      <c r="AH7">
        <f t="shared" si="0"/>
        <v>256</v>
      </c>
      <c r="AI7">
        <v>120</v>
      </c>
      <c r="AJ7">
        <f t="shared" si="1"/>
        <v>120</v>
      </c>
      <c r="AK7">
        <v>17</v>
      </c>
    </row>
    <row r="8" spans="1:37" x14ac:dyDescent="0.25">
      <c r="A8" s="496"/>
      <c r="B8" s="496"/>
      <c r="C8" s="496"/>
      <c r="D8" s="496"/>
      <c r="E8" s="496"/>
      <c r="F8" s="496"/>
      <c r="G8" s="496"/>
      <c r="H8" s="496"/>
      <c r="I8" s="496"/>
      <c r="J8" s="496"/>
      <c r="K8" s="496"/>
      <c r="L8" s="496"/>
      <c r="M8" s="496"/>
      <c r="N8" s="496"/>
      <c r="O8" s="496"/>
      <c r="P8" s="496"/>
      <c r="Q8" s="496"/>
      <c r="R8" s="496"/>
      <c r="S8" s="496"/>
      <c r="T8" s="496"/>
      <c r="U8" s="496"/>
      <c r="V8" s="496"/>
      <c r="W8" s="496"/>
      <c r="X8" s="496"/>
      <c r="Y8" s="496"/>
      <c r="Z8" s="496"/>
      <c r="AA8" s="496"/>
      <c r="AB8" s="496"/>
      <c r="AC8" s="496"/>
      <c r="AD8" s="496"/>
      <c r="AE8" s="496"/>
      <c r="AF8" s="21"/>
      <c r="AG8">
        <v>16</v>
      </c>
      <c r="AH8">
        <f t="shared" si="0"/>
        <v>16</v>
      </c>
      <c r="AI8">
        <v>107</v>
      </c>
      <c r="AJ8">
        <f t="shared" si="1"/>
        <v>107</v>
      </c>
      <c r="AK8">
        <v>63</v>
      </c>
    </row>
    <row r="9" spans="1:37" x14ac:dyDescent="0.25">
      <c r="A9" s="496"/>
      <c r="B9" s="496"/>
      <c r="C9" s="496"/>
      <c r="D9" s="496"/>
      <c r="E9" s="496"/>
      <c r="F9" s="496"/>
      <c r="G9" s="496"/>
      <c r="H9" s="496"/>
      <c r="I9" s="496"/>
      <c r="J9" s="496"/>
      <c r="K9" s="496"/>
      <c r="L9" s="496"/>
      <c r="M9" s="496"/>
      <c r="N9" s="496"/>
      <c r="O9" s="496"/>
      <c r="P9" s="496"/>
      <c r="Q9" s="496"/>
      <c r="R9" s="496"/>
      <c r="S9" s="496"/>
      <c r="T9" s="496"/>
      <c r="U9" s="496"/>
      <c r="V9" s="496"/>
      <c r="W9" s="496"/>
      <c r="X9" s="496"/>
      <c r="Y9" s="496"/>
      <c r="Z9" s="496"/>
      <c r="AA9" s="496"/>
      <c r="AB9" s="496"/>
      <c r="AC9" s="496"/>
      <c r="AD9" s="496"/>
      <c r="AE9" s="496"/>
      <c r="AF9" s="21"/>
    </row>
    <row r="10" spans="1:37" ht="21" customHeight="1" x14ac:dyDescent="0.25">
      <c r="A10" s="21"/>
      <c r="B10" s="21"/>
      <c r="C10" s="21"/>
      <c r="D10" s="21"/>
      <c r="E10" s="21"/>
      <c r="F10" s="21"/>
      <c r="G10" s="21"/>
      <c r="H10" s="21"/>
      <c r="I10" s="21"/>
      <c r="J10" s="21"/>
      <c r="K10" s="21"/>
      <c r="L10" s="21"/>
      <c r="M10" s="21"/>
      <c r="N10" s="21"/>
      <c r="O10" s="21"/>
      <c r="P10" s="21"/>
      <c r="Q10" s="21"/>
      <c r="R10" s="21"/>
      <c r="S10" s="21"/>
      <c r="T10" s="21"/>
      <c r="U10" s="21"/>
      <c r="V10" s="21"/>
      <c r="W10" s="21"/>
      <c r="X10" s="21"/>
      <c r="Y10" s="21"/>
      <c r="Z10" s="21"/>
      <c r="AA10" s="21"/>
      <c r="AB10" s="21"/>
      <c r="AC10" s="21"/>
      <c r="AD10" s="21"/>
      <c r="AE10" s="21"/>
      <c r="AF10" s="21"/>
    </row>
    <row r="11" spans="1:37" ht="23.65" customHeight="1" x14ac:dyDescent="0.4">
      <c r="A11" s="534" t="s">
        <v>644</v>
      </c>
      <c r="B11" s="534"/>
      <c r="C11" s="534"/>
      <c r="D11" s="534"/>
      <c r="E11" s="534"/>
      <c r="F11" s="534"/>
      <c r="G11" s="534"/>
      <c r="H11" s="534"/>
      <c r="I11" s="21"/>
      <c r="J11" s="536" t="s">
        <v>643</v>
      </c>
      <c r="K11" s="536"/>
      <c r="L11" s="536"/>
      <c r="M11" s="536"/>
      <c r="N11" s="536"/>
      <c r="O11" s="536"/>
      <c r="P11" s="536"/>
      <c r="Q11" s="536"/>
      <c r="R11" s="21"/>
      <c r="S11" s="537" t="s">
        <v>642</v>
      </c>
      <c r="T11" s="537"/>
      <c r="U11" s="537"/>
      <c r="V11" s="537"/>
      <c r="W11" s="537"/>
      <c r="X11" s="537"/>
      <c r="Y11" s="537"/>
      <c r="Z11" s="537"/>
      <c r="AA11" s="21"/>
      <c r="AB11" s="21"/>
      <c r="AC11" s="21"/>
      <c r="AD11" s="21"/>
      <c r="AE11" s="21"/>
      <c r="AF11" s="21"/>
    </row>
    <row r="12" spans="1:37" ht="19.5" x14ac:dyDescent="0.3">
      <c r="A12" s="512" t="s">
        <v>654</v>
      </c>
      <c r="B12" s="512"/>
      <c r="C12" s="512"/>
      <c r="D12" s="512"/>
      <c r="E12" s="512"/>
      <c r="F12" s="512"/>
      <c r="G12" s="512"/>
      <c r="H12" s="512"/>
      <c r="I12" s="21"/>
      <c r="J12" s="207" t="s">
        <v>640</v>
      </c>
      <c r="K12" s="211" t="s">
        <v>638</v>
      </c>
      <c r="L12" s="538" t="s">
        <v>639</v>
      </c>
      <c r="M12" s="538"/>
      <c r="N12" s="538"/>
      <c r="O12" s="212" t="s">
        <v>570</v>
      </c>
      <c r="P12" s="212" t="s">
        <v>571</v>
      </c>
      <c r="Q12" s="211" t="s">
        <v>572</v>
      </c>
      <c r="R12" s="21"/>
      <c r="S12" s="207" t="s">
        <v>640</v>
      </c>
      <c r="T12" s="211" t="s">
        <v>638</v>
      </c>
      <c r="U12" s="538" t="s">
        <v>639</v>
      </c>
      <c r="V12" s="538"/>
      <c r="W12" s="538"/>
      <c r="X12" s="212" t="s">
        <v>570</v>
      </c>
      <c r="Y12" s="212" t="s">
        <v>571</v>
      </c>
      <c r="Z12" s="211" t="s">
        <v>572</v>
      </c>
      <c r="AA12" s="21"/>
      <c r="AB12" s="21"/>
      <c r="AC12" s="21"/>
      <c r="AD12" s="21"/>
      <c r="AE12" s="21"/>
      <c r="AF12" s="21"/>
    </row>
    <row r="13" spans="1:37" ht="21" x14ac:dyDescent="0.35">
      <c r="A13" s="512"/>
      <c r="B13" s="512"/>
      <c r="C13" s="512"/>
      <c r="D13" s="512"/>
      <c r="E13" s="512"/>
      <c r="F13" s="512"/>
      <c r="G13" s="512"/>
      <c r="H13" s="512"/>
      <c r="I13" s="21"/>
      <c r="J13" s="541" t="s">
        <v>224</v>
      </c>
      <c r="K13" s="208">
        <v>1</v>
      </c>
      <c r="L13" s="535">
        <f>AG1</f>
        <v>1</v>
      </c>
      <c r="M13" s="535"/>
      <c r="N13" s="535"/>
      <c r="O13" s="214">
        <f>MOD((K13-1)*(K13-256)*K13^2,Prime)</f>
        <v>0</v>
      </c>
      <c r="P13" s="214" cm="1">
        <f t="array" ref="P13">MOD(MOD_EXP(K13,2,Prime)-1,Prime)</f>
        <v>0</v>
      </c>
      <c r="Q13" s="217">
        <f>MOD(L13*P13-O13,Prime)</f>
        <v>0</v>
      </c>
      <c r="R13" s="21"/>
      <c r="S13" s="541" t="s">
        <v>224</v>
      </c>
      <c r="T13" s="208">
        <v>1</v>
      </c>
      <c r="U13" s="535">
        <f>AI1</f>
        <v>1</v>
      </c>
      <c r="V13" s="535"/>
      <c r="W13" s="535"/>
      <c r="X13" s="215" cm="1">
        <f t="array" ref="X13">MOD((T13-1)*MOD_EXP(T13,3,Prime),Prime)</f>
        <v>0</v>
      </c>
      <c r="Y13" s="215" cm="1">
        <f t="array" ref="Y13">MOD(MOD_EXP(T13,2,Prime)-1,Prime)</f>
        <v>0</v>
      </c>
      <c r="Z13" s="217">
        <f>MOD(U13*Y13-X13,Prime)</f>
        <v>0</v>
      </c>
      <c r="AA13" s="21"/>
      <c r="AB13" s="21"/>
      <c r="AC13" s="21"/>
      <c r="AD13" s="21"/>
      <c r="AE13" s="21"/>
      <c r="AF13" s="21"/>
    </row>
    <row r="14" spans="1:37" ht="21" x14ac:dyDescent="0.35">
      <c r="A14" s="512"/>
      <c r="B14" s="512"/>
      <c r="C14" s="512"/>
      <c r="D14" s="512"/>
      <c r="E14" s="512"/>
      <c r="F14" s="512"/>
      <c r="G14" s="512"/>
      <c r="H14" s="512"/>
      <c r="I14" s="21"/>
      <c r="J14" s="541"/>
      <c r="K14" s="208">
        <f>MOD(K13*64,Prime)</f>
        <v>64</v>
      </c>
      <c r="L14" s="535">
        <f t="shared" ref="L14:L19" si="2">AG2</f>
        <v>241</v>
      </c>
      <c r="M14" s="535"/>
      <c r="N14" s="535"/>
      <c r="O14" s="203">
        <f>MOD((K14-1)*(K14-256)*K14^2,Prime)</f>
        <v>15</v>
      </c>
      <c r="P14" s="203" cm="1">
        <f t="array" ref="P14">MOD(MOD_EXP(K14,2,Prime)-1,Prime)</f>
        <v>240</v>
      </c>
      <c r="Q14" s="217">
        <f>MOD(L14*P14-O14,Prime)</f>
        <v>0</v>
      </c>
      <c r="R14" s="21"/>
      <c r="S14" s="541"/>
      <c r="T14" s="208">
        <f>MOD(T13*64,Prime)</f>
        <v>64</v>
      </c>
      <c r="U14" s="535">
        <f t="shared" ref="U14:U20" si="3">AI2</f>
        <v>91</v>
      </c>
      <c r="V14" s="535"/>
      <c r="W14" s="535"/>
      <c r="X14" s="203" cm="1">
        <f t="array" ref="X14">MOD((T14-1)*MOD_EXP(T14,3,Prime),Prime)</f>
        <v>252</v>
      </c>
      <c r="Y14" s="203" cm="1">
        <f t="array" ref="Y14">MOD(MOD_EXP(T14,2,Prime)-1,Prime)</f>
        <v>240</v>
      </c>
      <c r="Z14" s="217">
        <f>MOD(U14*Y14-X14,Prime)</f>
        <v>0</v>
      </c>
      <c r="AA14" s="21"/>
      <c r="AB14" s="21"/>
      <c r="AC14" s="21"/>
      <c r="AD14" s="21"/>
      <c r="AE14" s="21"/>
      <c r="AF14" s="21"/>
    </row>
    <row r="15" spans="1:37" ht="21" x14ac:dyDescent="0.35">
      <c r="A15" s="512"/>
      <c r="B15" s="512"/>
      <c r="C15" s="512"/>
      <c r="D15" s="512"/>
      <c r="E15" s="512"/>
      <c r="F15" s="512"/>
      <c r="G15" s="512"/>
      <c r="H15" s="512"/>
      <c r="I15" s="21"/>
      <c r="J15" s="541"/>
      <c r="K15" s="208">
        <f>MOD(K14*64,Prime)</f>
        <v>241</v>
      </c>
      <c r="L15" s="535">
        <f t="shared" si="2"/>
        <v>256</v>
      </c>
      <c r="M15" s="535"/>
      <c r="N15" s="535"/>
      <c r="O15" s="203">
        <f>MOD((K15-1)*(K15-256)*K15^2,Prime)</f>
        <v>2</v>
      </c>
      <c r="P15" s="203" cm="1">
        <f t="array" ref="P15">MOD(MOD_EXP(K15,2,Prime)-1,Prime)</f>
        <v>255</v>
      </c>
      <c r="Q15" s="217">
        <f>MOD(L15*P15-O15,Prime)</f>
        <v>0</v>
      </c>
      <c r="R15" s="21"/>
      <c r="S15" s="541"/>
      <c r="T15" s="208">
        <f>MOD(T14*64,Prime)</f>
        <v>241</v>
      </c>
      <c r="U15" s="535">
        <f t="shared" si="3"/>
        <v>136</v>
      </c>
      <c r="V15" s="535"/>
      <c r="W15" s="535"/>
      <c r="X15" s="203" cm="1">
        <f t="array" ref="X15">MOD((T15-1)*MOD_EXP(T15,3,Prime),Prime)</f>
        <v>242</v>
      </c>
      <c r="Y15" s="203" cm="1">
        <f t="array" ref="Y15">MOD(MOD_EXP(T15,2,Prime)-1,Prime)</f>
        <v>255</v>
      </c>
      <c r="Z15" s="217">
        <f>MOD(U15*Y15-X15,Prime)</f>
        <v>0</v>
      </c>
      <c r="AA15" s="21"/>
      <c r="AB15" s="21"/>
      <c r="AC15" s="21"/>
      <c r="AD15" s="21"/>
      <c r="AE15" s="21"/>
      <c r="AF15" s="21"/>
    </row>
    <row r="16" spans="1:37" ht="21" x14ac:dyDescent="0.35">
      <c r="A16" s="21"/>
      <c r="B16" s="21"/>
      <c r="C16" s="21"/>
      <c r="D16" s="21"/>
      <c r="E16" s="21"/>
      <c r="F16" s="21"/>
      <c r="G16" s="21"/>
      <c r="H16" s="21"/>
      <c r="I16" s="21"/>
      <c r="J16" s="541"/>
      <c r="K16" s="208">
        <f>MOD(K15*64,Prime)</f>
        <v>4</v>
      </c>
      <c r="L16" s="535">
        <f t="shared" si="2"/>
        <v>16</v>
      </c>
      <c r="M16" s="535"/>
      <c r="N16" s="535"/>
      <c r="O16" s="203">
        <f>MOD((K16-1)*(K16-256)*K16^2,Prime)</f>
        <v>240</v>
      </c>
      <c r="P16" s="203" cm="1">
        <f t="array" ref="P16">MOD(MOD_EXP(K16,2,Prime)-1,Prime)</f>
        <v>15</v>
      </c>
      <c r="Q16" s="217">
        <f>MOD(L16*P16-O16,Prime)</f>
        <v>0</v>
      </c>
      <c r="R16" s="21"/>
      <c r="S16" s="541"/>
      <c r="T16" s="208">
        <f>MOD(T15*64,Prime)</f>
        <v>4</v>
      </c>
      <c r="U16" s="535">
        <f t="shared" si="3"/>
        <v>167</v>
      </c>
      <c r="V16" s="535"/>
      <c r="W16" s="535"/>
      <c r="X16" s="203" cm="1">
        <f t="array" ref="X16">MOD((T16-1)*MOD_EXP(T16,3,Prime),Prime)</f>
        <v>192</v>
      </c>
      <c r="Y16" s="203" cm="1">
        <f t="array" ref="Y16">MOD(MOD_EXP(T16,2,Prime)-1,Prime)</f>
        <v>15</v>
      </c>
      <c r="Z16" s="217">
        <f>MOD(U16*Y16-X16,Prime)</f>
        <v>0</v>
      </c>
      <c r="AA16" s="21"/>
      <c r="AB16" s="21"/>
      <c r="AC16" s="21"/>
      <c r="AD16" s="21"/>
      <c r="AE16" s="21"/>
      <c r="AF16" s="21"/>
    </row>
    <row r="17" spans="1:32" ht="21" customHeight="1" x14ac:dyDescent="0.35">
      <c r="A17" s="540" t="s">
        <v>649</v>
      </c>
      <c r="B17" s="540"/>
      <c r="C17" s="540"/>
      <c r="D17" s="540"/>
      <c r="E17" s="540"/>
      <c r="F17" s="540"/>
      <c r="G17" s="540"/>
      <c r="H17" s="540"/>
      <c r="I17" s="21"/>
      <c r="J17" s="541"/>
      <c r="K17" s="208">
        <f>MOD(K16*64,Prime)</f>
        <v>256</v>
      </c>
      <c r="L17" s="535">
        <f t="shared" si="2"/>
        <v>1</v>
      </c>
      <c r="M17" s="535"/>
      <c r="N17" s="535"/>
      <c r="O17" s="215">
        <f>MOD((K17-1)*(K17-256)*K17^2,Prime)</f>
        <v>0</v>
      </c>
      <c r="P17" s="215" cm="1">
        <f t="array" ref="P17">MOD(MOD_EXP(K17,2,Prime)-1,Prime)</f>
        <v>0</v>
      </c>
      <c r="Q17" s="217">
        <f>MOD(L17*P17-O17,Prime)</f>
        <v>0</v>
      </c>
      <c r="R17" s="21"/>
      <c r="S17" s="541"/>
      <c r="T17" s="208">
        <f>MOD(T16*64,Prime)</f>
        <v>256</v>
      </c>
      <c r="U17" s="542">
        <f>AI5</f>
        <v>0</v>
      </c>
      <c r="V17" s="542"/>
      <c r="W17" s="542"/>
      <c r="X17" s="213" cm="1">
        <f t="array" ref="X17">MOD((T17-1)*MOD_EXP(T17,3,Prime),Prime)</f>
        <v>2</v>
      </c>
      <c r="Y17" s="213" cm="1">
        <f t="array" ref="Y17">MOD(MOD_EXP(T17,2,Prime)-1,Prime)</f>
        <v>0</v>
      </c>
      <c r="Z17" s="216">
        <f>MOD(U17*Y17-X17,Prime)</f>
        <v>255</v>
      </c>
      <c r="AA17" s="21"/>
      <c r="AB17" s="21"/>
      <c r="AC17" s="21"/>
      <c r="AD17" s="21"/>
      <c r="AE17" s="21"/>
      <c r="AF17" s="21"/>
    </row>
    <row r="18" spans="1:32" ht="21" x14ac:dyDescent="0.35">
      <c r="A18" s="543" t="s">
        <v>652</v>
      </c>
      <c r="B18" s="543"/>
      <c r="C18" s="543"/>
      <c r="D18" s="543"/>
      <c r="E18" s="543"/>
      <c r="F18" s="543"/>
      <c r="G18" s="543"/>
      <c r="H18" s="543"/>
      <c r="I18" s="21"/>
      <c r="J18" s="541"/>
      <c r="K18" s="208">
        <f>MOD(K17*64,Prime)</f>
        <v>193</v>
      </c>
      <c r="L18" s="535">
        <f t="shared" si="2"/>
        <v>241</v>
      </c>
      <c r="M18" s="535"/>
      <c r="N18" s="535"/>
      <c r="O18" s="203">
        <f>MOD((K18-1)*(K18-256)*K18^2,Prime)</f>
        <v>15</v>
      </c>
      <c r="P18" s="203" cm="1">
        <f t="array" ref="P18">MOD(MOD_EXP(K18,2,Prime)-1,Prime)</f>
        <v>240</v>
      </c>
      <c r="Q18" s="217">
        <f>MOD(L18*P18-O18,Prime)</f>
        <v>0</v>
      </c>
      <c r="R18" s="21"/>
      <c r="S18" s="541"/>
      <c r="T18" s="208">
        <f>MOD(T17*64,Prime)</f>
        <v>193</v>
      </c>
      <c r="U18" s="535">
        <f t="shared" si="3"/>
        <v>151</v>
      </c>
      <c r="V18" s="535"/>
      <c r="W18" s="535"/>
      <c r="X18" s="203" cm="1">
        <f t="array" ref="X18">MOD((T18-1)*MOD_EXP(T18,3,Prime),Prime)</f>
        <v>3</v>
      </c>
      <c r="Y18" s="203" cm="1">
        <f t="array" ref="Y18">MOD(MOD_EXP(T18,2,Prime)-1,Prime)</f>
        <v>240</v>
      </c>
      <c r="Z18" s="217">
        <f>MOD(U18*Y18-X18,Prime)</f>
        <v>0</v>
      </c>
      <c r="AA18" s="21"/>
      <c r="AB18" s="21"/>
      <c r="AC18" s="21"/>
      <c r="AD18" s="21"/>
      <c r="AE18" s="21"/>
      <c r="AF18" s="21"/>
    </row>
    <row r="19" spans="1:32" ht="21" x14ac:dyDescent="0.35">
      <c r="A19" s="543" t="s">
        <v>651</v>
      </c>
      <c r="B19" s="543"/>
      <c r="C19" s="543"/>
      <c r="D19" s="543"/>
      <c r="E19" s="543"/>
      <c r="F19" s="543"/>
      <c r="G19" s="543"/>
      <c r="H19" s="543"/>
      <c r="I19" s="21"/>
      <c r="J19" s="541"/>
      <c r="K19" s="208">
        <f>MOD(K18*64,Prime)</f>
        <v>16</v>
      </c>
      <c r="L19" s="535">
        <f t="shared" si="2"/>
        <v>256</v>
      </c>
      <c r="M19" s="535"/>
      <c r="N19" s="535"/>
      <c r="O19" s="203">
        <f>MOD((K19-1)*(K19-256)*K19^2,Prime)</f>
        <v>2</v>
      </c>
      <c r="P19" s="203" cm="1">
        <f t="array" ref="P19">MOD(MOD_EXP(K19,2,Prime)-1,Prime)</f>
        <v>255</v>
      </c>
      <c r="Q19" s="217">
        <f>MOD(L19*P19-O19,Prime)</f>
        <v>0</v>
      </c>
      <c r="R19" s="21"/>
      <c r="S19" s="541"/>
      <c r="T19" s="208">
        <f>MOD(T18*64,Prime)</f>
        <v>16</v>
      </c>
      <c r="U19" s="535">
        <f t="shared" si="3"/>
        <v>120</v>
      </c>
      <c r="V19" s="535"/>
      <c r="W19" s="535"/>
      <c r="X19" s="203" cm="1">
        <f t="array" ref="X19">MOD((T19-1)*MOD_EXP(T19,3,Prime),Prime)</f>
        <v>17</v>
      </c>
      <c r="Y19" s="203" cm="1">
        <f t="array" ref="Y19">MOD(MOD_EXP(T19,2,Prime)-1,Prime)</f>
        <v>255</v>
      </c>
      <c r="Z19" s="217">
        <f>MOD(U19*Y19-X19,Prime)</f>
        <v>0</v>
      </c>
      <c r="AA19" s="21"/>
      <c r="AB19" s="21"/>
      <c r="AC19" s="21"/>
      <c r="AD19" s="21"/>
      <c r="AE19" s="21"/>
      <c r="AF19" s="21"/>
    </row>
    <row r="20" spans="1:32" ht="21" customHeight="1" x14ac:dyDescent="0.35">
      <c r="A20" s="543" t="s">
        <v>650</v>
      </c>
      <c r="B20" s="543"/>
      <c r="C20" s="543"/>
      <c r="D20" s="543"/>
      <c r="E20" s="543"/>
      <c r="F20" s="543"/>
      <c r="G20" s="543"/>
      <c r="H20" s="543"/>
      <c r="I20" s="21"/>
      <c r="J20" s="541"/>
      <c r="K20" s="209">
        <f>MOD(K19*64,Prime)</f>
        <v>253</v>
      </c>
      <c r="L20" s="544">
        <f>AG8</f>
        <v>16</v>
      </c>
      <c r="M20" s="544"/>
      <c r="N20" s="544"/>
      <c r="O20" s="204">
        <f>MOD((K20-1)*(K20-256)*K20^2,Prime)</f>
        <v>240</v>
      </c>
      <c r="P20" s="204" cm="1">
        <f t="array" ref="P20">MOD(MOD_EXP(K20,2,Prime)-1,Prime)</f>
        <v>15</v>
      </c>
      <c r="Q20" s="218">
        <f>MOD(L20*P20-O20,Prime)</f>
        <v>0</v>
      </c>
      <c r="R20" s="21"/>
      <c r="S20" s="541"/>
      <c r="T20" s="209">
        <f>MOD(T19*64,Prime)</f>
        <v>253</v>
      </c>
      <c r="U20" s="535">
        <f t="shared" si="3"/>
        <v>107</v>
      </c>
      <c r="V20" s="535"/>
      <c r="W20" s="535"/>
      <c r="X20" s="204" cm="1">
        <f t="array" ref="X20">MOD((T20-1)*MOD_EXP(T20,3,Prime),Prime)</f>
        <v>63</v>
      </c>
      <c r="Y20" s="204" cm="1">
        <f t="array" ref="Y20">MOD(MOD_EXP(T20,2,Prime)-1,Prime)</f>
        <v>15</v>
      </c>
      <c r="Z20" s="218">
        <f>MOD(U20*Y20-X20,Prime)</f>
        <v>0</v>
      </c>
      <c r="AA20" s="21"/>
      <c r="AB20" s="21"/>
      <c r="AC20" s="21"/>
      <c r="AD20" s="21"/>
      <c r="AE20" s="21"/>
      <c r="AF20" s="21"/>
    </row>
    <row r="21" spans="1:32" ht="21" x14ac:dyDescent="0.35">
      <c r="A21" s="539" t="s">
        <v>647</v>
      </c>
      <c r="B21" s="539"/>
      <c r="C21" s="539" t="s">
        <v>646</v>
      </c>
      <c r="D21" s="539"/>
      <c r="E21" s="539"/>
      <c r="F21" s="539"/>
      <c r="G21" s="539"/>
      <c r="H21" s="539"/>
      <c r="I21" s="21"/>
      <c r="J21" s="205" t="s">
        <v>641</v>
      </c>
      <c r="K21" s="210" cm="1">
        <f t="array" ref="K21">DEGREE(K13:K20)</f>
        <v>1</v>
      </c>
      <c r="L21" s="545" cm="1">
        <f t="array" ref="L21">DEGREE(AH1:AH8)</f>
        <v>2</v>
      </c>
      <c r="M21" s="545"/>
      <c r="N21" s="545"/>
      <c r="O21" s="206" cm="1">
        <f t="array" ref="O21">DEGREE(O13:O20)</f>
        <v>4</v>
      </c>
      <c r="P21" s="206" cm="1">
        <f t="array" ref="P21">DEGREE(P13:P20)</f>
        <v>2</v>
      </c>
      <c r="Q21" s="206">
        <f>MAX(DEGREE(Q13:Q20),0)</f>
        <v>0</v>
      </c>
      <c r="R21" s="21"/>
      <c r="S21" s="205" t="s">
        <v>641</v>
      </c>
      <c r="T21" s="210" cm="1">
        <f t="array" ref="T21">DEGREE(T13:T20)</f>
        <v>1</v>
      </c>
      <c r="U21" s="545" cm="1">
        <f t="array" ref="U21">DEGREE(AJ1:AJ8)</f>
        <v>5</v>
      </c>
      <c r="V21" s="545"/>
      <c r="W21" s="545"/>
      <c r="X21" s="206" cm="1">
        <f t="array" ref="X21">DEGREE(X13:X20)</f>
        <v>4</v>
      </c>
      <c r="Y21" s="206" cm="1">
        <f t="array" ref="Y21">DEGREE(Y13:Y20)</f>
        <v>2</v>
      </c>
      <c r="Z21" s="206">
        <f>MAX(DEGREE(Z13:Z20),0)</f>
        <v>7</v>
      </c>
      <c r="AA21" s="21"/>
      <c r="AB21" s="21"/>
      <c r="AC21" s="21"/>
      <c r="AD21" s="21"/>
      <c r="AE21" s="21"/>
      <c r="AF21" s="21"/>
    </row>
    <row r="22" spans="1:32" ht="21" x14ac:dyDescent="0.25">
      <c r="A22" s="553" t="s">
        <v>645</v>
      </c>
      <c r="B22" s="553"/>
      <c r="C22" s="553" t="s">
        <v>653</v>
      </c>
      <c r="D22" s="553"/>
      <c r="E22" s="553"/>
      <c r="F22" s="553"/>
      <c r="G22" s="553"/>
      <c r="H22" s="553"/>
      <c r="I22" s="21"/>
      <c r="J22" s="21"/>
      <c r="K22" s="21"/>
      <c r="L22" s="21"/>
      <c r="M22" s="21"/>
      <c r="N22" s="21"/>
      <c r="O22" s="21"/>
      <c r="P22" s="21"/>
      <c r="Q22" s="21"/>
      <c r="R22" s="21"/>
      <c r="S22" s="21"/>
      <c r="T22" s="21"/>
      <c r="U22" s="21"/>
      <c r="V22" s="21"/>
      <c r="W22" s="21"/>
      <c r="X22" s="21"/>
      <c r="Y22" s="21"/>
      <c r="Z22" s="21"/>
      <c r="AA22" s="21"/>
      <c r="AB22" s="21"/>
      <c r="AC22" s="21"/>
      <c r="AD22" s="21"/>
      <c r="AE22" s="21"/>
      <c r="AF22" s="21"/>
    </row>
    <row r="23" spans="1:32" ht="21" customHeight="1" x14ac:dyDescent="0.25">
      <c r="A23" s="21"/>
      <c r="B23" s="21"/>
      <c r="C23" s="21"/>
      <c r="D23" s="21"/>
      <c r="E23" s="21"/>
      <c r="F23" s="21"/>
      <c r="G23" s="21"/>
      <c r="H23" s="21"/>
      <c r="I23" s="21"/>
      <c r="J23" s="21"/>
      <c r="K23" s="21"/>
      <c r="L23" s="21"/>
      <c r="M23" s="21"/>
      <c r="N23" s="21"/>
      <c r="O23" s="21"/>
      <c r="P23" s="21"/>
      <c r="Q23" s="21"/>
      <c r="R23" s="21"/>
      <c r="S23" s="21"/>
      <c r="T23" s="21"/>
      <c r="U23" s="21"/>
      <c r="V23" s="21"/>
      <c r="W23" s="21"/>
      <c r="X23" s="21"/>
      <c r="Y23" s="21"/>
      <c r="Z23" s="21"/>
      <c r="AA23" s="21"/>
      <c r="AB23" s="21"/>
      <c r="AC23" s="21"/>
      <c r="AD23" s="21"/>
      <c r="AE23" s="21"/>
      <c r="AF23" s="21"/>
    </row>
    <row r="24" spans="1:32" ht="14.65" customHeight="1" x14ac:dyDescent="0.25">
      <c r="A24" s="554" t="s">
        <v>657</v>
      </c>
      <c r="B24" s="554"/>
      <c r="C24" s="554"/>
      <c r="D24" s="554"/>
      <c r="E24" s="554"/>
      <c r="F24" s="554"/>
      <c r="G24" s="554"/>
      <c r="H24" s="554"/>
      <c r="I24" s="554"/>
      <c r="J24" s="554"/>
      <c r="K24" s="554"/>
      <c r="L24" s="554"/>
      <c r="M24" s="554"/>
      <c r="N24" s="554"/>
      <c r="O24" s="554"/>
      <c r="P24" s="554"/>
      <c r="Q24" s="554"/>
      <c r="R24" s="554"/>
      <c r="S24" s="554"/>
      <c r="T24" s="554"/>
      <c r="U24" s="554"/>
      <c r="V24" s="554"/>
      <c r="W24" s="554"/>
      <c r="X24" s="554"/>
      <c r="Y24" s="554"/>
      <c r="Z24" s="554"/>
      <c r="AA24" s="554"/>
      <c r="AB24" s="554"/>
      <c r="AC24" s="554"/>
      <c r="AD24" s="554"/>
      <c r="AE24" s="554"/>
      <c r="AF24" s="21"/>
    </row>
    <row r="25" spans="1:32" ht="14.65" customHeight="1" x14ac:dyDescent="0.25">
      <c r="A25" s="554"/>
      <c r="B25" s="554"/>
      <c r="C25" s="554"/>
      <c r="D25" s="554"/>
      <c r="E25" s="554"/>
      <c r="F25" s="554"/>
      <c r="G25" s="554"/>
      <c r="H25" s="554"/>
      <c r="I25" s="554"/>
      <c r="J25" s="554"/>
      <c r="K25" s="554"/>
      <c r="L25" s="554"/>
      <c r="M25" s="554"/>
      <c r="N25" s="554"/>
      <c r="O25" s="554"/>
      <c r="P25" s="554"/>
      <c r="Q25" s="554"/>
      <c r="R25" s="554"/>
      <c r="S25" s="554"/>
      <c r="T25" s="554"/>
      <c r="U25" s="554"/>
      <c r="V25" s="554"/>
      <c r="W25" s="554"/>
      <c r="X25" s="554"/>
      <c r="Y25" s="554"/>
      <c r="Z25" s="554"/>
      <c r="AA25" s="554"/>
      <c r="AB25" s="554"/>
      <c r="AC25" s="554"/>
      <c r="AD25" s="554"/>
      <c r="AE25" s="554"/>
      <c r="AF25" s="21"/>
    </row>
    <row r="26" spans="1:32" ht="14.65" customHeight="1" x14ac:dyDescent="0.25">
      <c r="A26" s="554"/>
      <c r="B26" s="554"/>
      <c r="C26" s="554"/>
      <c r="D26" s="554"/>
      <c r="E26" s="554"/>
      <c r="F26" s="554"/>
      <c r="G26" s="554"/>
      <c r="H26" s="554"/>
      <c r="I26" s="554"/>
      <c r="J26" s="554"/>
      <c r="K26" s="554"/>
      <c r="L26" s="554"/>
      <c r="M26" s="554"/>
      <c r="N26" s="554"/>
      <c r="O26" s="554"/>
      <c r="P26" s="554"/>
      <c r="Q26" s="554"/>
      <c r="R26" s="554"/>
      <c r="S26" s="554"/>
      <c r="T26" s="554"/>
      <c r="U26" s="554"/>
      <c r="V26" s="554"/>
      <c r="W26" s="554"/>
      <c r="X26" s="554"/>
      <c r="Y26" s="554"/>
      <c r="Z26" s="554"/>
      <c r="AA26" s="554"/>
      <c r="AB26" s="554"/>
      <c r="AC26" s="554"/>
      <c r="AD26" s="554"/>
      <c r="AE26" s="554"/>
      <c r="AF26" s="21"/>
    </row>
    <row r="27" spans="1:32" ht="28.5" x14ac:dyDescent="0.45">
      <c r="A27" s="548" t="s">
        <v>675</v>
      </c>
      <c r="B27" s="548"/>
      <c r="C27" s="548"/>
      <c r="D27" s="548"/>
      <c r="E27" s="548"/>
      <c r="F27" s="548"/>
      <c r="G27" s="548"/>
      <c r="H27" s="548"/>
      <c r="I27" s="548"/>
      <c r="J27" s="548"/>
      <c r="K27" s="548"/>
      <c r="L27" s="548"/>
      <c r="M27" s="548"/>
      <c r="N27" s="548"/>
      <c r="O27" s="21"/>
      <c r="P27" s="552" t="s">
        <v>711</v>
      </c>
      <c r="Q27" s="552"/>
      <c r="R27" s="552"/>
      <c r="S27" s="552"/>
      <c r="T27" s="552"/>
      <c r="U27" s="552"/>
      <c r="V27" s="552"/>
      <c r="W27" s="552"/>
      <c r="X27" s="552"/>
      <c r="Y27" s="552"/>
      <c r="Z27" s="552"/>
      <c r="AA27" s="552"/>
      <c r="AB27" s="552"/>
      <c r="AC27" s="552"/>
      <c r="AD27" s="552"/>
      <c r="AE27" s="552"/>
      <c r="AF27" s="21"/>
    </row>
    <row r="28" spans="1:32" ht="28.5" customHeight="1" x14ac:dyDescent="0.25">
      <c r="A28" s="551" t="s">
        <v>674</v>
      </c>
      <c r="B28" s="551"/>
      <c r="C28" s="551"/>
      <c r="D28" s="551"/>
      <c r="E28" s="551"/>
      <c r="F28" s="551"/>
      <c r="G28" s="551"/>
      <c r="H28" s="551"/>
      <c r="I28" s="551"/>
      <c r="J28" s="551"/>
      <c r="K28" s="551"/>
      <c r="L28" s="551"/>
      <c r="M28" s="551"/>
      <c r="N28" s="551"/>
      <c r="O28" s="21"/>
      <c r="P28" s="551" t="s">
        <v>676</v>
      </c>
      <c r="Q28" s="551"/>
      <c r="R28" s="551"/>
      <c r="S28" s="551"/>
      <c r="T28" s="551"/>
      <c r="U28" s="551"/>
      <c r="V28" s="551"/>
      <c r="W28" s="551"/>
      <c r="X28" s="551"/>
      <c r="Y28" s="551"/>
      <c r="Z28" s="551"/>
      <c r="AA28" s="551"/>
      <c r="AB28" s="551"/>
      <c r="AC28" s="551"/>
      <c r="AD28" s="551"/>
      <c r="AE28" s="551"/>
      <c r="AF28" s="21"/>
    </row>
    <row r="29" spans="1:32" ht="28.5" customHeight="1" x14ac:dyDescent="0.25">
      <c r="A29" s="551"/>
      <c r="B29" s="551"/>
      <c r="C29" s="551"/>
      <c r="D29" s="551"/>
      <c r="E29" s="551"/>
      <c r="F29" s="551"/>
      <c r="G29" s="551"/>
      <c r="H29" s="551"/>
      <c r="I29" s="551"/>
      <c r="J29" s="551"/>
      <c r="K29" s="551"/>
      <c r="L29" s="551"/>
      <c r="M29" s="551"/>
      <c r="N29" s="551"/>
      <c r="O29" s="21"/>
      <c r="P29" s="551"/>
      <c r="Q29" s="551"/>
      <c r="R29" s="551"/>
      <c r="S29" s="551"/>
      <c r="T29" s="551"/>
      <c r="U29" s="551"/>
      <c r="V29" s="551"/>
      <c r="W29" s="551"/>
      <c r="X29" s="551"/>
      <c r="Y29" s="551"/>
      <c r="Z29" s="551"/>
      <c r="AA29" s="551"/>
      <c r="AB29" s="551"/>
      <c r="AC29" s="551"/>
      <c r="AD29" s="551"/>
      <c r="AE29" s="551"/>
      <c r="AF29" s="21"/>
    </row>
    <row r="30" spans="1:32" ht="21" x14ac:dyDescent="0.35">
      <c r="A30" s="549" t="s">
        <v>670</v>
      </c>
      <c r="B30" s="549"/>
      <c r="C30" s="549"/>
      <c r="D30" s="549"/>
      <c r="E30" s="549"/>
      <c r="F30" s="549"/>
      <c r="G30" s="549"/>
      <c r="H30" s="549"/>
      <c r="I30" s="549"/>
      <c r="J30" s="549"/>
      <c r="K30" s="549"/>
      <c r="L30" s="549"/>
      <c r="M30" s="549"/>
      <c r="N30" s="549"/>
      <c r="O30" s="21"/>
      <c r="P30" s="551"/>
      <c r="Q30" s="551"/>
      <c r="R30" s="551"/>
      <c r="S30" s="551"/>
      <c r="T30" s="551"/>
      <c r="U30" s="551"/>
      <c r="V30" s="551"/>
      <c r="W30" s="551"/>
      <c r="X30" s="551"/>
      <c r="Y30" s="551"/>
      <c r="Z30" s="551"/>
      <c r="AA30" s="551"/>
      <c r="AB30" s="551"/>
      <c r="AC30" s="551"/>
      <c r="AD30" s="551"/>
      <c r="AE30" s="551"/>
      <c r="AF30" s="21"/>
    </row>
    <row r="31" spans="1:32" ht="21" x14ac:dyDescent="0.35">
      <c r="A31" s="222" t="s">
        <v>661</v>
      </c>
      <c r="B31" s="223"/>
      <c r="C31" s="223"/>
      <c r="D31" s="223"/>
      <c r="E31" s="223"/>
      <c r="F31" s="223"/>
      <c r="G31" s="223"/>
      <c r="H31" s="223"/>
      <c r="I31" s="223"/>
      <c r="J31" s="223"/>
      <c r="K31" s="223"/>
      <c r="L31" s="223"/>
      <c r="M31" s="223"/>
      <c r="N31" s="223"/>
      <c r="O31" s="21"/>
      <c r="P31" s="517" t="s">
        <v>709</v>
      </c>
      <c r="Q31" s="517"/>
      <c r="R31" s="517"/>
      <c r="S31" s="517"/>
      <c r="T31" s="517"/>
      <c r="U31" s="517"/>
      <c r="V31" s="517"/>
      <c r="W31" s="517"/>
      <c r="X31" s="517"/>
      <c r="Y31" s="517"/>
      <c r="Z31" s="517"/>
      <c r="AA31" s="517"/>
      <c r="AB31" s="517"/>
      <c r="AC31" s="517"/>
      <c r="AD31" s="517"/>
      <c r="AE31" s="517"/>
      <c r="AF31" s="21"/>
    </row>
    <row r="32" spans="1:32" ht="21" customHeight="1" x14ac:dyDescent="0.35">
      <c r="A32" s="224" t="s">
        <v>658</v>
      </c>
      <c r="B32" s="222" t="s">
        <v>665</v>
      </c>
      <c r="C32" s="223"/>
      <c r="D32" s="223"/>
      <c r="E32" s="223"/>
      <c r="F32" s="223"/>
      <c r="G32" s="223"/>
      <c r="H32" s="223"/>
      <c r="I32" s="223"/>
      <c r="J32" s="223"/>
      <c r="K32" s="223"/>
      <c r="L32" s="223"/>
      <c r="M32" s="223"/>
      <c r="N32" s="223"/>
      <c r="O32" s="21"/>
      <c r="P32" s="517"/>
      <c r="Q32" s="517"/>
      <c r="R32" s="517"/>
      <c r="S32" s="517"/>
      <c r="T32" s="517"/>
      <c r="U32" s="517"/>
      <c r="V32" s="517"/>
      <c r="W32" s="517"/>
      <c r="X32" s="517"/>
      <c r="Y32" s="517"/>
      <c r="Z32" s="517"/>
      <c r="AA32" s="517"/>
      <c r="AB32" s="517"/>
      <c r="AC32" s="517"/>
      <c r="AD32" s="517"/>
      <c r="AE32" s="517"/>
      <c r="AF32" s="21"/>
    </row>
    <row r="33" spans="1:38" ht="18.399999999999999" customHeight="1" x14ac:dyDescent="0.3">
      <c r="A33" s="223"/>
      <c r="B33" s="225" t="s">
        <v>664</v>
      </c>
      <c r="C33" s="223"/>
      <c r="D33" s="223"/>
      <c r="E33" s="223"/>
      <c r="F33" s="223"/>
      <c r="G33" s="223"/>
      <c r="H33" s="223"/>
      <c r="I33" s="223"/>
      <c r="J33" s="223"/>
      <c r="K33" s="223"/>
      <c r="L33" s="223"/>
      <c r="M33" s="223"/>
      <c r="N33" s="223"/>
      <c r="O33" s="21"/>
      <c r="P33" s="517"/>
      <c r="Q33" s="517"/>
      <c r="R33" s="517"/>
      <c r="S33" s="517"/>
      <c r="T33" s="517"/>
      <c r="U33" s="517"/>
      <c r="V33" s="517"/>
      <c r="W33" s="517"/>
      <c r="X33" s="517"/>
      <c r="Y33" s="517"/>
      <c r="Z33" s="517"/>
      <c r="AA33" s="517"/>
      <c r="AB33" s="517"/>
      <c r="AC33" s="517"/>
      <c r="AD33" s="517"/>
      <c r="AE33" s="517"/>
      <c r="AF33" s="21"/>
    </row>
    <row r="34" spans="1:38" ht="21" x14ac:dyDescent="0.35">
      <c r="A34" s="226" t="s">
        <v>662</v>
      </c>
      <c r="B34" s="95"/>
      <c r="C34" s="95"/>
      <c r="D34" s="95"/>
      <c r="E34" s="95"/>
      <c r="F34" s="95"/>
      <c r="G34" s="95"/>
      <c r="H34" s="95"/>
      <c r="I34" s="95"/>
      <c r="J34" s="95"/>
      <c r="K34" s="95"/>
      <c r="L34" s="95"/>
      <c r="M34" s="95"/>
      <c r="N34" s="95"/>
      <c r="O34" s="21"/>
      <c r="P34" s="517"/>
      <c r="Q34" s="517"/>
      <c r="R34" s="517"/>
      <c r="S34" s="517"/>
      <c r="T34" s="517"/>
      <c r="U34" s="517"/>
      <c r="V34" s="517"/>
      <c r="W34" s="517"/>
      <c r="X34" s="517"/>
      <c r="Y34" s="517"/>
      <c r="Z34" s="517"/>
      <c r="AA34" s="517"/>
      <c r="AB34" s="517"/>
      <c r="AC34" s="517"/>
      <c r="AD34" s="517"/>
      <c r="AE34" s="517"/>
      <c r="AF34" s="21"/>
    </row>
    <row r="35" spans="1:38" ht="21" customHeight="1" x14ac:dyDescent="0.4">
      <c r="A35" s="227" t="s">
        <v>659</v>
      </c>
      <c r="B35" s="226" t="s">
        <v>663</v>
      </c>
      <c r="C35" s="95"/>
      <c r="D35" s="95"/>
      <c r="E35" s="95"/>
      <c r="F35" s="95"/>
      <c r="G35" s="95"/>
      <c r="H35" s="95"/>
      <c r="I35" s="95"/>
      <c r="J35" s="95"/>
      <c r="K35" s="95"/>
      <c r="L35" s="95"/>
      <c r="M35" s="95"/>
      <c r="N35" s="95"/>
      <c r="O35" s="21"/>
      <c r="P35" s="502" t="s">
        <v>677</v>
      </c>
      <c r="Q35" s="502"/>
      <c r="R35" s="502"/>
      <c r="S35" s="502"/>
      <c r="T35" s="502"/>
      <c r="U35" s="502"/>
      <c r="V35" s="502"/>
      <c r="W35" s="502"/>
      <c r="X35" s="502"/>
      <c r="Y35" s="502"/>
      <c r="Z35" s="502"/>
      <c r="AA35" s="502"/>
      <c r="AB35" s="502"/>
      <c r="AC35" s="502"/>
      <c r="AD35" s="502"/>
      <c r="AE35" s="502"/>
      <c r="AF35" s="21"/>
    </row>
    <row r="36" spans="1:38" ht="21" customHeight="1" x14ac:dyDescent="0.35">
      <c r="A36" s="227" t="s">
        <v>660</v>
      </c>
      <c r="B36" s="547" t="s">
        <v>671</v>
      </c>
      <c r="C36" s="547"/>
      <c r="D36" s="547"/>
      <c r="E36" s="547"/>
      <c r="F36" s="547"/>
      <c r="G36" s="547"/>
      <c r="H36" s="547"/>
      <c r="I36" s="547"/>
      <c r="J36" s="547"/>
      <c r="K36" s="547"/>
      <c r="L36" s="547"/>
      <c r="M36" s="547"/>
      <c r="N36" s="547"/>
      <c r="O36" s="21"/>
      <c r="P36" s="559" t="s">
        <v>691</v>
      </c>
      <c r="Q36" s="559"/>
      <c r="R36" s="559"/>
      <c r="S36" s="559"/>
      <c r="T36" s="241" t="s">
        <v>692</v>
      </c>
      <c r="U36" s="241" t="s">
        <v>693</v>
      </c>
      <c r="V36" s="241" t="s">
        <v>694</v>
      </c>
      <c r="W36" s="241" t="s">
        <v>695</v>
      </c>
      <c r="X36" s="241" t="s">
        <v>696</v>
      </c>
      <c r="Y36" s="241" t="s">
        <v>697</v>
      </c>
      <c r="Z36" s="241" t="s">
        <v>698</v>
      </c>
      <c r="AA36" s="241" t="s">
        <v>699</v>
      </c>
      <c r="AB36" s="239"/>
      <c r="AC36" s="556" t="s">
        <v>689</v>
      </c>
      <c r="AD36" s="556"/>
      <c r="AE36" s="556"/>
      <c r="AF36" s="21"/>
    </row>
    <row r="37" spans="1:38" ht="21" x14ac:dyDescent="0.35">
      <c r="A37" s="95"/>
      <c r="B37" s="229" t="s">
        <v>666</v>
      </c>
      <c r="C37" s="230"/>
      <c r="D37" s="230"/>
      <c r="E37" s="230"/>
      <c r="F37" s="230"/>
      <c r="G37" s="230"/>
      <c r="H37" s="230"/>
      <c r="I37" s="230"/>
      <c r="J37" s="230"/>
      <c r="K37" s="230"/>
      <c r="L37" s="230"/>
      <c r="M37" s="228"/>
      <c r="N37" s="95"/>
      <c r="O37" s="21"/>
      <c r="P37" s="391" t="s">
        <v>679</v>
      </c>
      <c r="Q37" s="391"/>
      <c r="R37" s="391"/>
      <c r="S37" s="391"/>
      <c r="T37" s="235" t="s">
        <v>11</v>
      </c>
      <c r="U37" s="236" t="s">
        <v>136</v>
      </c>
      <c r="V37" s="235" t="s">
        <v>58</v>
      </c>
      <c r="W37" s="236" t="s">
        <v>129</v>
      </c>
      <c r="X37" s="235" t="s">
        <v>137</v>
      </c>
      <c r="Y37" s="236" t="s">
        <v>138</v>
      </c>
      <c r="Z37" s="235" t="s">
        <v>322</v>
      </c>
      <c r="AA37" s="236" t="s">
        <v>678</v>
      </c>
      <c r="AB37" s="240"/>
      <c r="AC37" s="555" t="s">
        <v>531</v>
      </c>
      <c r="AD37" s="555"/>
      <c r="AE37" s="555"/>
      <c r="AF37" s="21"/>
    </row>
    <row r="38" spans="1:38" ht="24" x14ac:dyDescent="0.45">
      <c r="A38" s="222" t="s">
        <v>661</v>
      </c>
      <c r="B38" s="223"/>
      <c r="C38" s="223"/>
      <c r="D38" s="223"/>
      <c r="E38" s="223"/>
      <c r="F38" s="223"/>
      <c r="G38" s="223"/>
      <c r="H38" s="223"/>
      <c r="I38" s="223"/>
      <c r="J38" s="223"/>
      <c r="K38" s="223"/>
      <c r="L38" s="223"/>
      <c r="M38" s="223"/>
      <c r="N38" s="223"/>
      <c r="O38" s="21"/>
      <c r="P38" s="391" t="s">
        <v>681</v>
      </c>
      <c r="Q38" s="391"/>
      <c r="R38" s="391"/>
      <c r="S38" s="391"/>
      <c r="T38" s="235" t="s">
        <v>11</v>
      </c>
      <c r="U38" s="235" t="s">
        <v>58</v>
      </c>
      <c r="V38" s="235" t="s">
        <v>137</v>
      </c>
      <c r="W38" s="235" t="s">
        <v>322</v>
      </c>
      <c r="X38" s="237">
        <v>0</v>
      </c>
      <c r="Y38" s="237">
        <v>0</v>
      </c>
      <c r="Z38" s="237">
        <v>0</v>
      </c>
      <c r="AA38" s="237">
        <v>0</v>
      </c>
      <c r="AB38" s="240"/>
      <c r="AC38" s="555" t="s">
        <v>688</v>
      </c>
      <c r="AD38" s="555"/>
      <c r="AE38" s="555"/>
      <c r="AF38" s="21"/>
      <c r="AL38" s="195"/>
    </row>
    <row r="39" spans="1:38" ht="24" x14ac:dyDescent="0.45">
      <c r="A39" s="224" t="s">
        <v>667</v>
      </c>
      <c r="B39" s="222" t="s">
        <v>765</v>
      </c>
      <c r="C39" s="223"/>
      <c r="D39" s="223"/>
      <c r="E39" s="223"/>
      <c r="F39" s="223"/>
      <c r="G39" s="223"/>
      <c r="H39" s="223"/>
      <c r="I39" s="223"/>
      <c r="J39" s="223"/>
      <c r="K39" s="223"/>
      <c r="L39" s="223"/>
      <c r="M39" s="223"/>
      <c r="N39" s="223"/>
      <c r="O39" s="21"/>
      <c r="P39" s="391" t="s">
        <v>682</v>
      </c>
      <c r="Q39" s="391"/>
      <c r="R39" s="391"/>
      <c r="S39" s="391"/>
      <c r="T39" s="236" t="s">
        <v>136</v>
      </c>
      <c r="U39" s="236" t="s">
        <v>129</v>
      </c>
      <c r="V39" s="236" t="s">
        <v>138</v>
      </c>
      <c r="W39" s="236" t="s">
        <v>678</v>
      </c>
      <c r="X39" s="237">
        <v>0</v>
      </c>
      <c r="Y39" s="237">
        <v>0</v>
      </c>
      <c r="Z39" s="237">
        <v>0</v>
      </c>
      <c r="AA39" s="237">
        <v>0</v>
      </c>
      <c r="AB39" s="240"/>
      <c r="AC39" s="555" t="s">
        <v>688</v>
      </c>
      <c r="AD39" s="555"/>
      <c r="AE39" s="555"/>
      <c r="AF39" s="21"/>
    </row>
    <row r="40" spans="1:38" ht="24.75" x14ac:dyDescent="0.45">
      <c r="A40" s="223"/>
      <c r="B40" s="225" t="s">
        <v>668</v>
      </c>
      <c r="C40" s="223"/>
      <c r="D40" s="223"/>
      <c r="E40" s="223"/>
      <c r="F40" s="223"/>
      <c r="G40" s="223"/>
      <c r="H40" s="223"/>
      <c r="I40" s="223"/>
      <c r="J40" s="223"/>
      <c r="K40" s="223"/>
      <c r="L40" s="223"/>
      <c r="M40" s="223"/>
      <c r="N40" s="223"/>
      <c r="O40" s="21"/>
      <c r="P40" s="391" t="s">
        <v>680</v>
      </c>
      <c r="Q40" s="391"/>
      <c r="R40" s="391"/>
      <c r="S40" s="391"/>
      <c r="T40" s="235" t="s">
        <v>11</v>
      </c>
      <c r="U40" s="237">
        <v>0</v>
      </c>
      <c r="V40" s="235" t="s">
        <v>58</v>
      </c>
      <c r="W40" s="237">
        <v>0</v>
      </c>
      <c r="X40" s="235" t="s">
        <v>137</v>
      </c>
      <c r="Y40" s="237">
        <v>0</v>
      </c>
      <c r="Z40" s="235" t="s">
        <v>322</v>
      </c>
      <c r="AA40" s="237">
        <v>0</v>
      </c>
      <c r="AB40" s="240"/>
      <c r="AC40" s="555" t="s">
        <v>686</v>
      </c>
      <c r="AD40" s="555"/>
      <c r="AE40" s="555"/>
      <c r="AF40" s="21"/>
    </row>
    <row r="41" spans="1:38" ht="24.75" x14ac:dyDescent="0.45">
      <c r="A41" s="226" t="s">
        <v>662</v>
      </c>
      <c r="B41" s="95"/>
      <c r="C41" s="95"/>
      <c r="D41" s="95"/>
      <c r="E41" s="95"/>
      <c r="F41" s="95"/>
      <c r="G41" s="95"/>
      <c r="H41" s="95"/>
      <c r="I41" s="95"/>
      <c r="J41" s="95"/>
      <c r="K41" s="95"/>
      <c r="L41" s="95"/>
      <c r="M41" s="95"/>
      <c r="N41" s="95"/>
      <c r="O41" s="21"/>
      <c r="P41" s="391" t="s">
        <v>683</v>
      </c>
      <c r="Q41" s="391"/>
      <c r="R41" s="391"/>
      <c r="S41" s="391"/>
      <c r="T41" s="236" t="s">
        <v>136</v>
      </c>
      <c r="U41" s="237">
        <v>0</v>
      </c>
      <c r="V41" s="236" t="s">
        <v>129</v>
      </c>
      <c r="W41" s="237">
        <v>0</v>
      </c>
      <c r="X41" s="236" t="s">
        <v>138</v>
      </c>
      <c r="Y41" s="237">
        <v>0</v>
      </c>
      <c r="Z41" s="236" t="s">
        <v>678</v>
      </c>
      <c r="AA41" s="237">
        <v>0</v>
      </c>
      <c r="AB41" s="239"/>
      <c r="AC41" s="555" t="s">
        <v>686</v>
      </c>
      <c r="AD41" s="555"/>
      <c r="AE41" s="555"/>
      <c r="AF41" s="21"/>
    </row>
    <row r="42" spans="1:38" ht="22.15" customHeight="1" x14ac:dyDescent="0.45">
      <c r="A42" s="227" t="s">
        <v>669</v>
      </c>
      <c r="B42" s="226" t="s">
        <v>672</v>
      </c>
      <c r="C42" s="95"/>
      <c r="D42" s="95"/>
      <c r="E42" s="95"/>
      <c r="F42" s="95"/>
      <c r="G42" s="95"/>
      <c r="H42" s="95"/>
      <c r="I42" s="95"/>
      <c r="J42" s="95"/>
      <c r="K42" s="95"/>
      <c r="L42" s="95"/>
      <c r="M42" s="95"/>
      <c r="N42" s="95"/>
      <c r="O42" s="21"/>
      <c r="P42" s="391" t="s">
        <v>684</v>
      </c>
      <c r="Q42" s="391"/>
      <c r="R42" s="391"/>
      <c r="S42" s="391"/>
      <c r="T42" s="237">
        <v>0</v>
      </c>
      <c r="U42" s="236" t="s">
        <v>136</v>
      </c>
      <c r="V42" s="237">
        <v>0</v>
      </c>
      <c r="W42" s="236" t="s">
        <v>129</v>
      </c>
      <c r="X42" s="237">
        <v>0</v>
      </c>
      <c r="Y42" s="236" t="s">
        <v>138</v>
      </c>
      <c r="Z42" s="237">
        <v>0</v>
      </c>
      <c r="AA42" s="236" t="s">
        <v>678</v>
      </c>
      <c r="AB42" s="239"/>
      <c r="AC42" s="555" t="s">
        <v>687</v>
      </c>
      <c r="AD42" s="555"/>
      <c r="AE42" s="555"/>
      <c r="AF42" s="21"/>
    </row>
    <row r="43" spans="1:38" ht="10.5" customHeight="1" x14ac:dyDescent="0.35">
      <c r="A43" s="231"/>
      <c r="B43" s="172"/>
      <c r="C43" s="21"/>
      <c r="D43" s="21"/>
      <c r="E43" s="21"/>
      <c r="F43" s="21"/>
      <c r="G43" s="21"/>
      <c r="H43" s="21"/>
      <c r="I43" s="21"/>
      <c r="J43" s="21"/>
      <c r="K43" s="21"/>
      <c r="L43" s="21"/>
      <c r="M43" s="21"/>
      <c r="N43" s="21"/>
      <c r="O43" s="21"/>
      <c r="P43" s="238"/>
      <c r="Q43" s="238"/>
      <c r="R43" s="238"/>
      <c r="S43" s="238"/>
      <c r="T43" s="238"/>
      <c r="U43" s="238"/>
      <c r="V43" s="238"/>
      <c r="W43" s="238"/>
      <c r="X43" s="238"/>
      <c r="Y43" s="238"/>
      <c r="Z43" s="238"/>
      <c r="AA43" s="238"/>
      <c r="AB43" s="238"/>
      <c r="AC43" s="238"/>
      <c r="AD43" s="238"/>
      <c r="AE43" s="238"/>
      <c r="AF43" s="21"/>
    </row>
    <row r="44" spans="1:38" ht="22.15" customHeight="1" x14ac:dyDescent="0.45">
      <c r="A44" s="550" t="s">
        <v>673</v>
      </c>
      <c r="B44" s="550"/>
      <c r="C44" s="550"/>
      <c r="D44" s="550"/>
      <c r="E44" s="550"/>
      <c r="F44" s="550"/>
      <c r="G44" s="550"/>
      <c r="H44" s="550"/>
      <c r="I44" s="550"/>
      <c r="J44" s="550"/>
      <c r="K44" s="550"/>
      <c r="L44" s="550"/>
      <c r="M44" s="550"/>
      <c r="N44" s="550"/>
      <c r="O44" s="21"/>
      <c r="P44" s="391" t="s">
        <v>685</v>
      </c>
      <c r="Q44" s="391"/>
      <c r="R44" s="391"/>
      <c r="S44" s="391"/>
      <c r="T44" s="235" t="s">
        <v>11</v>
      </c>
      <c r="U44" s="236" t="s">
        <v>136</v>
      </c>
      <c r="V44" s="235" t="s">
        <v>58</v>
      </c>
      <c r="W44" s="236" t="s">
        <v>129</v>
      </c>
      <c r="X44" s="235" t="s">
        <v>137</v>
      </c>
      <c r="Y44" s="236" t="s">
        <v>138</v>
      </c>
      <c r="Z44" s="235" t="s">
        <v>322</v>
      </c>
      <c r="AA44" s="236" t="s">
        <v>678</v>
      </c>
      <c r="AB44" s="239"/>
      <c r="AC44" s="555" t="s">
        <v>690</v>
      </c>
      <c r="AD44" s="555"/>
      <c r="AE44" s="555"/>
      <c r="AF44" s="21"/>
    </row>
    <row r="45" spans="1:38" ht="27.75" x14ac:dyDescent="0.45">
      <c r="A45" s="550"/>
      <c r="B45" s="550"/>
      <c r="C45" s="550"/>
      <c r="D45" s="550"/>
      <c r="E45" s="550"/>
      <c r="F45" s="550"/>
      <c r="G45" s="550"/>
      <c r="H45" s="550"/>
      <c r="I45" s="550"/>
      <c r="J45" s="550"/>
      <c r="K45" s="550"/>
      <c r="L45" s="550"/>
      <c r="M45" s="550"/>
      <c r="N45" s="550"/>
      <c r="O45" s="21"/>
      <c r="P45" s="502" t="s">
        <v>706</v>
      </c>
      <c r="Q45" s="502"/>
      <c r="R45" s="502"/>
      <c r="S45" s="502"/>
      <c r="T45" s="502"/>
      <c r="U45" s="502"/>
      <c r="V45" s="502"/>
      <c r="W45" s="502"/>
      <c r="X45" s="502"/>
      <c r="Y45" s="502"/>
      <c r="Z45" s="502"/>
      <c r="AA45" s="502"/>
      <c r="AB45" s="502"/>
      <c r="AC45" s="502"/>
      <c r="AD45" s="502"/>
      <c r="AE45" s="502"/>
      <c r="AF45" s="21"/>
    </row>
    <row r="46" spans="1:38" ht="22.15" customHeight="1" x14ac:dyDescent="0.35">
      <c r="A46" s="550"/>
      <c r="B46" s="550"/>
      <c r="C46" s="550"/>
      <c r="D46" s="550"/>
      <c r="E46" s="550"/>
      <c r="F46" s="550"/>
      <c r="G46" s="550"/>
      <c r="H46" s="550"/>
      <c r="I46" s="550"/>
      <c r="J46" s="550"/>
      <c r="K46" s="550"/>
      <c r="L46" s="550"/>
      <c r="M46" s="550"/>
      <c r="N46" s="550"/>
      <c r="O46" s="21"/>
      <c r="P46" s="560" t="s">
        <v>700</v>
      </c>
      <c r="Q46" s="560"/>
      <c r="R46" s="561" t="s">
        <v>701</v>
      </c>
      <c r="S46" s="561"/>
      <c r="T46" s="561"/>
      <c r="U46" s="234"/>
      <c r="V46" s="234"/>
      <c r="W46" s="560" t="s">
        <v>702</v>
      </c>
      <c r="X46" s="560"/>
      <c r="Y46" s="561" t="s">
        <v>703</v>
      </c>
      <c r="Z46" s="561"/>
      <c r="AA46" s="561"/>
      <c r="AB46" s="239"/>
      <c r="AC46" s="562" t="s">
        <v>705</v>
      </c>
      <c r="AD46" s="562"/>
      <c r="AE46" s="562"/>
      <c r="AF46" s="21"/>
    </row>
    <row r="47" spans="1:38" ht="10.5" customHeight="1" x14ac:dyDescent="0.35">
      <c r="A47" s="231"/>
      <c r="B47" s="172"/>
      <c r="C47" s="21"/>
      <c r="D47" s="21"/>
      <c r="E47" s="21"/>
      <c r="F47" s="21"/>
      <c r="G47" s="21"/>
      <c r="H47" s="21"/>
      <c r="I47" s="21"/>
      <c r="J47" s="21"/>
      <c r="K47" s="21"/>
      <c r="L47" s="21"/>
      <c r="M47" s="21"/>
      <c r="N47" s="21"/>
      <c r="O47" s="21"/>
      <c r="P47" s="560"/>
      <c r="Q47" s="560"/>
      <c r="R47" s="21"/>
      <c r="S47" s="21"/>
      <c r="T47" s="21"/>
      <c r="U47" s="234"/>
      <c r="V47" s="234"/>
      <c r="W47" s="560"/>
      <c r="X47" s="560"/>
      <c r="Y47" s="21"/>
      <c r="Z47" s="21"/>
      <c r="AA47" s="21"/>
      <c r="AB47" s="239"/>
      <c r="AC47" s="562"/>
      <c r="AD47" s="562"/>
      <c r="AE47" s="562"/>
      <c r="AF47" s="21"/>
    </row>
    <row r="48" spans="1:38" ht="22.15" customHeight="1" x14ac:dyDescent="0.35">
      <c r="A48" s="546" t="s">
        <v>707</v>
      </c>
      <c r="B48" s="546"/>
      <c r="C48" s="546"/>
      <c r="D48" s="546"/>
      <c r="E48" s="546"/>
      <c r="F48" s="546"/>
      <c r="G48" s="546"/>
      <c r="H48" s="546"/>
      <c r="I48" s="546"/>
      <c r="J48" s="546"/>
      <c r="K48" s="546"/>
      <c r="L48" s="546"/>
      <c r="M48" s="546"/>
      <c r="N48" s="546"/>
      <c r="O48" s="21"/>
      <c r="P48" s="560"/>
      <c r="Q48" s="560"/>
      <c r="R48" s="561">
        <v>2</v>
      </c>
      <c r="S48" s="561"/>
      <c r="T48" s="561"/>
      <c r="U48" s="234"/>
      <c r="V48" s="234"/>
      <c r="W48" s="560"/>
      <c r="X48" s="560"/>
      <c r="Y48" s="561" t="s">
        <v>704</v>
      </c>
      <c r="Z48" s="561"/>
      <c r="AA48" s="561"/>
      <c r="AB48" s="239"/>
      <c r="AC48" s="562"/>
      <c r="AD48" s="562"/>
      <c r="AE48" s="562"/>
      <c r="AF48" s="21"/>
    </row>
    <row r="49" spans="1:32" ht="9.4" customHeight="1" x14ac:dyDescent="0.35">
      <c r="A49" s="546"/>
      <c r="B49" s="546"/>
      <c r="C49" s="546"/>
      <c r="D49" s="546"/>
      <c r="E49" s="546"/>
      <c r="F49" s="546"/>
      <c r="G49" s="546"/>
      <c r="H49" s="546"/>
      <c r="I49" s="546"/>
      <c r="J49" s="546"/>
      <c r="K49" s="546"/>
      <c r="L49" s="546"/>
      <c r="M49" s="546"/>
      <c r="N49" s="546"/>
      <c r="O49" s="21"/>
      <c r="P49" s="242"/>
      <c r="Q49" s="242"/>
      <c r="R49" s="243"/>
      <c r="S49" s="243"/>
      <c r="T49" s="243"/>
      <c r="U49" s="21"/>
      <c r="V49" s="21"/>
      <c r="W49" s="242"/>
      <c r="X49" s="242"/>
      <c r="Y49" s="243"/>
      <c r="Z49" s="243"/>
      <c r="AA49" s="243"/>
      <c r="AB49" s="21"/>
      <c r="AC49" s="244"/>
      <c r="AD49" s="244"/>
      <c r="AE49" s="244"/>
      <c r="AF49" s="21"/>
    </row>
    <row r="50" spans="1:32" ht="22.15" customHeight="1" x14ac:dyDescent="0.25">
      <c r="A50" s="546"/>
      <c r="B50" s="546"/>
      <c r="C50" s="546"/>
      <c r="D50" s="546"/>
      <c r="E50" s="546"/>
      <c r="F50" s="546"/>
      <c r="G50" s="546"/>
      <c r="H50" s="546"/>
      <c r="I50" s="546"/>
      <c r="J50" s="546"/>
      <c r="K50" s="546"/>
      <c r="L50" s="546"/>
      <c r="M50" s="546"/>
      <c r="N50" s="546"/>
      <c r="O50" s="21"/>
      <c r="P50" s="510" t="s">
        <v>708</v>
      </c>
      <c r="Q50" s="558"/>
      <c r="R50" s="558"/>
      <c r="S50" s="558"/>
      <c r="T50" s="558"/>
      <c r="U50" s="558"/>
      <c r="V50" s="558"/>
      <c r="W50" s="558"/>
      <c r="X50" s="558"/>
      <c r="Y50" s="558"/>
      <c r="Z50" s="558"/>
      <c r="AA50" s="558"/>
      <c r="AB50" s="558"/>
      <c r="AC50" s="558"/>
      <c r="AD50" s="558"/>
      <c r="AE50" s="558"/>
      <c r="AF50" s="21"/>
    </row>
    <row r="51" spans="1:32" ht="27" customHeight="1" x14ac:dyDescent="0.25">
      <c r="A51" s="21"/>
      <c r="B51" s="21"/>
      <c r="C51" s="21"/>
      <c r="D51" s="21"/>
      <c r="E51" s="21"/>
      <c r="F51" s="21"/>
      <c r="G51" s="21"/>
      <c r="H51" s="21"/>
      <c r="I51" s="21"/>
      <c r="J51" s="21"/>
      <c r="K51" s="21"/>
      <c r="L51" s="21"/>
      <c r="M51" s="21"/>
      <c r="N51" s="21"/>
      <c r="O51" s="21"/>
      <c r="P51" s="558"/>
      <c r="Q51" s="558"/>
      <c r="R51" s="558"/>
      <c r="S51" s="558"/>
      <c r="T51" s="558"/>
      <c r="U51" s="558"/>
      <c r="V51" s="558"/>
      <c r="W51" s="558"/>
      <c r="X51" s="558"/>
      <c r="Y51" s="558"/>
      <c r="Z51" s="558"/>
      <c r="AA51" s="558"/>
      <c r="AB51" s="558"/>
      <c r="AC51" s="558"/>
      <c r="AD51" s="558"/>
      <c r="AE51" s="558"/>
      <c r="AF51" s="21"/>
    </row>
    <row r="52" spans="1:32" ht="10.5" customHeight="1" x14ac:dyDescent="0.4">
      <c r="A52" s="110"/>
      <c r="B52" s="110"/>
      <c r="C52" s="110"/>
      <c r="D52" s="110"/>
      <c r="E52" s="110"/>
      <c r="F52" s="110"/>
      <c r="G52" s="110"/>
      <c r="H52" s="110"/>
      <c r="I52" s="21"/>
      <c r="J52" s="21"/>
      <c r="K52" s="21"/>
      <c r="L52" s="21"/>
      <c r="M52" s="21"/>
      <c r="N52" s="21"/>
      <c r="O52" s="21"/>
      <c r="P52" s="21"/>
      <c r="Q52" s="21"/>
      <c r="R52" s="21"/>
      <c r="S52" s="21"/>
      <c r="T52" s="21"/>
      <c r="U52" s="21"/>
      <c r="V52" s="21"/>
      <c r="W52" s="21"/>
      <c r="X52" s="21"/>
      <c r="Y52" s="21"/>
      <c r="Z52" s="21"/>
      <c r="AA52" s="21"/>
      <c r="AB52" s="21"/>
      <c r="AC52" s="21"/>
      <c r="AD52" s="21"/>
      <c r="AE52" s="21"/>
      <c r="AF52" s="21"/>
    </row>
    <row r="53" spans="1:32" ht="18.399999999999999" customHeight="1" x14ac:dyDescent="0.25">
      <c r="A53" s="245"/>
      <c r="B53" s="245"/>
      <c r="C53" s="245"/>
      <c r="D53" s="245"/>
      <c r="E53" s="245"/>
      <c r="F53" s="245"/>
      <c r="G53" s="245"/>
      <c r="H53" s="245"/>
      <c r="I53" s="245"/>
      <c r="J53" s="245"/>
      <c r="K53" s="245"/>
      <c r="L53" s="245"/>
      <c r="M53" s="245"/>
      <c r="N53" s="245"/>
      <c r="O53" s="245"/>
      <c r="P53" s="245"/>
      <c r="Q53" s="245"/>
      <c r="R53" s="245"/>
      <c r="S53" s="245"/>
      <c r="T53" s="245"/>
      <c r="U53" s="245"/>
      <c r="V53" s="245"/>
      <c r="W53" s="245"/>
      <c r="X53" s="245"/>
      <c r="Y53" s="245"/>
      <c r="Z53" s="245"/>
      <c r="AA53" s="245"/>
      <c r="AB53" s="245"/>
      <c r="AC53" s="245"/>
      <c r="AD53" s="245"/>
      <c r="AE53" s="245"/>
      <c r="AF53" s="245"/>
    </row>
    <row r="54" spans="1:32" ht="10.5" customHeight="1" x14ac:dyDescent="0.4">
      <c r="A54" s="110"/>
      <c r="B54" s="110"/>
      <c r="C54" s="110"/>
      <c r="D54" s="110"/>
      <c r="E54" s="110"/>
      <c r="F54" s="110"/>
      <c r="G54" s="110"/>
      <c r="H54" s="110"/>
      <c r="I54" s="21"/>
      <c r="J54" s="21"/>
      <c r="K54" s="21"/>
      <c r="L54" s="21"/>
      <c r="M54" s="21"/>
      <c r="N54" s="21"/>
      <c r="O54" s="21"/>
      <c r="P54" s="21"/>
      <c r="Q54" s="21"/>
      <c r="R54" s="21"/>
      <c r="S54" s="21"/>
      <c r="T54" s="21"/>
      <c r="U54" s="21"/>
      <c r="V54" s="21"/>
      <c r="W54" s="21"/>
      <c r="X54" s="21"/>
      <c r="Y54" s="21"/>
      <c r="Z54" s="21"/>
      <c r="AA54" s="21"/>
      <c r="AB54" s="21"/>
      <c r="AC54" s="21"/>
      <c r="AD54" s="21"/>
      <c r="AE54" s="21"/>
      <c r="AF54" s="21"/>
    </row>
    <row r="55" spans="1:32" ht="14.65" customHeight="1" x14ac:dyDescent="0.25">
      <c r="A55" s="563" t="s">
        <v>710</v>
      </c>
      <c r="B55" s="563"/>
      <c r="C55" s="563"/>
      <c r="D55" s="563"/>
      <c r="E55" s="563"/>
      <c r="F55" s="563"/>
      <c r="G55" s="563"/>
      <c r="H55" s="563"/>
      <c r="I55" s="563"/>
      <c r="J55" s="563"/>
      <c r="K55" s="563"/>
      <c r="L55" s="563"/>
      <c r="M55" s="563"/>
      <c r="N55" s="563"/>
      <c r="O55" s="21"/>
      <c r="P55" s="557" t="s">
        <v>714</v>
      </c>
      <c r="Q55" s="557"/>
      <c r="R55" s="557"/>
      <c r="S55" s="557"/>
      <c r="T55" s="557"/>
      <c r="U55" s="557"/>
      <c r="V55" s="557"/>
      <c r="W55" s="557"/>
      <c r="X55" s="557"/>
      <c r="Y55" s="557"/>
      <c r="Z55" s="557"/>
      <c r="AA55" s="557"/>
      <c r="AB55" s="557"/>
      <c r="AC55" s="557"/>
      <c r="AD55" s="557"/>
      <c r="AE55" s="557"/>
      <c r="AF55" s="21"/>
    </row>
    <row r="56" spans="1:32" ht="14.65" customHeight="1" x14ac:dyDescent="0.25">
      <c r="A56" s="563"/>
      <c r="B56" s="563"/>
      <c r="C56" s="563"/>
      <c r="D56" s="563"/>
      <c r="E56" s="563"/>
      <c r="F56" s="563"/>
      <c r="G56" s="563"/>
      <c r="H56" s="563"/>
      <c r="I56" s="563"/>
      <c r="J56" s="563"/>
      <c r="K56" s="563"/>
      <c r="L56" s="563"/>
      <c r="M56" s="563"/>
      <c r="N56" s="563"/>
      <c r="O56" s="21"/>
      <c r="P56" s="557"/>
      <c r="Q56" s="557"/>
      <c r="R56" s="557"/>
      <c r="S56" s="557"/>
      <c r="T56" s="557"/>
      <c r="U56" s="557"/>
      <c r="V56" s="557"/>
      <c r="W56" s="557"/>
      <c r="X56" s="557"/>
      <c r="Y56" s="557"/>
      <c r="Z56" s="557"/>
      <c r="AA56" s="557"/>
      <c r="AB56" s="557"/>
      <c r="AC56" s="557"/>
      <c r="AD56" s="557"/>
      <c r="AE56" s="557"/>
      <c r="AF56" s="21"/>
    </row>
    <row r="57" spans="1:32" ht="14.65" customHeight="1" x14ac:dyDescent="0.25">
      <c r="A57" s="523" t="s">
        <v>715</v>
      </c>
      <c r="B57" s="523"/>
      <c r="C57" s="523"/>
      <c r="D57" s="523"/>
      <c r="E57" s="523"/>
      <c r="F57" s="523"/>
      <c r="G57" s="523"/>
      <c r="H57" s="523"/>
      <c r="I57" s="523"/>
      <c r="J57" s="523"/>
      <c r="K57" s="523"/>
      <c r="L57" s="523"/>
      <c r="M57" s="523"/>
      <c r="N57" s="523"/>
      <c r="O57" s="21"/>
      <c r="P57" s="551" t="s">
        <v>717</v>
      </c>
      <c r="Q57" s="551"/>
      <c r="R57" s="551"/>
      <c r="S57" s="551"/>
      <c r="T57" s="551"/>
      <c r="U57" s="551"/>
      <c r="V57" s="551"/>
      <c r="W57" s="551"/>
      <c r="X57" s="551"/>
      <c r="Y57" s="551"/>
      <c r="Z57" s="551"/>
      <c r="AA57" s="551"/>
      <c r="AB57" s="551"/>
      <c r="AC57" s="551"/>
      <c r="AD57" s="551"/>
      <c r="AE57" s="551"/>
      <c r="AF57" s="21"/>
    </row>
    <row r="58" spans="1:32" ht="14.65" customHeight="1" x14ac:dyDescent="0.25">
      <c r="A58" s="523"/>
      <c r="B58" s="523"/>
      <c r="C58" s="523"/>
      <c r="D58" s="523"/>
      <c r="E58" s="523"/>
      <c r="F58" s="523"/>
      <c r="G58" s="523"/>
      <c r="H58" s="523"/>
      <c r="I58" s="523"/>
      <c r="J58" s="523"/>
      <c r="K58" s="523"/>
      <c r="L58" s="523"/>
      <c r="M58" s="523"/>
      <c r="N58" s="523"/>
      <c r="O58" s="21"/>
      <c r="P58" s="551"/>
      <c r="Q58" s="551"/>
      <c r="R58" s="551"/>
      <c r="S58" s="551"/>
      <c r="T58" s="551"/>
      <c r="U58" s="551"/>
      <c r="V58" s="551"/>
      <c r="W58" s="551"/>
      <c r="X58" s="551"/>
      <c r="Y58" s="551"/>
      <c r="Z58" s="551"/>
      <c r="AA58" s="551"/>
      <c r="AB58" s="551"/>
      <c r="AC58" s="551"/>
      <c r="AD58" s="551"/>
      <c r="AE58" s="551"/>
      <c r="AF58" s="21"/>
    </row>
    <row r="59" spans="1:32" ht="14.65" customHeight="1" x14ac:dyDescent="0.25">
      <c r="A59" s="523"/>
      <c r="B59" s="523"/>
      <c r="C59" s="523"/>
      <c r="D59" s="523"/>
      <c r="E59" s="523"/>
      <c r="F59" s="523"/>
      <c r="G59" s="523"/>
      <c r="H59" s="523"/>
      <c r="I59" s="523"/>
      <c r="J59" s="523"/>
      <c r="K59" s="523"/>
      <c r="L59" s="523"/>
      <c r="M59" s="523"/>
      <c r="N59" s="523"/>
      <c r="O59" s="21"/>
      <c r="P59" s="551"/>
      <c r="Q59" s="551"/>
      <c r="R59" s="551"/>
      <c r="S59" s="551"/>
      <c r="T59" s="551"/>
      <c r="U59" s="551"/>
      <c r="V59" s="551"/>
      <c r="W59" s="551"/>
      <c r="X59" s="551"/>
      <c r="Y59" s="551"/>
      <c r="Z59" s="551"/>
      <c r="AA59" s="551"/>
      <c r="AB59" s="551"/>
      <c r="AC59" s="551"/>
      <c r="AD59" s="551"/>
      <c r="AE59" s="551"/>
      <c r="AF59" s="21"/>
    </row>
    <row r="60" spans="1:32" ht="14.65" customHeight="1" x14ac:dyDescent="0.25">
      <c r="A60" s="523"/>
      <c r="B60" s="523"/>
      <c r="C60" s="523"/>
      <c r="D60" s="523"/>
      <c r="E60" s="523"/>
      <c r="F60" s="523"/>
      <c r="G60" s="523"/>
      <c r="H60" s="523"/>
      <c r="I60" s="523"/>
      <c r="J60" s="523"/>
      <c r="K60" s="523"/>
      <c r="L60" s="523"/>
      <c r="M60" s="523"/>
      <c r="N60" s="523"/>
      <c r="O60" s="21"/>
      <c r="P60" s="551"/>
      <c r="Q60" s="551"/>
      <c r="R60" s="551"/>
      <c r="S60" s="551"/>
      <c r="T60" s="551"/>
      <c r="U60" s="551"/>
      <c r="V60" s="551"/>
      <c r="W60" s="551"/>
      <c r="X60" s="551"/>
      <c r="Y60" s="551"/>
      <c r="Z60" s="551"/>
      <c r="AA60" s="551"/>
      <c r="AB60" s="551"/>
      <c r="AC60" s="551"/>
      <c r="AD60" s="551"/>
      <c r="AE60" s="551"/>
      <c r="AF60" s="21"/>
    </row>
    <row r="61" spans="1:32" x14ac:dyDescent="0.25">
      <c r="A61" s="523"/>
      <c r="B61" s="523"/>
      <c r="C61" s="523"/>
      <c r="D61" s="523"/>
      <c r="E61" s="523"/>
      <c r="F61" s="523"/>
      <c r="G61" s="523"/>
      <c r="H61" s="523"/>
      <c r="I61" s="523"/>
      <c r="J61" s="523"/>
      <c r="K61" s="523"/>
      <c r="L61" s="523"/>
      <c r="M61" s="523"/>
      <c r="N61" s="523"/>
      <c r="O61" s="21"/>
      <c r="P61" s="551"/>
      <c r="Q61" s="551"/>
      <c r="R61" s="551"/>
      <c r="S61" s="551"/>
      <c r="T61" s="551"/>
      <c r="U61" s="551"/>
      <c r="V61" s="551"/>
      <c r="W61" s="551"/>
      <c r="X61" s="551"/>
      <c r="Y61" s="551"/>
      <c r="Z61" s="551"/>
      <c r="AA61" s="551"/>
      <c r="AB61" s="551"/>
      <c r="AC61" s="551"/>
      <c r="AD61" s="551"/>
      <c r="AE61" s="551"/>
      <c r="AF61" s="21"/>
    </row>
    <row r="62" spans="1:32" ht="17.649999999999999" customHeight="1" x14ac:dyDescent="0.25">
      <c r="A62" s="517" t="s">
        <v>712</v>
      </c>
      <c r="B62" s="517"/>
      <c r="C62" s="517"/>
      <c r="D62" s="517"/>
      <c r="E62" s="517"/>
      <c r="F62" s="517"/>
      <c r="G62" s="517"/>
      <c r="H62" s="517"/>
      <c r="I62" s="517"/>
      <c r="J62" s="517"/>
      <c r="K62" s="517"/>
      <c r="L62" s="517"/>
      <c r="M62" s="517"/>
      <c r="N62" s="517"/>
      <c r="O62" s="21"/>
      <c r="P62" s="567" t="s">
        <v>718</v>
      </c>
      <c r="Q62" s="567"/>
      <c r="R62" s="567"/>
      <c r="S62" s="567"/>
      <c r="T62" s="567"/>
      <c r="U62" s="567"/>
      <c r="V62" s="567"/>
      <c r="W62" s="567"/>
      <c r="X62" s="567"/>
      <c r="Y62" s="567"/>
      <c r="Z62" s="567"/>
      <c r="AA62" s="567"/>
      <c r="AB62" s="567"/>
      <c r="AC62" s="567"/>
      <c r="AD62" s="567"/>
      <c r="AE62" s="567"/>
      <c r="AF62" s="21"/>
    </row>
    <row r="63" spans="1:32" ht="14.65" customHeight="1" x14ac:dyDescent="0.25">
      <c r="A63" s="517"/>
      <c r="B63" s="517"/>
      <c r="C63" s="517"/>
      <c r="D63" s="517"/>
      <c r="E63" s="517"/>
      <c r="F63" s="517"/>
      <c r="G63" s="517"/>
      <c r="H63" s="517"/>
      <c r="I63" s="517"/>
      <c r="J63" s="517"/>
      <c r="K63" s="517"/>
      <c r="L63" s="517"/>
      <c r="M63" s="517"/>
      <c r="N63" s="517"/>
      <c r="O63" s="21"/>
      <c r="P63" s="567"/>
      <c r="Q63" s="567"/>
      <c r="R63" s="567"/>
      <c r="S63" s="567"/>
      <c r="T63" s="567"/>
      <c r="U63" s="567"/>
      <c r="V63" s="567"/>
      <c r="W63" s="567"/>
      <c r="X63" s="567"/>
      <c r="Y63" s="567"/>
      <c r="Z63" s="567"/>
      <c r="AA63" s="567"/>
      <c r="AB63" s="567"/>
      <c r="AC63" s="567"/>
      <c r="AD63" s="567"/>
      <c r="AE63" s="567"/>
      <c r="AF63" s="21"/>
    </row>
    <row r="64" spans="1:32" ht="14.65" customHeight="1" x14ac:dyDescent="0.25">
      <c r="A64" s="517"/>
      <c r="B64" s="517"/>
      <c r="C64" s="517"/>
      <c r="D64" s="517"/>
      <c r="E64" s="517"/>
      <c r="F64" s="517"/>
      <c r="G64" s="517"/>
      <c r="H64" s="517"/>
      <c r="I64" s="517"/>
      <c r="J64" s="517"/>
      <c r="K64" s="517"/>
      <c r="L64" s="517"/>
      <c r="M64" s="517"/>
      <c r="N64" s="517"/>
      <c r="O64" s="21"/>
      <c r="P64" s="567"/>
      <c r="Q64" s="567"/>
      <c r="R64" s="567"/>
      <c r="S64" s="567"/>
      <c r="T64" s="567"/>
      <c r="U64" s="567"/>
      <c r="V64" s="567"/>
      <c r="W64" s="567"/>
      <c r="X64" s="567"/>
      <c r="Y64" s="567"/>
      <c r="Z64" s="567"/>
      <c r="AA64" s="567"/>
      <c r="AB64" s="567"/>
      <c r="AC64" s="567"/>
      <c r="AD64" s="567"/>
      <c r="AE64" s="567"/>
      <c r="AF64" s="21"/>
    </row>
    <row r="65" spans="1:32" ht="25.15" customHeight="1" x14ac:dyDescent="0.25">
      <c r="A65" s="565" t="s">
        <v>713</v>
      </c>
      <c r="B65" s="565"/>
      <c r="C65" s="565"/>
      <c r="D65" s="565"/>
      <c r="E65" s="565"/>
      <c r="F65" s="565"/>
      <c r="G65" s="564" t="s">
        <v>767</v>
      </c>
      <c r="H65" s="564"/>
      <c r="I65" s="564"/>
      <c r="J65" s="564"/>
      <c r="K65" s="564"/>
      <c r="L65" s="564"/>
      <c r="M65" s="564"/>
      <c r="N65" s="564"/>
      <c r="O65" s="21"/>
      <c r="P65" s="567"/>
      <c r="Q65" s="567"/>
      <c r="R65" s="567"/>
      <c r="S65" s="567"/>
      <c r="T65" s="567"/>
      <c r="U65" s="567"/>
      <c r="V65" s="567"/>
      <c r="W65" s="567"/>
      <c r="X65" s="567"/>
      <c r="Y65" s="567"/>
      <c r="Z65" s="567"/>
      <c r="AA65" s="567"/>
      <c r="AB65" s="567"/>
      <c r="AC65" s="567"/>
      <c r="AD65" s="567"/>
      <c r="AE65" s="567"/>
      <c r="AF65" s="21"/>
    </row>
    <row r="66" spans="1:32" ht="21" customHeight="1" x14ac:dyDescent="0.25">
      <c r="A66" s="565"/>
      <c r="B66" s="565"/>
      <c r="C66" s="565"/>
      <c r="D66" s="565"/>
      <c r="E66" s="565"/>
      <c r="F66" s="565"/>
      <c r="G66" s="564"/>
      <c r="H66" s="564"/>
      <c r="I66" s="564"/>
      <c r="J66" s="564"/>
      <c r="K66" s="564"/>
      <c r="L66" s="564"/>
      <c r="M66" s="564"/>
      <c r="N66" s="564"/>
      <c r="O66" s="21"/>
      <c r="P66" s="567"/>
      <c r="Q66" s="567"/>
      <c r="R66" s="567"/>
      <c r="S66" s="567"/>
      <c r="T66" s="567"/>
      <c r="U66" s="567"/>
      <c r="V66" s="567"/>
      <c r="W66" s="567"/>
      <c r="X66" s="567"/>
      <c r="Y66" s="567"/>
      <c r="Z66" s="567"/>
      <c r="AA66" s="567"/>
      <c r="AB66" s="567"/>
      <c r="AC66" s="567"/>
      <c r="AD66" s="567"/>
      <c r="AE66" s="567"/>
      <c r="AF66" s="21"/>
    </row>
    <row r="67" spans="1:32" ht="21" customHeight="1" x14ac:dyDescent="0.25">
      <c r="A67" s="565"/>
      <c r="B67" s="565"/>
      <c r="C67" s="565"/>
      <c r="D67" s="565"/>
      <c r="E67" s="565"/>
      <c r="F67" s="565"/>
      <c r="G67" s="564"/>
      <c r="H67" s="564"/>
      <c r="I67" s="564"/>
      <c r="J67" s="564"/>
      <c r="K67" s="564"/>
      <c r="L67" s="564"/>
      <c r="M67" s="564"/>
      <c r="N67" s="564"/>
      <c r="O67" s="21"/>
      <c r="P67" s="517" t="s">
        <v>719</v>
      </c>
      <c r="Q67" s="517"/>
      <c r="R67" s="517"/>
      <c r="S67" s="517"/>
      <c r="T67" s="517"/>
      <c r="U67" s="517"/>
      <c r="V67" s="517"/>
      <c r="W67" s="517"/>
      <c r="X67" s="517"/>
      <c r="Y67" s="517"/>
      <c r="Z67" s="517"/>
      <c r="AA67" s="517"/>
      <c r="AB67" s="517"/>
      <c r="AC67" s="517"/>
      <c r="AD67" s="517"/>
      <c r="AE67" s="517"/>
      <c r="AF67" s="21"/>
    </row>
    <row r="68" spans="1:32" ht="21" customHeight="1" x14ac:dyDescent="0.25">
      <c r="A68" s="565"/>
      <c r="B68" s="565"/>
      <c r="C68" s="565"/>
      <c r="D68" s="565"/>
      <c r="E68" s="565"/>
      <c r="F68" s="565"/>
      <c r="G68" s="564"/>
      <c r="H68" s="564"/>
      <c r="I68" s="564"/>
      <c r="J68" s="564"/>
      <c r="K68" s="564"/>
      <c r="L68" s="564"/>
      <c r="M68" s="564"/>
      <c r="N68" s="564"/>
      <c r="O68" s="21"/>
      <c r="P68" s="517"/>
      <c r="Q68" s="517"/>
      <c r="R68" s="517"/>
      <c r="S68" s="517"/>
      <c r="T68" s="517"/>
      <c r="U68" s="517"/>
      <c r="V68" s="517"/>
      <c r="W68" s="517"/>
      <c r="X68" s="517"/>
      <c r="Y68" s="517"/>
      <c r="Z68" s="517"/>
      <c r="AA68" s="517"/>
      <c r="AB68" s="517"/>
      <c r="AC68" s="517"/>
      <c r="AD68" s="517"/>
      <c r="AE68" s="517"/>
      <c r="AF68" s="21"/>
    </row>
    <row r="69" spans="1:32" x14ac:dyDescent="0.25">
      <c r="A69" s="21"/>
      <c r="B69" s="21"/>
      <c r="C69" s="21"/>
      <c r="D69" s="21"/>
      <c r="E69" s="21"/>
      <c r="F69" s="21"/>
      <c r="G69" s="21"/>
      <c r="H69" s="21"/>
      <c r="I69" s="21"/>
      <c r="J69" s="21"/>
      <c r="K69" s="21"/>
      <c r="L69" s="21"/>
      <c r="M69" s="21"/>
      <c r="N69" s="21"/>
      <c r="O69" s="21"/>
      <c r="P69" s="517"/>
      <c r="Q69" s="517"/>
      <c r="R69" s="517"/>
      <c r="S69" s="517"/>
      <c r="T69" s="517"/>
      <c r="U69" s="517"/>
      <c r="V69" s="517"/>
      <c r="W69" s="517"/>
      <c r="X69" s="517"/>
      <c r="Y69" s="517"/>
      <c r="Z69" s="517"/>
      <c r="AA69" s="517"/>
      <c r="AB69" s="517"/>
      <c r="AC69" s="517"/>
      <c r="AD69" s="517"/>
      <c r="AE69" s="517"/>
      <c r="AF69" s="21"/>
    </row>
    <row r="70" spans="1:32" ht="24" x14ac:dyDescent="0.4">
      <c r="A70" s="517" t="s">
        <v>716</v>
      </c>
      <c r="B70" s="517"/>
      <c r="C70" s="517"/>
      <c r="D70" s="517"/>
      <c r="E70" s="517"/>
      <c r="F70" s="517"/>
      <c r="G70" s="517"/>
      <c r="H70" s="517"/>
      <c r="I70" s="517"/>
      <c r="J70" s="517"/>
      <c r="K70" s="517"/>
      <c r="L70" s="517"/>
      <c r="M70" s="517"/>
      <c r="N70" s="517"/>
      <c r="O70" s="21"/>
      <c r="P70" s="568" t="s">
        <v>720</v>
      </c>
      <c r="Q70" s="568"/>
      <c r="R70" s="568"/>
      <c r="S70" s="568"/>
      <c r="T70" s="568"/>
      <c r="U70" s="568"/>
      <c r="V70" s="568"/>
      <c r="W70" s="568"/>
      <c r="X70" s="568"/>
      <c r="Y70" s="568"/>
      <c r="Z70" s="568"/>
      <c r="AA70" s="568"/>
      <c r="AB70" s="568"/>
      <c r="AC70" s="568"/>
      <c r="AD70" s="568"/>
      <c r="AE70" s="568"/>
      <c r="AF70" s="21"/>
    </row>
    <row r="71" spans="1:32" ht="24" x14ac:dyDescent="0.45">
      <c r="A71" s="517"/>
      <c r="B71" s="517"/>
      <c r="C71" s="517"/>
      <c r="D71" s="517"/>
      <c r="E71" s="517"/>
      <c r="F71" s="517"/>
      <c r="G71" s="517"/>
      <c r="H71" s="517"/>
      <c r="I71" s="517"/>
      <c r="J71" s="517"/>
      <c r="K71" s="517"/>
      <c r="L71" s="517"/>
      <c r="M71" s="517"/>
      <c r="N71" s="517"/>
      <c r="O71" s="21"/>
      <c r="P71" s="566" t="s">
        <v>766</v>
      </c>
      <c r="Q71" s="566"/>
      <c r="R71" s="566"/>
      <c r="S71" s="566"/>
      <c r="T71" s="566"/>
      <c r="U71" s="566"/>
      <c r="V71" s="566"/>
      <c r="W71" s="566"/>
      <c r="X71" s="566"/>
      <c r="Y71" s="566"/>
      <c r="Z71" s="566"/>
      <c r="AA71" s="566"/>
      <c r="AB71" s="566"/>
      <c r="AC71" s="566"/>
      <c r="AD71" s="566"/>
      <c r="AE71" s="566"/>
      <c r="AF71" s="21"/>
    </row>
    <row r="72" spans="1:32" ht="24" x14ac:dyDescent="0.45">
      <c r="A72" s="517"/>
      <c r="B72" s="517"/>
      <c r="C72" s="517"/>
      <c r="D72" s="517"/>
      <c r="E72" s="517"/>
      <c r="F72" s="517"/>
      <c r="G72" s="517"/>
      <c r="H72" s="517"/>
      <c r="I72" s="517"/>
      <c r="J72" s="517"/>
      <c r="K72" s="517"/>
      <c r="L72" s="517"/>
      <c r="M72" s="517"/>
      <c r="N72" s="517"/>
      <c r="O72" s="21"/>
      <c r="P72" s="406" t="s">
        <v>721</v>
      </c>
      <c r="Q72" s="406"/>
      <c r="R72" s="406"/>
      <c r="S72" s="406"/>
      <c r="T72" s="406"/>
      <c r="U72" s="406"/>
      <c r="V72" s="406"/>
      <c r="W72" s="406"/>
      <c r="X72" s="406"/>
      <c r="Y72" s="406"/>
      <c r="Z72" s="406"/>
      <c r="AA72" s="406"/>
      <c r="AB72" s="406"/>
      <c r="AC72" s="406"/>
      <c r="AD72" s="406"/>
      <c r="AE72" s="406"/>
      <c r="AF72" s="21"/>
    </row>
    <row r="73" spans="1:32" ht="24" x14ac:dyDescent="0.45">
      <c r="A73" s="517"/>
      <c r="B73" s="517"/>
      <c r="C73" s="517"/>
      <c r="D73" s="517"/>
      <c r="E73" s="517"/>
      <c r="F73" s="517"/>
      <c r="G73" s="517"/>
      <c r="H73" s="517"/>
      <c r="I73" s="517"/>
      <c r="J73" s="517"/>
      <c r="K73" s="517"/>
      <c r="L73" s="517"/>
      <c r="M73" s="517"/>
      <c r="N73" s="517"/>
      <c r="O73" s="21"/>
      <c r="P73" s="566" t="s">
        <v>722</v>
      </c>
      <c r="Q73" s="566"/>
      <c r="R73" s="566"/>
      <c r="S73" s="566"/>
      <c r="T73" s="566"/>
      <c r="U73" s="566"/>
      <c r="V73" s="566"/>
      <c r="W73" s="566"/>
      <c r="X73" s="566"/>
      <c r="Y73" s="566"/>
      <c r="Z73" s="566"/>
      <c r="AA73" s="566"/>
      <c r="AB73" s="566"/>
      <c r="AC73" s="566"/>
      <c r="AD73" s="566"/>
      <c r="AE73" s="566"/>
      <c r="AF73" s="21"/>
    </row>
    <row r="74" spans="1:32" x14ac:dyDescent="0.25">
      <c r="A74" s="21"/>
      <c r="B74" s="21"/>
      <c r="C74" s="21"/>
      <c r="D74" s="21"/>
      <c r="E74" s="21"/>
      <c r="F74" s="21"/>
      <c r="G74" s="21"/>
      <c r="H74" s="21"/>
      <c r="I74" s="21"/>
      <c r="J74" s="21"/>
      <c r="K74" s="21"/>
      <c r="L74" s="21"/>
      <c r="M74" s="21"/>
      <c r="N74" s="21"/>
      <c r="O74" s="21"/>
      <c r="P74" s="21"/>
      <c r="Q74" s="21"/>
      <c r="R74" s="21"/>
      <c r="S74" s="21"/>
      <c r="T74" s="21"/>
      <c r="U74" s="21"/>
      <c r="V74" s="21"/>
      <c r="W74" s="21"/>
      <c r="X74" s="21"/>
      <c r="Y74" s="21"/>
      <c r="Z74" s="21"/>
      <c r="AA74" s="21"/>
      <c r="AB74" s="21"/>
      <c r="AC74" s="21"/>
      <c r="AD74" s="21"/>
      <c r="AE74" s="21"/>
      <c r="AF74" s="21"/>
    </row>
  </sheetData>
  <mergeCells count="87">
    <mergeCell ref="P73:AE73"/>
    <mergeCell ref="P72:AE72"/>
    <mergeCell ref="P57:AE61"/>
    <mergeCell ref="P62:AE66"/>
    <mergeCell ref="P67:AE69"/>
    <mergeCell ref="P71:AE71"/>
    <mergeCell ref="P70:AE70"/>
    <mergeCell ref="A57:N61"/>
    <mergeCell ref="A62:N64"/>
    <mergeCell ref="G65:N68"/>
    <mergeCell ref="A65:F68"/>
    <mergeCell ref="A70:N73"/>
    <mergeCell ref="P44:S44"/>
    <mergeCell ref="P42:S42"/>
    <mergeCell ref="P41:S41"/>
    <mergeCell ref="P40:S40"/>
    <mergeCell ref="A55:N56"/>
    <mergeCell ref="AC40:AE40"/>
    <mergeCell ref="AC36:AE36"/>
    <mergeCell ref="P35:AE35"/>
    <mergeCell ref="P31:AE34"/>
    <mergeCell ref="P55:AE56"/>
    <mergeCell ref="P50:AE51"/>
    <mergeCell ref="AC44:AE44"/>
    <mergeCell ref="P36:S36"/>
    <mergeCell ref="P45:AE45"/>
    <mergeCell ref="P46:Q48"/>
    <mergeCell ref="R46:T46"/>
    <mergeCell ref="R48:T48"/>
    <mergeCell ref="W46:X48"/>
    <mergeCell ref="Y46:AA46"/>
    <mergeCell ref="Y48:AA48"/>
    <mergeCell ref="AC46:AE48"/>
    <mergeCell ref="AC37:AE37"/>
    <mergeCell ref="P39:S39"/>
    <mergeCell ref="P28:AE30"/>
    <mergeCell ref="P38:S38"/>
    <mergeCell ref="P37:S37"/>
    <mergeCell ref="U21:W21"/>
    <mergeCell ref="L21:N21"/>
    <mergeCell ref="A48:N50"/>
    <mergeCell ref="B36:N36"/>
    <mergeCell ref="A27:N27"/>
    <mergeCell ref="A30:N30"/>
    <mergeCell ref="A44:N46"/>
    <mergeCell ref="A28:N29"/>
    <mergeCell ref="P27:AE27"/>
    <mergeCell ref="A22:B22"/>
    <mergeCell ref="C22:H22"/>
    <mergeCell ref="A24:AE26"/>
    <mergeCell ref="AC41:AE41"/>
    <mergeCell ref="AC42:AE42"/>
    <mergeCell ref="AC38:AE38"/>
    <mergeCell ref="AC39:AE39"/>
    <mergeCell ref="A18:H18"/>
    <mergeCell ref="A20:H20"/>
    <mergeCell ref="L20:N20"/>
    <mergeCell ref="J13:J20"/>
    <mergeCell ref="L18:N18"/>
    <mergeCell ref="L19:N19"/>
    <mergeCell ref="A21:B21"/>
    <mergeCell ref="C21:H21"/>
    <mergeCell ref="A17:H17"/>
    <mergeCell ref="U12:W12"/>
    <mergeCell ref="S13:S20"/>
    <mergeCell ref="U13:W13"/>
    <mergeCell ref="U14:W14"/>
    <mergeCell ref="U15:W15"/>
    <mergeCell ref="U16:W16"/>
    <mergeCell ref="U17:W17"/>
    <mergeCell ref="U18:W18"/>
    <mergeCell ref="U19:W19"/>
    <mergeCell ref="U20:W20"/>
    <mergeCell ref="L16:N16"/>
    <mergeCell ref="L17:N17"/>
    <mergeCell ref="A19:H19"/>
    <mergeCell ref="A1:AE1"/>
    <mergeCell ref="A2:AE4"/>
    <mergeCell ref="A5:AE9"/>
    <mergeCell ref="A12:H15"/>
    <mergeCell ref="A11:H11"/>
    <mergeCell ref="L13:N13"/>
    <mergeCell ref="L14:N14"/>
    <mergeCell ref="L15:N15"/>
    <mergeCell ref="J11:Q11"/>
    <mergeCell ref="S11:Z11"/>
    <mergeCell ref="L12:N12"/>
  </mergeCells>
  <pageMargins left="0.7" right="0.7" top="0.75" bottom="0.75" header="0.3" footer="0.3"/>
  <ignoredErrors>
    <ignoredError sqref="A32 A35:A42" numberStoredAsText="1"/>
  </ignoredErrors>
</worksheet>
</file>

<file path=xl/worksheets/sheet2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8262637-0ED8-4918-BDDA-512D3F3F1AC7}">
  <dimension ref="A1:AG196"/>
  <sheetViews>
    <sheetView zoomScale="170" zoomScaleNormal="170" workbookViewId="0">
      <selection activeCell="L3" sqref="L3:L19"/>
    </sheetView>
  </sheetViews>
  <sheetFormatPr defaultRowHeight="15" x14ac:dyDescent="0.25"/>
  <cols>
    <col min="1" max="1" width="6.140625" customWidth="1"/>
    <col min="2" max="2" width="7" style="47" bestFit="1" customWidth="1"/>
    <col min="3" max="3" width="4.28515625" style="47" bestFit="1" customWidth="1"/>
    <col min="4" max="4" width="5" style="47" bestFit="1" customWidth="1"/>
    <col min="5" max="5" width="2.5703125" style="47" customWidth="1"/>
    <col min="6" max="7" width="4.28515625" style="1" bestFit="1" customWidth="1"/>
    <col min="8" max="8" width="5" style="1" customWidth="1"/>
    <col min="9" max="9" width="2.5703125" style="47" customWidth="1"/>
    <col min="10" max="11" width="4.28515625" style="1" bestFit="1" customWidth="1"/>
    <col min="12" max="12" width="5.28515625" style="1" bestFit="1" customWidth="1"/>
    <col min="13" max="13" width="2.5703125" style="47" customWidth="1"/>
    <col min="14" max="15" width="4.28515625" style="1" bestFit="1" customWidth="1"/>
    <col min="16" max="16" width="5.28515625" style="1" bestFit="1" customWidth="1"/>
    <col min="17" max="17" width="2.5703125" style="47" customWidth="1"/>
    <col min="18" max="19" width="4.28515625" style="1" bestFit="1" customWidth="1"/>
    <col min="20" max="20" width="6" style="1" bestFit="1" customWidth="1"/>
    <col min="21" max="21" width="2.5703125" style="47" customWidth="1"/>
    <col min="22" max="22" width="4.28515625" style="1" bestFit="1" customWidth="1"/>
    <col min="23" max="23" width="6.42578125" style="1" bestFit="1" customWidth="1"/>
    <col min="24" max="24" width="6" style="1" bestFit="1" customWidth="1"/>
    <col min="25" max="25" width="2.5703125" style="47" customWidth="1"/>
    <col min="26" max="27" width="4.28515625" style="1" bestFit="1" customWidth="1"/>
    <col min="28" max="28" width="6" style="1" bestFit="1" customWidth="1"/>
    <col min="29" max="29" width="2.5703125" style="47" customWidth="1"/>
    <col min="30" max="31" width="4.28515625" bestFit="1" customWidth="1"/>
    <col min="32" max="32" width="6.7109375" bestFit="1" customWidth="1"/>
    <col min="33" max="33" width="2.5703125" style="47" customWidth="1"/>
    <col min="34" max="34" width="11.7109375" bestFit="1" customWidth="1"/>
  </cols>
  <sheetData>
    <row r="1" spans="1:33" s="1" customFormat="1" ht="15.75" thickBot="1" x14ac:dyDescent="0.3">
      <c r="A1" s="575" t="s">
        <v>33</v>
      </c>
      <c r="B1" s="579" t="s">
        <v>131</v>
      </c>
      <c r="C1" s="579"/>
      <c r="D1" s="580"/>
      <c r="E1" s="24"/>
      <c r="F1" s="569">
        <v>1</v>
      </c>
      <c r="G1" s="570"/>
      <c r="H1" s="571"/>
      <c r="I1" s="24"/>
      <c r="J1" s="569" cm="1">
        <f t="array" aca="1" ref="J1" ca="1">IF(ISNUMBER(F1),IF(POWER(2,F1+1)&lt;ELEMS(_xlfn.ANCHORARRAY($D4)),F1+1,"N/A"),"N/A")</f>
        <v>2</v>
      </c>
      <c r="K1" s="570"/>
      <c r="L1" s="571"/>
      <c r="M1" s="24"/>
      <c r="N1" s="569" cm="1">
        <f t="array" aca="1" ref="N1" ca="1">IF(ISNUMBER(J1),IF(POWER(2,J1+1)&lt;ELEMS(_xlfn.ANCHORARRAY($D4)),J1+1,"N/A"),"N/A")</f>
        <v>3</v>
      </c>
      <c r="O1" s="570"/>
      <c r="P1" s="571"/>
      <c r="Q1" s="24"/>
      <c r="R1" s="569" cm="1">
        <f t="array" aca="1" ref="R1" ca="1">IF(ISNUMBER(N1),IF(POWER(2,N1+1)&lt;ELEMS(_xlfn.ANCHORARRAY($D4)),N1+1,"N/A"),"N/A")</f>
        <v>4</v>
      </c>
      <c r="S1" s="570"/>
      <c r="T1" s="571"/>
      <c r="U1" s="24"/>
      <c r="V1" s="569" cm="1">
        <f t="array" aca="1" ref="V1" ca="1">IF(ISNUMBER(R1),IF(POWER(2,R1+1)&lt;ELEMS(_xlfn.ANCHORARRAY($D4)),R1+1,"N/A"),"N/A")</f>
        <v>5</v>
      </c>
      <c r="W1" s="570"/>
      <c r="X1" s="571"/>
      <c r="Y1" s="24"/>
      <c r="Z1" s="569" t="str" cm="1">
        <f t="array" aca="1" ref="Z1" ca="1">IF(ISNUMBER(V1),IF(POWER(2,V1+1)&lt;ELEMS(_xlfn.ANCHORARRAY($D4)),V1+1,"N/A"),"N/A")</f>
        <v>N/A</v>
      </c>
      <c r="AA1" s="570"/>
      <c r="AB1" s="571"/>
      <c r="AC1" s="24"/>
      <c r="AD1" s="569" t="str" cm="1">
        <f t="array" aca="1" ref="AD1" ca="1">IF(ISNUMBER(Z1),IF(POWER(2,Z1+1)&lt;ELEMS(_xlfn.ANCHORARRAY($D4)),Z1+1,"N/A"),"N/A")</f>
        <v>N/A</v>
      </c>
      <c r="AE1" s="570"/>
      <c r="AF1" s="571"/>
      <c r="AG1" s="24"/>
    </row>
    <row r="2" spans="1:33" ht="15.75" thickBot="1" x14ac:dyDescent="0.3">
      <c r="A2" s="575"/>
      <c r="B2" s="576" t="s">
        <v>130</v>
      </c>
      <c r="C2" s="577"/>
      <c r="D2" s="578"/>
      <c r="E2" s="7"/>
      <c r="F2" s="572">
        <f>L1_CHALLENGE</f>
        <v>112</v>
      </c>
      <c r="G2" s="573"/>
      <c r="H2" s="574"/>
      <c r="I2" s="7"/>
      <c r="J2" s="572">
        <f>L2_CHALLENGE</f>
        <v>57</v>
      </c>
      <c r="K2" s="573"/>
      <c r="L2" s="574"/>
      <c r="M2" s="7"/>
      <c r="N2" s="572">
        <f>L3_CHALLENGE</f>
        <v>142</v>
      </c>
      <c r="O2" s="573"/>
      <c r="P2" s="574"/>
      <c r="Q2" s="7"/>
      <c r="R2" s="572">
        <f>L4_CHALLENGE</f>
        <v>23</v>
      </c>
      <c r="S2" s="573"/>
      <c r="T2" s="574"/>
      <c r="U2" s="7"/>
      <c r="V2" s="572">
        <f>L5_CHALLENGE</f>
        <v>235</v>
      </c>
      <c r="W2" s="573"/>
      <c r="X2" s="574"/>
      <c r="Y2" s="7"/>
      <c r="Z2" s="572">
        <f>L6_CHALLENGE</f>
        <v>60</v>
      </c>
      <c r="AA2" s="573"/>
      <c r="AB2" s="574"/>
      <c r="AC2" s="7"/>
      <c r="AD2" s="572">
        <f>L7_CHALLENGE</f>
        <v>85</v>
      </c>
      <c r="AE2" s="573"/>
      <c r="AF2" s="574"/>
      <c r="AG2" s="7"/>
    </row>
    <row r="3" spans="1:33" s="54" customFormat="1" ht="18.75" thickBot="1" x14ac:dyDescent="0.3">
      <c r="A3" s="232" t="s">
        <v>648</v>
      </c>
      <c r="B3" s="247" t="s">
        <v>152</v>
      </c>
      <c r="C3" s="248" t="s">
        <v>638</v>
      </c>
      <c r="D3" s="249" t="s">
        <v>568</v>
      </c>
      <c r="E3" s="250"/>
      <c r="F3" s="251" t="s">
        <v>145</v>
      </c>
      <c r="G3" s="246" t="s">
        <v>723</v>
      </c>
      <c r="H3" s="252" t="s">
        <v>724</v>
      </c>
      <c r="I3" s="250"/>
      <c r="J3" s="251" t="s">
        <v>146</v>
      </c>
      <c r="K3" s="246" t="s">
        <v>725</v>
      </c>
      <c r="L3" s="252" t="s">
        <v>733</v>
      </c>
      <c r="M3" s="250"/>
      <c r="N3" s="251" t="s">
        <v>147</v>
      </c>
      <c r="O3" s="246" t="s">
        <v>726</v>
      </c>
      <c r="P3" s="252" t="s">
        <v>732</v>
      </c>
      <c r="Q3" s="250"/>
      <c r="R3" s="251" t="s">
        <v>148</v>
      </c>
      <c r="S3" s="248" t="s">
        <v>727</v>
      </c>
      <c r="T3" s="252" t="s">
        <v>731</v>
      </c>
      <c r="U3" s="250"/>
      <c r="V3" s="248" t="s">
        <v>149</v>
      </c>
      <c r="W3" s="246" t="s">
        <v>728</v>
      </c>
      <c r="X3" s="252" t="s">
        <v>734</v>
      </c>
      <c r="Y3" s="250"/>
      <c r="Z3" s="248" t="s">
        <v>150</v>
      </c>
      <c r="AA3" s="246" t="s">
        <v>729</v>
      </c>
      <c r="AB3" s="252" t="s">
        <v>735</v>
      </c>
      <c r="AC3" s="250"/>
      <c r="AD3" s="248" t="s">
        <v>151</v>
      </c>
      <c r="AE3" s="246" t="s">
        <v>730</v>
      </c>
      <c r="AF3" s="252" t="s">
        <v>736</v>
      </c>
      <c r="AG3" s="250"/>
    </row>
    <row r="4" spans="1:33" x14ac:dyDescent="0.25">
      <c r="A4" s="219">
        <v>0</v>
      </c>
      <c r="B4" s="63" cm="1">
        <f t="array" aca="1" ref="B4:B35" ca="1">_xlfn.LET(_xlpm.c,COEFFICIENTS(_xlfn.ANCHORARRAY(D4),3),_xlpm.s,ELEMS(_xlpm.c),_xlpm.ns,POWER(2,(ROUNDUP(LOG(_xlpm.s,2),0)))-_xlpm.s,IF(_xlpm.ns=0,_xlpm.c,STACK(_xlpm.c,ALIGN_SEQUENCE(_xlpm.c,_xlpm.ns,0,0))))</f>
        <v>176</v>
      </c>
      <c r="C4" s="58" cm="1">
        <f t="array" ref="C4:C67">EVAL_POINTS(Input_Output!$O$22,Omega)</f>
        <v>3</v>
      </c>
      <c r="D4" s="100" cm="1">
        <f t="array" aca="1" ref="D4:D67" ca="1">OFFSET('Validity Polinomial'!$B$5,0,0,Input_Output!$O$22)</f>
        <v>172</v>
      </c>
      <c r="E4" s="7"/>
      <c r="F4" s="63" cm="1">
        <f t="array" aca="1" ref="F4:F19" ca="1">IF(ISNUMBER(F1),_xlfn.MAP(SPLIT_OUT(_xlfn.ANCHORARRAY(B4),1)+(SPLIT_OUT(_xlfn.ANCHORARRAY(B4),2)*F$2),_xlfn.LAMBDA(_xlpm.v,MOD(_xlpm.v,Prime))),"")</f>
        <v>51</v>
      </c>
      <c r="G4" s="58" cm="1">
        <f t="array" ref="G4:G35">IF(ISNUMBER(F1),_xlfn.LET(_xlpm.l,POWER(2,F1),EVAL_POINTS(Input_Output!$O$22/_xlpm.l,MOD_EXP(Omega,_xlpm.l,Prime))),"")</f>
        <v>9</v>
      </c>
      <c r="H4" s="55" cm="1">
        <f t="array" aca="1" ref="H4:H35" ca="1">IF(ISNUMBER(F1),_xlfn.LET(_xlpm.l,POWER(2,F1),VERTICAL(EVAL_POLY(_xlfn.ANCHORARRAY(F4),Input_Output!$O$22/_xlpm.l,MOD_EXP(Omega,_xlpm.l,Prime)))),"")</f>
        <v>149</v>
      </c>
      <c r="I4" s="7"/>
      <c r="J4" s="63" cm="1">
        <f t="array" aca="1" ref="J4:J11" ca="1">IF(ISNUMBER(J1),_xlfn.MAP(SPLIT_OUT(_xlfn.ANCHORARRAY(F4),1)+(SPLIT_OUT(_xlfn.ANCHORARRAY(F4),2)*J$2),_xlfn.LAMBDA(_xlpm.v,MOD(_xlpm.v,Prime))),"")</f>
        <v>19</v>
      </c>
      <c r="K4" s="58" cm="1">
        <f t="array" aca="1" ref="K4:K19" ca="1">IF(ISNUMBER(J1),_xlfn.LET(_xlpm.l,POWER(2,J1),EVAL_POINTS(Input_Output!$O$22/_xlpm.l,MOD_EXP(Omega,_xlpm.l,Prime))),"")</f>
        <v>81</v>
      </c>
      <c r="L4" s="55" cm="1">
        <f t="array" aca="1" ref="L4:L19" ca="1">IF(ISNUMBER(J1),_xlfn.LET(_xlpm.l,POWER(2,J1),VERTICAL(EVAL_POLY(_xlfn.ANCHORARRAY(J4),Input_Output!$O$22/_xlpm.l,MOD_EXP(Omega,_xlpm.l,Prime)))),"")</f>
        <v>145</v>
      </c>
      <c r="M4" s="7"/>
      <c r="N4" s="63" cm="1">
        <f t="array" aca="1" ref="N4:N7" ca="1">IF(ISNUMBER(N1),_xlfn.MAP(SPLIT_OUT(_xlfn.ANCHORARRAY(J4),1)+(SPLIT_OUT(_xlfn.ANCHORARRAY(J4),2)*N$2),_xlfn.LAMBDA(_xlpm.v,MOD(_xlpm.v,Prime))),"")</f>
        <v>52</v>
      </c>
      <c r="O4" s="58" cm="1">
        <f t="array" aca="1" ref="O4:O11" ca="1">IF(ISNUMBER(N1),_xlfn.LET(_xlpm.l,POWER(2,N1),EVAL_POINTS(Input_Output!$O$22/_xlpm.l,MOD_EXP(Omega,_xlpm.l,Prime))),"")</f>
        <v>136</v>
      </c>
      <c r="P4" s="55" cm="1">
        <f t="array" aca="1" ref="P4:P11" ca="1">IF(ISNUMBER(N1),_xlfn.LET(_xlpm.l,POWER(2,N1),VERTICAL(EVAL_POLY(_xlfn.ANCHORARRAY(N4),Input_Output!$O$22/_xlpm.l,MOD_EXP(Omega,_xlpm.l,Prime)))),"")</f>
        <v>163</v>
      </c>
      <c r="Q4" s="7"/>
      <c r="R4" s="63" cm="1">
        <f t="array" aca="1" ref="R4:R5" ca="1">IF(ISNUMBER(R1),_xlfn.MAP(SPLIT_OUT(_xlfn.ANCHORARRAY(N4),1)+(SPLIT_OUT(_xlfn.ANCHORARRAY(N4),2)*R$2),_xlfn.LAMBDA(_xlpm.v,MOD(_xlpm.v,Prime))),"")</f>
        <v>16</v>
      </c>
      <c r="S4" s="58" cm="1">
        <f t="array" aca="1" ref="S4:S7" ca="1">IF(ISNUMBER(R1),_xlfn.LET(_xlpm.l,POWER(2,R1),EVAL_POINTS(Input_Output!$O$22/_xlpm.l,MOD_EXP(Omega,_xlpm.l,Prime))),"")</f>
        <v>249</v>
      </c>
      <c r="T4" s="55" cm="1">
        <f t="array" aca="1" ref="T4:T7" ca="1">IF(ISNUMBER(R1),_xlfn.LET(_xlpm.l,POWER(2,R1),VERTICAL(EVAL_POLY(_xlfn.ANCHORARRAY(R4),Input_Output!$O$22/_xlpm.l,MOD_EXP(Omega,_xlpm.l,Prime)))),"")</f>
        <v>174</v>
      </c>
      <c r="U4" s="7"/>
      <c r="V4" s="58" cm="1">
        <f t="array" aca="1" ref="V4" ca="1">IF(ISNUMBER(V1),_xlfn.MAP(SPLIT_OUT(_xlfn.ANCHORARRAY(R4),1)+(SPLIT_OUT(_xlfn.ANCHORARRAY(R4),2)*V$2),_xlfn.LAMBDA(_xlpm.v,MOD(_xlpm.v,Prime))),"")</f>
        <v>65</v>
      </c>
      <c r="W4" s="58" cm="1">
        <f t="array" aca="1" ref="W4:W5" ca="1">IF(ISNUMBER(V1),_xlfn.LET(_xlpm.l,POWER(2,V1),EVAL_POINTS(Input_Output!$O$22/_xlpm.l,MOD_EXP(Omega,_xlpm.l,Prime))),"")</f>
        <v>64</v>
      </c>
      <c r="X4" s="55" cm="1">
        <f t="array" aca="1" ref="X4:X5" ca="1">IF(ISNUMBER(V1),_xlfn.LET(_xlpm.l,POWER(2,V1),VERTICAL(EVAL_POLY(_xlfn.ANCHORARRAY(V4),Input_Output!$O$22/_xlpm.l,MOD_EXP(Omega,_xlpm.l,Prime)))),"")</f>
        <v>65</v>
      </c>
      <c r="Y4" s="7"/>
      <c r="Z4" s="58" t="str" cm="1">
        <f t="array" aca="1" ref="Z4" ca="1">IF(ISNUMBER(Z1),_xlfn.MAP(SPLIT_OUT(_xlfn.ANCHORARRAY(V4),1)+(SPLIT_OUT(_xlfn.ANCHORARRAY(V4),2)*Z$2),_xlfn.LAMBDA(_xlpm.v,MOD(_xlpm.v,Prime))),"")</f>
        <v/>
      </c>
      <c r="AA4" s="58" t="str" cm="1">
        <f t="array" aca="1" ref="AA4" ca="1">IF(ISNUMBER(Z1),_xlfn.LET(_xlpm.l,POWER(2,Z1),EVAL_POINTS(Input_Output!$O$22/_xlpm.l,MOD_EXP(Omega,_xlpm.l,Prime))),"")</f>
        <v/>
      </c>
      <c r="AB4" s="55" t="str" cm="1">
        <f t="array" aca="1" ref="AB4" ca="1">IF(ISNUMBER(Z1),_xlfn.LET(_xlpm.l,POWER(2,Z1),VERTICAL(EVAL_POLY(_xlfn.ANCHORARRAY(Z4),Input_Output!$O$22/_xlpm.l,MOD_EXP(Omega,_xlpm.l,Prime)))),"")</f>
        <v/>
      </c>
      <c r="AC4" s="7"/>
      <c r="AD4" s="58" t="str" cm="1">
        <f t="array" aca="1" ref="AD4" ca="1">IF(ISNUMBER(AD1),_xlfn.MAP(SPLIT_OUT(_xlfn.ANCHORARRAY(Z4),1)+(SPLIT_OUT(_xlfn.ANCHORARRAY(Z4),2)*AD$2),_xlfn.LAMBDA(_xlpm.v,MOD(_xlpm.v,Prime))),"")</f>
        <v/>
      </c>
      <c r="AE4" s="58" t="str" cm="1">
        <f t="array" aca="1" ref="AE4" ca="1">IF(ISNUMBER(AD1),_xlfn.LET(_xlpm.l,POWER(2,AD1),EVAL_POINTS(Input_Output!$O$22/_xlpm.l,MOD_EXP(Omega,_xlpm.l,Prime))),"")</f>
        <v/>
      </c>
      <c r="AF4" s="55" t="str" cm="1">
        <f t="array" aca="1" ref="AF4" ca="1">IF(ISNUMBER(AD1),_xlfn.LET(_xlpm.l,POWER(2,AD1),VERTICAL(EVAL_POLY(_xlfn.ANCHORARRAY(AD4),Input_Output!$O$22/_xlpm.l,MOD_EXP(Omega,_xlpm.l,Prime)))),"")</f>
        <v/>
      </c>
      <c r="AG4" s="7"/>
    </row>
    <row r="5" spans="1:33" x14ac:dyDescent="0.25">
      <c r="A5" s="220">
        <v>1</v>
      </c>
      <c r="B5" s="64">
        <f ca="1"/>
        <v>249</v>
      </c>
      <c r="C5" s="59">
        <v>243</v>
      </c>
      <c r="D5" s="101">
        <f ca="1"/>
        <v>77</v>
      </c>
      <c r="E5" s="7"/>
      <c r="F5" s="64">
        <f ca="1"/>
        <v>31</v>
      </c>
      <c r="G5" s="59">
        <v>196</v>
      </c>
      <c r="H5" s="56">
        <f ca="1"/>
        <v>181</v>
      </c>
      <c r="I5" s="7"/>
      <c r="J5" s="64">
        <f ca="1"/>
        <v>31</v>
      </c>
      <c r="K5" s="59">
        <f ca="1"/>
        <v>123</v>
      </c>
      <c r="L5" s="56">
        <f ca="1"/>
        <v>163</v>
      </c>
      <c r="M5" s="7"/>
      <c r="N5" s="64">
        <f ca="1"/>
        <v>99</v>
      </c>
      <c r="O5" s="59">
        <f ca="1"/>
        <v>223</v>
      </c>
      <c r="P5" s="56">
        <f ca="1"/>
        <v>229</v>
      </c>
      <c r="Q5" s="7"/>
      <c r="R5" s="64">
        <f ca="1"/>
        <v>173</v>
      </c>
      <c r="S5" s="59">
        <f ca="1"/>
        <v>128</v>
      </c>
      <c r="T5" s="56">
        <f ca="1"/>
        <v>58</v>
      </c>
      <c r="U5" s="7"/>
      <c r="V5" s="59"/>
      <c r="W5" s="59">
        <f ca="1"/>
        <v>193</v>
      </c>
      <c r="X5" s="56">
        <f ca="1"/>
        <v>65</v>
      </c>
      <c r="Y5" s="7"/>
      <c r="Z5" s="59"/>
      <c r="AA5" s="59"/>
      <c r="AB5" s="56"/>
      <c r="AC5" s="7"/>
      <c r="AD5" s="59"/>
      <c r="AE5" s="59"/>
      <c r="AF5" s="56"/>
      <c r="AG5" s="7"/>
    </row>
    <row r="6" spans="1:33" x14ac:dyDescent="0.25">
      <c r="A6" s="220">
        <v>2</v>
      </c>
      <c r="B6" s="64">
        <f ca="1"/>
        <v>139</v>
      </c>
      <c r="C6" s="59">
        <v>151</v>
      </c>
      <c r="D6" s="101">
        <f ca="1"/>
        <v>131</v>
      </c>
      <c r="E6" s="7"/>
      <c r="F6" s="64">
        <f ca="1"/>
        <v>44</v>
      </c>
      <c r="G6" s="59">
        <v>185</v>
      </c>
      <c r="H6" s="56">
        <f ca="1"/>
        <v>104</v>
      </c>
      <c r="I6" s="7"/>
      <c r="J6" s="64">
        <f ca="1"/>
        <v>210</v>
      </c>
      <c r="K6" s="59">
        <f ca="1"/>
        <v>44</v>
      </c>
      <c r="L6" s="56">
        <f ca="1"/>
        <v>201</v>
      </c>
      <c r="M6" s="7"/>
      <c r="N6" s="64">
        <f ca="1"/>
        <v>107</v>
      </c>
      <c r="O6" s="59">
        <f ca="1"/>
        <v>137</v>
      </c>
      <c r="P6" s="56">
        <f ca="1"/>
        <v>73</v>
      </c>
      <c r="Q6" s="7"/>
      <c r="R6" s="64"/>
      <c r="S6" s="59">
        <f ca="1"/>
        <v>8</v>
      </c>
      <c r="T6" s="56">
        <f ca="1"/>
        <v>115</v>
      </c>
      <c r="U6" s="7"/>
      <c r="V6" s="59"/>
      <c r="W6" s="59"/>
      <c r="X6" s="56"/>
      <c r="Y6" s="7"/>
      <c r="Z6" s="59"/>
      <c r="AA6" s="59"/>
      <c r="AB6" s="56"/>
      <c r="AC6" s="7"/>
      <c r="AD6" s="59"/>
      <c r="AE6" s="59"/>
      <c r="AF6" s="56"/>
      <c r="AG6" s="7"/>
    </row>
    <row r="7" spans="1:33" x14ac:dyDescent="0.25">
      <c r="A7" s="220">
        <v>3</v>
      </c>
      <c r="B7" s="64">
        <f ca="1"/>
        <v>100</v>
      </c>
      <c r="C7" s="59">
        <v>152</v>
      </c>
      <c r="D7" s="101">
        <f ca="1"/>
        <v>225</v>
      </c>
      <c r="E7" s="7"/>
      <c r="F7" s="64">
        <f ca="1"/>
        <v>117</v>
      </c>
      <c r="G7" s="59">
        <v>231</v>
      </c>
      <c r="H7" s="56">
        <f ca="1"/>
        <v>239</v>
      </c>
      <c r="I7" s="7"/>
      <c r="J7" s="64">
        <f ca="1"/>
        <v>106</v>
      </c>
      <c r="K7" s="59">
        <f ca="1"/>
        <v>162</v>
      </c>
      <c r="L7" s="56">
        <f ca="1"/>
        <v>221</v>
      </c>
      <c r="M7" s="7"/>
      <c r="N7" s="64">
        <f ca="1"/>
        <v>204</v>
      </c>
      <c r="O7" s="59">
        <f ca="1"/>
        <v>30</v>
      </c>
      <c r="P7" s="56">
        <f ca="1"/>
        <v>96</v>
      </c>
      <c r="Q7" s="7"/>
      <c r="R7" s="64"/>
      <c r="S7" s="59">
        <f ca="1"/>
        <v>129</v>
      </c>
      <c r="T7" s="56">
        <f ca="1"/>
        <v>231</v>
      </c>
      <c r="U7" s="7"/>
      <c r="V7" s="59"/>
      <c r="W7" s="59"/>
      <c r="X7" s="56"/>
      <c r="Y7" s="7"/>
      <c r="Z7" s="59"/>
      <c r="AA7" s="59"/>
      <c r="AB7" s="56"/>
      <c r="AC7" s="7"/>
      <c r="AD7" s="59"/>
      <c r="AE7" s="59"/>
      <c r="AF7" s="56"/>
      <c r="AG7" s="7"/>
    </row>
    <row r="8" spans="1:33" x14ac:dyDescent="0.25">
      <c r="A8" s="220">
        <v>4</v>
      </c>
      <c r="B8" s="64">
        <f ca="1"/>
        <v>147</v>
      </c>
      <c r="C8" s="59">
        <v>233</v>
      </c>
      <c r="D8" s="101">
        <f ca="1"/>
        <v>62</v>
      </c>
      <c r="E8" s="7"/>
      <c r="F8" s="64">
        <f ca="1"/>
        <v>134</v>
      </c>
      <c r="G8" s="59">
        <v>62</v>
      </c>
      <c r="H8" s="56">
        <f ca="1"/>
        <v>163</v>
      </c>
      <c r="I8" s="7"/>
      <c r="J8" s="64">
        <f ca="1"/>
        <v>1</v>
      </c>
      <c r="K8" s="59">
        <f ca="1"/>
        <v>246</v>
      </c>
      <c r="L8" s="56">
        <f ca="1"/>
        <v>145</v>
      </c>
      <c r="M8" s="7"/>
      <c r="N8" s="64"/>
      <c r="O8" s="59">
        <f ca="1"/>
        <v>121</v>
      </c>
      <c r="P8" s="56">
        <f ca="1"/>
        <v>28</v>
      </c>
      <c r="Q8" s="7"/>
      <c r="R8" s="64"/>
      <c r="S8" s="59"/>
      <c r="T8" s="56"/>
      <c r="U8" s="7"/>
      <c r="V8" s="59"/>
      <c r="W8" s="59"/>
      <c r="X8" s="56"/>
      <c r="Y8" s="7"/>
      <c r="Z8" s="59"/>
      <c r="AA8" s="59"/>
      <c r="AB8" s="56"/>
      <c r="AC8" s="7"/>
      <c r="AD8" s="59"/>
      <c r="AE8" s="59"/>
      <c r="AF8" s="56"/>
      <c r="AG8" s="7"/>
    </row>
    <row r="9" spans="1:33" x14ac:dyDescent="0.25">
      <c r="A9" s="220">
        <v>5</v>
      </c>
      <c r="B9" s="64">
        <f ca="1"/>
        <v>162</v>
      </c>
      <c r="C9" s="59">
        <v>112</v>
      </c>
      <c r="D9" s="101">
        <f ca="1"/>
        <v>128</v>
      </c>
      <c r="E9" s="7"/>
      <c r="F9" s="64">
        <f ca="1"/>
        <v>87</v>
      </c>
      <c r="G9" s="59">
        <v>208</v>
      </c>
      <c r="H9" s="56">
        <f ca="1"/>
        <v>128</v>
      </c>
      <c r="I9" s="7"/>
      <c r="J9" s="64">
        <f ca="1"/>
        <v>84</v>
      </c>
      <c r="K9" s="59">
        <f ca="1"/>
        <v>88</v>
      </c>
      <c r="L9" s="56">
        <f ca="1"/>
        <v>75</v>
      </c>
      <c r="M9" s="7"/>
      <c r="N9" s="64"/>
      <c r="O9" s="59">
        <f ca="1"/>
        <v>34</v>
      </c>
      <c r="P9" s="56">
        <f ca="1"/>
        <v>25</v>
      </c>
      <c r="Q9" s="7"/>
      <c r="R9" s="64"/>
      <c r="S9" s="59"/>
      <c r="T9" s="56"/>
      <c r="U9" s="7"/>
      <c r="V9" s="59"/>
      <c r="W9" s="59"/>
      <c r="X9" s="56"/>
      <c r="Y9" s="7"/>
      <c r="Z9" s="59"/>
      <c r="AA9" s="59"/>
      <c r="AB9" s="56"/>
      <c r="AC9" s="7"/>
      <c r="AD9" s="59"/>
      <c r="AE9" s="59"/>
      <c r="AF9" s="56"/>
      <c r="AG9" s="7"/>
    </row>
    <row r="10" spans="1:33" x14ac:dyDescent="0.25">
      <c r="A10" s="220">
        <v>6</v>
      </c>
      <c r="B10" s="64">
        <f ca="1"/>
        <v>173</v>
      </c>
      <c r="C10" s="59">
        <v>77</v>
      </c>
      <c r="D10" s="101">
        <f ca="1"/>
        <v>255</v>
      </c>
      <c r="E10" s="7"/>
      <c r="F10" s="64">
        <f ca="1"/>
        <v>77</v>
      </c>
      <c r="G10" s="59">
        <v>18</v>
      </c>
      <c r="H10" s="56">
        <f ca="1"/>
        <v>181</v>
      </c>
      <c r="I10" s="7"/>
      <c r="J10" s="64">
        <f ca="1"/>
        <v>177</v>
      </c>
      <c r="K10" s="59">
        <f ca="1"/>
        <v>67</v>
      </c>
      <c r="L10" s="56">
        <f ca="1"/>
        <v>65</v>
      </c>
      <c r="M10" s="7"/>
      <c r="N10" s="64"/>
      <c r="O10" s="59">
        <f ca="1"/>
        <v>120</v>
      </c>
      <c r="P10" s="56">
        <f ca="1"/>
        <v>201</v>
      </c>
      <c r="Q10" s="7"/>
      <c r="R10" s="64"/>
      <c r="S10" s="59"/>
      <c r="T10" s="56"/>
      <c r="U10" s="7"/>
      <c r="V10" s="59"/>
      <c r="W10" s="59"/>
      <c r="X10" s="56"/>
      <c r="Y10" s="7"/>
      <c r="Z10" s="59"/>
      <c r="AA10" s="59"/>
      <c r="AB10" s="56"/>
      <c r="AC10" s="7"/>
      <c r="AD10" s="59"/>
      <c r="AE10" s="59"/>
      <c r="AF10" s="56"/>
      <c r="AG10" s="7"/>
    </row>
    <row r="11" spans="1:33" x14ac:dyDescent="0.25">
      <c r="A11" s="220">
        <v>7</v>
      </c>
      <c r="B11" s="64">
        <f ca="1"/>
        <v>128</v>
      </c>
      <c r="C11" s="59">
        <v>69</v>
      </c>
      <c r="D11" s="101">
        <f ca="1"/>
        <v>195</v>
      </c>
      <c r="E11" s="7"/>
      <c r="F11" s="64">
        <f ca="1"/>
        <v>253</v>
      </c>
      <c r="G11" s="59">
        <v>135</v>
      </c>
      <c r="H11" s="56">
        <f ca="1"/>
        <v>26</v>
      </c>
      <c r="I11" s="7"/>
      <c r="J11" s="64">
        <f ca="1"/>
        <v>2</v>
      </c>
      <c r="K11" s="59">
        <f ca="1"/>
        <v>235</v>
      </c>
      <c r="L11" s="56">
        <f ca="1"/>
        <v>69</v>
      </c>
      <c r="M11" s="7"/>
      <c r="N11" s="64"/>
      <c r="O11" s="59">
        <f ca="1"/>
        <v>227</v>
      </c>
      <c r="P11" s="56">
        <f ca="1"/>
        <v>115</v>
      </c>
      <c r="Q11" s="7"/>
      <c r="R11" s="64"/>
      <c r="S11" s="59"/>
      <c r="T11" s="56"/>
      <c r="U11" s="7"/>
      <c r="V11" s="59"/>
      <c r="W11" s="59"/>
      <c r="X11" s="56"/>
      <c r="Y11" s="7"/>
      <c r="Z11" s="59"/>
      <c r="AA11" s="59"/>
      <c r="AB11" s="56"/>
      <c r="AC11" s="7"/>
      <c r="AD11" s="59"/>
      <c r="AE11" s="59"/>
      <c r="AF11" s="56"/>
      <c r="AG11" s="7"/>
    </row>
    <row r="12" spans="1:33" x14ac:dyDescent="0.25">
      <c r="A12" s="220">
        <v>8</v>
      </c>
      <c r="B12" s="64">
        <f ca="1"/>
        <v>8</v>
      </c>
      <c r="C12" s="59">
        <v>192</v>
      </c>
      <c r="D12" s="101">
        <f ca="1"/>
        <v>223</v>
      </c>
      <c r="E12" s="7"/>
      <c r="F12" s="64">
        <f ca="1"/>
        <v>194</v>
      </c>
      <c r="G12" s="59">
        <v>113</v>
      </c>
      <c r="H12" s="56">
        <f ca="1"/>
        <v>216</v>
      </c>
      <c r="I12" s="7"/>
      <c r="J12" s="64"/>
      <c r="K12" s="59">
        <f ca="1"/>
        <v>176</v>
      </c>
      <c r="L12" s="56">
        <f ca="1"/>
        <v>34</v>
      </c>
      <c r="M12" s="7"/>
      <c r="N12" s="64"/>
      <c r="O12" s="59"/>
      <c r="P12" s="56"/>
      <c r="Q12" s="7"/>
      <c r="R12" s="64"/>
      <c r="S12" s="59"/>
      <c r="T12" s="56"/>
      <c r="U12" s="7"/>
      <c r="V12" s="59"/>
      <c r="W12" s="59"/>
      <c r="X12" s="56"/>
      <c r="Y12" s="7"/>
      <c r="Z12" s="59"/>
      <c r="AA12" s="59"/>
      <c r="AB12" s="56"/>
      <c r="AC12" s="7"/>
      <c r="AD12" s="59"/>
      <c r="AE12" s="59"/>
      <c r="AF12" s="56"/>
      <c r="AG12" s="7"/>
    </row>
    <row r="13" spans="1:33" x14ac:dyDescent="0.25">
      <c r="A13" s="220">
        <v>9</v>
      </c>
      <c r="B13" s="64">
        <f ca="1"/>
        <v>226</v>
      </c>
      <c r="C13" s="59">
        <v>132</v>
      </c>
      <c r="D13" s="101">
        <f ca="1"/>
        <v>143</v>
      </c>
      <c r="E13" s="7"/>
      <c r="F13" s="64">
        <f ca="1"/>
        <v>195</v>
      </c>
      <c r="G13" s="59">
        <v>205</v>
      </c>
      <c r="H13" s="56">
        <f ca="1"/>
        <v>12</v>
      </c>
      <c r="I13" s="7"/>
      <c r="J13" s="64"/>
      <c r="K13" s="59">
        <f ca="1"/>
        <v>134</v>
      </c>
      <c r="L13" s="56">
        <f ca="1"/>
        <v>93</v>
      </c>
      <c r="M13" s="7"/>
      <c r="N13" s="64"/>
      <c r="O13" s="59"/>
      <c r="P13" s="56"/>
      <c r="Q13" s="7"/>
      <c r="R13" s="64"/>
      <c r="S13" s="59"/>
      <c r="T13" s="56"/>
      <c r="U13" s="7"/>
      <c r="V13" s="59"/>
      <c r="W13" s="59"/>
      <c r="X13" s="56"/>
      <c r="Y13" s="7"/>
      <c r="Z13" s="59"/>
      <c r="AA13" s="59"/>
      <c r="AB13" s="56"/>
      <c r="AC13" s="7"/>
      <c r="AD13" s="59"/>
      <c r="AE13" s="59"/>
      <c r="AF13" s="56"/>
      <c r="AG13" s="7"/>
    </row>
    <row r="14" spans="1:33" x14ac:dyDescent="0.25">
      <c r="A14" s="220">
        <v>10</v>
      </c>
      <c r="B14" s="64">
        <f ca="1"/>
        <v>212</v>
      </c>
      <c r="C14" s="59">
        <v>155</v>
      </c>
      <c r="D14" s="101">
        <f ca="1"/>
        <v>184</v>
      </c>
      <c r="E14" s="7"/>
      <c r="F14" s="64">
        <f ca="1"/>
        <v>139</v>
      </c>
      <c r="G14" s="59">
        <v>124</v>
      </c>
      <c r="H14" s="56">
        <f ca="1"/>
        <v>137</v>
      </c>
      <c r="I14" s="7"/>
      <c r="J14" s="64"/>
      <c r="K14" s="59">
        <f ca="1"/>
        <v>213</v>
      </c>
      <c r="L14" s="56">
        <f ca="1"/>
        <v>253</v>
      </c>
      <c r="M14" s="7"/>
      <c r="N14" s="64"/>
      <c r="O14" s="59"/>
      <c r="P14" s="56"/>
      <c r="Q14" s="7"/>
      <c r="R14" s="64"/>
      <c r="S14" s="59"/>
      <c r="T14" s="56"/>
      <c r="U14" s="7"/>
      <c r="V14" s="59"/>
      <c r="W14" s="59"/>
      <c r="X14" s="56"/>
      <c r="Y14" s="7"/>
      <c r="Z14" s="59"/>
      <c r="AA14" s="59"/>
      <c r="AB14" s="56"/>
      <c r="AC14" s="7"/>
      <c r="AD14" s="59"/>
      <c r="AE14" s="59"/>
      <c r="AF14" s="56"/>
      <c r="AG14" s="7"/>
    </row>
    <row r="15" spans="1:33" x14ac:dyDescent="0.25">
      <c r="A15" s="220">
        <v>11</v>
      </c>
      <c r="B15" s="64">
        <f ca="1"/>
        <v>249</v>
      </c>
      <c r="C15" s="59">
        <v>219</v>
      </c>
      <c r="D15" s="101">
        <f ca="1"/>
        <v>147</v>
      </c>
      <c r="E15" s="7"/>
      <c r="F15" s="64">
        <f ca="1"/>
        <v>238</v>
      </c>
      <c r="G15" s="59">
        <v>159</v>
      </c>
      <c r="H15" s="56">
        <f ca="1"/>
        <v>142</v>
      </c>
      <c r="I15" s="7"/>
      <c r="J15" s="64"/>
      <c r="K15" s="59">
        <f ca="1"/>
        <v>95</v>
      </c>
      <c r="L15" s="56">
        <f ca="1"/>
        <v>252</v>
      </c>
      <c r="M15" s="7"/>
      <c r="N15" s="64"/>
      <c r="O15" s="59"/>
      <c r="P15" s="56"/>
      <c r="Q15" s="7"/>
      <c r="R15" s="64"/>
      <c r="S15" s="59"/>
      <c r="T15" s="56"/>
      <c r="U15" s="7"/>
      <c r="V15" s="59"/>
      <c r="W15" s="59"/>
      <c r="X15" s="56"/>
      <c r="Y15" s="7"/>
      <c r="Z15" s="59"/>
      <c r="AA15" s="59"/>
      <c r="AB15" s="56"/>
      <c r="AC15" s="7"/>
      <c r="AD15" s="59"/>
      <c r="AE15" s="59"/>
      <c r="AF15" s="56"/>
      <c r="AG15" s="7"/>
    </row>
    <row r="16" spans="1:33" x14ac:dyDescent="0.25">
      <c r="A16" s="220">
        <v>12</v>
      </c>
      <c r="B16" s="64">
        <f ca="1"/>
        <v>51</v>
      </c>
      <c r="C16" s="59">
        <v>6</v>
      </c>
      <c r="D16" s="101">
        <f ca="1"/>
        <v>15</v>
      </c>
      <c r="E16" s="7"/>
      <c r="F16" s="64">
        <f ca="1"/>
        <v>177</v>
      </c>
      <c r="G16" s="59">
        <v>36</v>
      </c>
      <c r="H16" s="56">
        <f ca="1"/>
        <v>235</v>
      </c>
      <c r="I16" s="7"/>
      <c r="J16" s="64"/>
      <c r="K16" s="59">
        <f ca="1"/>
        <v>11</v>
      </c>
      <c r="L16" s="56">
        <f ca="1"/>
        <v>234</v>
      </c>
      <c r="M16" s="7"/>
      <c r="N16" s="64"/>
      <c r="O16" s="59"/>
      <c r="P16" s="56"/>
      <c r="Q16" s="7"/>
      <c r="R16" s="64"/>
      <c r="S16" s="59"/>
      <c r="T16" s="56"/>
      <c r="U16" s="7"/>
      <c r="V16" s="59"/>
      <c r="W16" s="59"/>
      <c r="X16" s="56"/>
      <c r="Y16" s="7"/>
      <c r="Z16" s="59"/>
      <c r="AA16" s="59"/>
      <c r="AB16" s="56"/>
      <c r="AC16" s="7"/>
      <c r="AD16" s="59"/>
      <c r="AE16" s="59"/>
      <c r="AF16" s="56"/>
      <c r="AG16" s="7"/>
    </row>
    <row r="17" spans="1:33" x14ac:dyDescent="0.25">
      <c r="A17" s="220">
        <v>13</v>
      </c>
      <c r="B17" s="64">
        <f ca="1"/>
        <v>14</v>
      </c>
      <c r="C17" s="59">
        <v>229</v>
      </c>
      <c r="D17" s="101">
        <f ca="1"/>
        <v>120</v>
      </c>
      <c r="E17" s="7"/>
      <c r="F17" s="64">
        <f ca="1"/>
        <v>0</v>
      </c>
      <c r="G17" s="59">
        <v>13</v>
      </c>
      <c r="H17" s="56">
        <f ca="1"/>
        <v>213</v>
      </c>
      <c r="I17" s="7"/>
      <c r="J17" s="64"/>
      <c r="K17" s="59">
        <f ca="1"/>
        <v>169</v>
      </c>
      <c r="L17" s="56">
        <f ca="1"/>
        <v>0</v>
      </c>
      <c r="M17" s="7"/>
      <c r="N17" s="64"/>
      <c r="O17" s="59"/>
      <c r="P17" s="56"/>
      <c r="Q17" s="7"/>
      <c r="R17" s="64"/>
      <c r="S17" s="59"/>
      <c r="T17" s="56"/>
      <c r="U17" s="7"/>
      <c r="V17" s="59"/>
      <c r="W17" s="59"/>
      <c r="X17" s="56"/>
      <c r="Y17" s="7"/>
      <c r="Z17" s="59"/>
      <c r="AA17" s="59"/>
      <c r="AB17" s="56"/>
      <c r="AC17" s="7"/>
      <c r="AD17" s="59"/>
      <c r="AE17" s="59"/>
      <c r="AF17" s="56"/>
      <c r="AG17" s="7"/>
    </row>
    <row r="18" spans="1:33" x14ac:dyDescent="0.25">
      <c r="A18" s="220">
        <v>14</v>
      </c>
      <c r="B18" s="64">
        <f ca="1"/>
        <v>39</v>
      </c>
      <c r="C18" s="59">
        <v>45</v>
      </c>
      <c r="D18" s="101">
        <f ca="1"/>
        <v>111</v>
      </c>
      <c r="E18" s="7"/>
      <c r="F18" s="64">
        <f ca="1"/>
        <v>2</v>
      </c>
      <c r="G18" s="59">
        <v>226</v>
      </c>
      <c r="H18" s="56">
        <f ca="1"/>
        <v>230</v>
      </c>
      <c r="I18" s="7"/>
      <c r="J18" s="64"/>
      <c r="K18" s="59">
        <f ca="1"/>
        <v>190</v>
      </c>
      <c r="L18" s="56">
        <f ca="1"/>
        <v>103</v>
      </c>
      <c r="M18" s="7"/>
      <c r="N18" s="64"/>
      <c r="O18" s="59"/>
      <c r="P18" s="56"/>
      <c r="Q18" s="7"/>
      <c r="R18" s="64"/>
      <c r="S18" s="59"/>
      <c r="T18" s="56"/>
      <c r="U18" s="7"/>
      <c r="V18" s="59"/>
      <c r="W18" s="59"/>
      <c r="X18" s="56"/>
      <c r="Y18" s="7"/>
      <c r="Z18" s="59"/>
      <c r="AA18" s="59"/>
      <c r="AB18" s="56"/>
      <c r="AC18" s="7"/>
      <c r="AD18" s="59"/>
      <c r="AE18" s="59"/>
      <c r="AF18" s="56"/>
      <c r="AG18" s="7"/>
    </row>
    <row r="19" spans="1:33" x14ac:dyDescent="0.25">
      <c r="A19" s="220">
        <v>15</v>
      </c>
      <c r="B19" s="64">
        <f ca="1"/>
        <v>135</v>
      </c>
      <c r="C19" s="59">
        <v>47</v>
      </c>
      <c r="D19" s="101">
        <f ca="1"/>
        <v>118</v>
      </c>
      <c r="E19" s="7"/>
      <c r="F19" s="64">
        <f ca="1"/>
        <v>0</v>
      </c>
      <c r="G19" s="59">
        <v>153</v>
      </c>
      <c r="H19" s="56">
        <f ca="1"/>
        <v>212</v>
      </c>
      <c r="I19" s="7"/>
      <c r="J19" s="64"/>
      <c r="K19" s="59">
        <f ca="1"/>
        <v>22</v>
      </c>
      <c r="L19" s="56">
        <f ca="1"/>
        <v>50</v>
      </c>
      <c r="M19" s="7"/>
      <c r="N19" s="64"/>
      <c r="O19" s="59"/>
      <c r="P19" s="56"/>
      <c r="Q19" s="7"/>
      <c r="R19" s="64"/>
      <c r="S19" s="59"/>
      <c r="T19" s="56"/>
      <c r="U19" s="7"/>
      <c r="V19" s="59"/>
      <c r="W19" s="59"/>
      <c r="X19" s="56"/>
      <c r="Y19" s="7"/>
      <c r="Z19" s="59"/>
      <c r="AA19" s="59"/>
      <c r="AB19" s="56"/>
      <c r="AC19" s="7"/>
      <c r="AD19" s="59"/>
      <c r="AE19" s="59"/>
      <c r="AF19" s="56"/>
      <c r="AG19" s="7"/>
    </row>
    <row r="20" spans="1:33" x14ac:dyDescent="0.25">
      <c r="A20" s="220">
        <v>16</v>
      </c>
      <c r="B20" s="64">
        <f ca="1"/>
        <v>207</v>
      </c>
      <c r="C20" s="59">
        <v>209</v>
      </c>
      <c r="D20" s="101">
        <f ca="1"/>
        <v>20</v>
      </c>
      <c r="E20" s="7"/>
      <c r="F20" s="64"/>
      <c r="G20" s="59">
        <v>248</v>
      </c>
      <c r="H20" s="56">
        <f ca="1"/>
        <v>22</v>
      </c>
      <c r="I20" s="7"/>
      <c r="J20" s="64"/>
      <c r="K20" s="59"/>
      <c r="L20" s="56"/>
      <c r="M20" s="7"/>
      <c r="N20" s="64"/>
      <c r="O20" s="59"/>
      <c r="P20" s="56"/>
      <c r="Q20" s="7"/>
      <c r="R20" s="64"/>
      <c r="S20" s="59"/>
      <c r="T20" s="56"/>
      <c r="U20" s="7"/>
      <c r="V20" s="59"/>
      <c r="W20" s="59"/>
      <c r="X20" s="56"/>
      <c r="Y20" s="7"/>
      <c r="Z20" s="59"/>
      <c r="AA20" s="59"/>
      <c r="AB20" s="56"/>
      <c r="AC20" s="7"/>
      <c r="AD20" s="59"/>
      <c r="AE20" s="59"/>
      <c r="AF20" s="56"/>
      <c r="AG20" s="7"/>
    </row>
    <row r="21" spans="1:33" x14ac:dyDescent="0.25">
      <c r="A21" s="220">
        <v>17</v>
      </c>
      <c r="B21" s="64">
        <f ca="1"/>
        <v>250</v>
      </c>
      <c r="C21" s="59">
        <v>224</v>
      </c>
      <c r="D21" s="101">
        <f ca="1"/>
        <v>167</v>
      </c>
      <c r="E21" s="7"/>
      <c r="F21" s="64"/>
      <c r="G21" s="59">
        <v>61</v>
      </c>
      <c r="H21" s="56">
        <f ca="1"/>
        <v>23</v>
      </c>
      <c r="I21" s="7"/>
      <c r="J21" s="64"/>
      <c r="K21" s="59"/>
      <c r="L21" s="56"/>
      <c r="M21" s="7"/>
      <c r="N21" s="64"/>
      <c r="O21" s="59"/>
      <c r="P21" s="56"/>
      <c r="Q21" s="7"/>
      <c r="R21" s="64"/>
      <c r="S21" s="59"/>
      <c r="T21" s="56"/>
      <c r="U21" s="7"/>
      <c r="V21" s="59"/>
      <c r="W21" s="59"/>
      <c r="X21" s="56"/>
      <c r="Y21" s="7"/>
      <c r="Z21" s="59"/>
      <c r="AA21" s="59"/>
      <c r="AB21" s="56"/>
      <c r="AC21" s="7"/>
      <c r="AD21" s="59"/>
      <c r="AE21" s="59"/>
      <c r="AF21" s="56"/>
      <c r="AG21" s="7"/>
    </row>
    <row r="22" spans="1:33" x14ac:dyDescent="0.25">
      <c r="A22" s="220">
        <v>18</v>
      </c>
      <c r="B22" s="64">
        <f ca="1"/>
        <v>36</v>
      </c>
      <c r="C22" s="59">
        <v>154</v>
      </c>
      <c r="D22" s="101">
        <f ca="1"/>
        <v>29</v>
      </c>
      <c r="E22" s="7"/>
      <c r="F22" s="64"/>
      <c r="G22" s="59">
        <v>72</v>
      </c>
      <c r="H22" s="56">
        <f ca="1"/>
        <v>27</v>
      </c>
      <c r="I22" s="7"/>
      <c r="J22" s="64"/>
      <c r="K22" s="59"/>
      <c r="L22" s="56"/>
      <c r="M22" s="7"/>
      <c r="N22" s="64"/>
      <c r="O22" s="59"/>
      <c r="P22" s="56"/>
      <c r="Q22" s="7"/>
      <c r="R22" s="64"/>
      <c r="S22" s="59"/>
      <c r="T22" s="56"/>
      <c r="U22" s="7"/>
      <c r="V22" s="59"/>
      <c r="W22" s="59"/>
      <c r="X22" s="56"/>
      <c r="Y22" s="7"/>
      <c r="Z22" s="59"/>
      <c r="AA22" s="59"/>
      <c r="AB22" s="56"/>
      <c r="AC22" s="7"/>
      <c r="AD22" s="59"/>
      <c r="AE22" s="59"/>
      <c r="AF22" s="56"/>
      <c r="AG22" s="7"/>
    </row>
    <row r="23" spans="1:33" x14ac:dyDescent="0.25">
      <c r="A23" s="220">
        <v>19</v>
      </c>
      <c r="B23" s="64">
        <f ca="1"/>
        <v>224</v>
      </c>
      <c r="C23" s="59">
        <v>138</v>
      </c>
      <c r="D23" s="101">
        <f ca="1"/>
        <v>191</v>
      </c>
      <c r="E23" s="7"/>
      <c r="F23" s="64"/>
      <c r="G23" s="59">
        <v>26</v>
      </c>
      <c r="H23" s="56">
        <f ca="1"/>
        <v>76</v>
      </c>
      <c r="I23" s="7"/>
      <c r="J23" s="64"/>
      <c r="K23" s="59"/>
      <c r="L23" s="56"/>
      <c r="M23" s="7"/>
      <c r="N23" s="64"/>
      <c r="O23" s="59"/>
      <c r="P23" s="56"/>
      <c r="Q23" s="7"/>
      <c r="R23" s="64"/>
      <c r="S23" s="59"/>
      <c r="T23" s="56"/>
      <c r="U23" s="7"/>
      <c r="V23" s="59"/>
      <c r="W23" s="59"/>
      <c r="X23" s="56"/>
      <c r="Y23" s="7"/>
      <c r="Z23" s="59"/>
      <c r="AA23" s="59"/>
      <c r="AB23" s="56"/>
      <c r="AC23" s="7"/>
      <c r="AD23" s="59"/>
      <c r="AE23" s="59"/>
      <c r="AF23" s="56"/>
      <c r="AG23" s="7"/>
    </row>
    <row r="24" spans="1:33" x14ac:dyDescent="0.25">
      <c r="A24" s="220">
        <v>20</v>
      </c>
      <c r="B24" s="64">
        <f ca="1"/>
        <v>142</v>
      </c>
      <c r="C24" s="59">
        <v>127</v>
      </c>
      <c r="D24" s="101">
        <f ca="1"/>
        <v>168</v>
      </c>
      <c r="E24" s="7"/>
      <c r="F24" s="64"/>
      <c r="G24" s="59">
        <v>195</v>
      </c>
      <c r="H24" s="56">
        <f ca="1"/>
        <v>25</v>
      </c>
      <c r="I24" s="7"/>
      <c r="J24" s="64"/>
      <c r="K24" s="59"/>
      <c r="L24" s="56"/>
      <c r="M24" s="7"/>
      <c r="N24" s="64"/>
      <c r="O24" s="59"/>
      <c r="P24" s="56"/>
      <c r="Q24" s="7"/>
      <c r="R24" s="64"/>
      <c r="S24" s="59"/>
      <c r="T24" s="56"/>
      <c r="U24" s="7"/>
      <c r="V24" s="59"/>
      <c r="W24" s="59"/>
      <c r="X24" s="56"/>
      <c r="Y24" s="7"/>
      <c r="Z24" s="59"/>
      <c r="AA24" s="59"/>
      <c r="AB24" s="56"/>
      <c r="AC24" s="7"/>
      <c r="AD24" s="59"/>
      <c r="AE24" s="59"/>
      <c r="AF24" s="56"/>
      <c r="AG24" s="7"/>
    </row>
    <row r="25" spans="1:33" x14ac:dyDescent="0.25">
      <c r="A25" s="220">
        <v>21</v>
      </c>
      <c r="B25" s="64">
        <f ca="1"/>
        <v>117</v>
      </c>
      <c r="C25" s="59">
        <v>7</v>
      </c>
      <c r="D25" s="101">
        <f ca="1"/>
        <v>230</v>
      </c>
      <c r="E25" s="7"/>
      <c r="F25" s="64"/>
      <c r="G25" s="59">
        <v>49</v>
      </c>
      <c r="H25" s="56">
        <f ca="1"/>
        <v>79</v>
      </c>
      <c r="I25" s="7"/>
      <c r="J25" s="64"/>
      <c r="K25" s="59"/>
      <c r="L25" s="56"/>
      <c r="M25" s="7"/>
      <c r="N25" s="64"/>
      <c r="O25" s="59"/>
      <c r="P25" s="56"/>
      <c r="Q25" s="7"/>
      <c r="R25" s="64"/>
      <c r="S25" s="59"/>
      <c r="T25" s="56"/>
      <c r="U25" s="7"/>
      <c r="V25" s="59"/>
      <c r="W25" s="59"/>
      <c r="X25" s="56"/>
      <c r="Y25" s="7"/>
      <c r="Z25" s="59"/>
      <c r="AA25" s="59"/>
      <c r="AB25" s="56"/>
      <c r="AC25" s="7"/>
      <c r="AD25" s="59"/>
      <c r="AE25" s="59"/>
      <c r="AF25" s="56"/>
      <c r="AG25" s="7"/>
    </row>
    <row r="26" spans="1:33" x14ac:dyDescent="0.25">
      <c r="A26" s="220">
        <v>22</v>
      </c>
      <c r="B26" s="64">
        <f ca="1"/>
        <v>31</v>
      </c>
      <c r="C26" s="59">
        <v>53</v>
      </c>
      <c r="D26" s="101">
        <f ca="1"/>
        <v>74</v>
      </c>
      <c r="E26" s="7"/>
      <c r="F26" s="64"/>
      <c r="G26" s="59">
        <v>239</v>
      </c>
      <c r="H26" s="56">
        <f ca="1"/>
        <v>209</v>
      </c>
      <c r="I26" s="7"/>
      <c r="J26" s="64"/>
      <c r="K26" s="59"/>
      <c r="L26" s="56"/>
      <c r="M26" s="7"/>
      <c r="N26" s="64"/>
      <c r="O26" s="59"/>
      <c r="P26" s="56"/>
      <c r="Q26" s="7"/>
      <c r="R26" s="64"/>
      <c r="S26" s="59"/>
      <c r="T26" s="56"/>
      <c r="U26" s="7"/>
      <c r="V26" s="59"/>
      <c r="W26" s="59"/>
      <c r="X26" s="56"/>
      <c r="Y26" s="7"/>
      <c r="Z26" s="59"/>
      <c r="AA26" s="59"/>
      <c r="AB26" s="56"/>
      <c r="AC26" s="7"/>
      <c r="AD26" s="59"/>
      <c r="AE26" s="59"/>
      <c r="AF26" s="56"/>
      <c r="AG26" s="7"/>
    </row>
    <row r="27" spans="1:33" x14ac:dyDescent="0.25">
      <c r="A27" s="220">
        <v>23</v>
      </c>
      <c r="B27" s="64">
        <f ca="1"/>
        <v>151</v>
      </c>
      <c r="C27" s="59">
        <v>181</v>
      </c>
      <c r="D27" s="101">
        <f ca="1"/>
        <v>93</v>
      </c>
      <c r="E27" s="7"/>
      <c r="F27" s="64"/>
      <c r="G27" s="59">
        <v>122</v>
      </c>
      <c r="H27" s="56">
        <f ca="1"/>
        <v>76</v>
      </c>
      <c r="I27" s="7"/>
      <c r="J27" s="64"/>
      <c r="K27" s="59"/>
      <c r="L27" s="56"/>
      <c r="M27" s="7"/>
      <c r="N27" s="64"/>
      <c r="O27" s="59"/>
      <c r="P27" s="56"/>
      <c r="Q27" s="7"/>
      <c r="R27" s="64"/>
      <c r="S27" s="59"/>
      <c r="T27" s="56"/>
      <c r="U27" s="7"/>
      <c r="V27" s="59"/>
      <c r="W27" s="59"/>
      <c r="X27" s="56"/>
      <c r="Y27" s="7"/>
      <c r="Z27" s="59"/>
      <c r="AA27" s="59"/>
      <c r="AB27" s="56"/>
      <c r="AC27" s="7"/>
      <c r="AD27" s="59"/>
      <c r="AE27" s="59"/>
      <c r="AF27" s="56"/>
      <c r="AG27" s="7"/>
    </row>
    <row r="28" spans="1:33" x14ac:dyDescent="0.25">
      <c r="A28" s="220">
        <v>24</v>
      </c>
      <c r="B28" s="64">
        <f ca="1"/>
        <v>14</v>
      </c>
      <c r="C28" s="59">
        <v>12</v>
      </c>
      <c r="D28" s="101">
        <f ca="1"/>
        <v>53</v>
      </c>
      <c r="E28" s="7"/>
      <c r="F28" s="64"/>
      <c r="G28" s="59">
        <v>144</v>
      </c>
      <c r="H28" s="56">
        <f ca="1"/>
        <v>124</v>
      </c>
      <c r="I28" s="7"/>
      <c r="J28" s="64"/>
      <c r="K28" s="59"/>
      <c r="L28" s="56"/>
      <c r="M28" s="7"/>
      <c r="N28" s="64"/>
      <c r="O28" s="59"/>
      <c r="P28" s="56"/>
      <c r="Q28" s="7"/>
      <c r="R28" s="64"/>
      <c r="S28" s="59"/>
      <c r="T28" s="56"/>
      <c r="U28" s="7"/>
      <c r="V28" s="59"/>
      <c r="W28" s="59"/>
      <c r="X28" s="56"/>
      <c r="Y28" s="7"/>
      <c r="Z28" s="59"/>
      <c r="AA28" s="59"/>
      <c r="AB28" s="56"/>
      <c r="AC28" s="7"/>
      <c r="AD28" s="59"/>
      <c r="AE28" s="59"/>
      <c r="AF28" s="56"/>
      <c r="AG28" s="7"/>
    </row>
    <row r="29" spans="1:33" x14ac:dyDescent="0.25">
      <c r="A29" s="220">
        <v>25</v>
      </c>
      <c r="B29" s="64">
        <f ca="1"/>
        <v>68</v>
      </c>
      <c r="C29" s="59">
        <v>201</v>
      </c>
      <c r="D29" s="101">
        <f ca="1"/>
        <v>150</v>
      </c>
      <c r="E29" s="7"/>
      <c r="F29" s="64"/>
      <c r="G29" s="59">
        <v>52</v>
      </c>
      <c r="H29" s="56">
        <f ca="1"/>
        <v>94</v>
      </c>
      <c r="I29" s="7"/>
      <c r="J29" s="64"/>
      <c r="K29" s="59"/>
      <c r="L29" s="56"/>
      <c r="M29" s="7"/>
      <c r="N29" s="64"/>
      <c r="O29" s="59"/>
      <c r="P29" s="56"/>
      <c r="Q29" s="7"/>
      <c r="R29" s="64"/>
      <c r="S29" s="59"/>
      <c r="T29" s="56"/>
      <c r="U29" s="7"/>
      <c r="V29" s="59"/>
      <c r="W29" s="59"/>
      <c r="X29" s="56"/>
      <c r="Y29" s="7"/>
      <c r="Z29" s="59"/>
      <c r="AA29" s="59"/>
      <c r="AB29" s="56"/>
      <c r="AC29" s="7"/>
      <c r="AD29" s="59"/>
      <c r="AE29" s="59"/>
      <c r="AF29" s="56"/>
      <c r="AG29" s="7"/>
    </row>
    <row r="30" spans="1:33" x14ac:dyDescent="0.25">
      <c r="A30" s="220">
        <v>26</v>
      </c>
      <c r="B30" s="64">
        <f ca="1"/>
        <v>46</v>
      </c>
      <c r="C30" s="59">
        <v>90</v>
      </c>
      <c r="D30" s="101">
        <f ca="1"/>
        <v>67</v>
      </c>
      <c r="E30" s="7"/>
      <c r="F30" s="64"/>
      <c r="G30" s="59">
        <v>133</v>
      </c>
      <c r="H30" s="56">
        <f ca="1"/>
        <v>248</v>
      </c>
      <c r="I30" s="7"/>
      <c r="J30" s="64"/>
      <c r="K30" s="59"/>
      <c r="L30" s="56"/>
      <c r="M30" s="7"/>
      <c r="N30" s="64"/>
      <c r="O30" s="59"/>
      <c r="P30" s="56"/>
      <c r="Q30" s="7"/>
      <c r="R30" s="64"/>
      <c r="S30" s="59"/>
      <c r="T30" s="56"/>
      <c r="U30" s="7"/>
      <c r="V30" s="59"/>
      <c r="W30" s="59"/>
      <c r="X30" s="56"/>
      <c r="Y30" s="7"/>
      <c r="Z30" s="59"/>
      <c r="AA30" s="59"/>
      <c r="AB30" s="56"/>
      <c r="AC30" s="7"/>
      <c r="AD30" s="59"/>
      <c r="AE30" s="59"/>
      <c r="AF30" s="56"/>
      <c r="AG30" s="7"/>
    </row>
    <row r="31" spans="1:33" x14ac:dyDescent="0.25">
      <c r="A31" s="220">
        <v>27</v>
      </c>
      <c r="B31" s="64">
        <f ca="1"/>
        <v>252</v>
      </c>
      <c r="C31" s="59">
        <v>94</v>
      </c>
      <c r="D31" s="101">
        <f ca="1"/>
        <v>243</v>
      </c>
      <c r="E31" s="7"/>
      <c r="F31" s="64"/>
      <c r="G31" s="59">
        <v>98</v>
      </c>
      <c r="H31" s="56">
        <f ca="1"/>
        <v>107</v>
      </c>
      <c r="I31" s="7"/>
      <c r="J31" s="64"/>
      <c r="K31" s="59"/>
      <c r="L31" s="56"/>
      <c r="M31" s="7"/>
      <c r="N31" s="64"/>
      <c r="O31" s="59"/>
      <c r="P31" s="56"/>
      <c r="Q31" s="7"/>
      <c r="R31" s="64"/>
      <c r="S31" s="59"/>
      <c r="T31" s="56"/>
      <c r="U31" s="7"/>
      <c r="V31" s="59"/>
      <c r="W31" s="59"/>
      <c r="X31" s="56"/>
      <c r="Y31" s="7"/>
      <c r="Z31" s="59"/>
      <c r="AA31" s="59"/>
      <c r="AB31" s="56"/>
      <c r="AC31" s="7"/>
      <c r="AD31" s="59"/>
      <c r="AE31" s="59"/>
      <c r="AF31" s="56"/>
      <c r="AG31" s="7"/>
    </row>
    <row r="32" spans="1:33" x14ac:dyDescent="0.25">
      <c r="A32" s="220">
        <v>28</v>
      </c>
      <c r="B32" s="64">
        <f ca="1"/>
        <v>134</v>
      </c>
      <c r="C32" s="59">
        <v>161</v>
      </c>
      <c r="D32" s="101">
        <f ca="1"/>
        <v>107</v>
      </c>
      <c r="E32" s="7"/>
      <c r="F32" s="64"/>
      <c r="G32" s="59">
        <v>221</v>
      </c>
      <c r="H32" s="56">
        <f ca="1"/>
        <v>165</v>
      </c>
      <c r="I32" s="7"/>
      <c r="J32" s="64"/>
      <c r="K32" s="59"/>
      <c r="L32" s="56"/>
      <c r="M32" s="7"/>
      <c r="N32" s="64"/>
      <c r="O32" s="59"/>
      <c r="P32" s="56"/>
      <c r="Q32" s="7"/>
      <c r="R32" s="64"/>
      <c r="S32" s="59"/>
      <c r="T32" s="56"/>
      <c r="U32" s="7"/>
      <c r="V32" s="59"/>
      <c r="W32" s="59"/>
      <c r="X32" s="56"/>
      <c r="Y32" s="7"/>
      <c r="Z32" s="59"/>
      <c r="AA32" s="59"/>
      <c r="AB32" s="56"/>
      <c r="AC32" s="7"/>
      <c r="AD32" s="59"/>
      <c r="AE32" s="59"/>
      <c r="AF32" s="56"/>
      <c r="AG32" s="7"/>
    </row>
    <row r="33" spans="1:33" x14ac:dyDescent="0.25">
      <c r="A33" s="220">
        <v>29</v>
      </c>
      <c r="B33" s="64">
        <f ca="1"/>
        <v>8</v>
      </c>
      <c r="C33" s="59">
        <v>191</v>
      </c>
      <c r="D33" s="101">
        <f ca="1"/>
        <v>38</v>
      </c>
      <c r="E33" s="7"/>
      <c r="F33" s="64"/>
      <c r="G33" s="59">
        <v>244</v>
      </c>
      <c r="H33" s="56">
        <f ca="1"/>
        <v>187</v>
      </c>
      <c r="I33" s="7"/>
      <c r="J33" s="64"/>
      <c r="K33" s="59"/>
      <c r="L33" s="56"/>
      <c r="M33" s="7"/>
      <c r="N33" s="64"/>
      <c r="O33" s="59"/>
      <c r="P33" s="56"/>
      <c r="Q33" s="7"/>
      <c r="R33" s="64"/>
      <c r="S33" s="59"/>
      <c r="T33" s="56"/>
      <c r="U33" s="7"/>
      <c r="V33" s="59"/>
      <c r="W33" s="59"/>
      <c r="X33" s="56"/>
      <c r="Y33" s="7"/>
      <c r="Z33" s="59"/>
      <c r="AA33" s="59"/>
      <c r="AB33" s="56"/>
      <c r="AC33" s="7"/>
      <c r="AD33" s="59"/>
      <c r="AE33" s="59"/>
      <c r="AF33" s="56"/>
      <c r="AG33" s="7"/>
    </row>
    <row r="34" spans="1:33" x14ac:dyDescent="0.25">
      <c r="A34" s="220">
        <v>30</v>
      </c>
      <c r="B34" s="64">
        <f ca="1"/>
        <v>0</v>
      </c>
      <c r="C34" s="59">
        <v>51</v>
      </c>
      <c r="D34" s="101">
        <f ca="1"/>
        <v>143</v>
      </c>
      <c r="E34" s="7"/>
      <c r="F34" s="64"/>
      <c r="G34" s="59">
        <v>31</v>
      </c>
      <c r="H34" s="56">
        <f ca="1"/>
        <v>123</v>
      </c>
      <c r="I34" s="7"/>
      <c r="J34" s="64"/>
      <c r="K34" s="59"/>
      <c r="L34" s="56"/>
      <c r="M34" s="7"/>
      <c r="N34" s="64"/>
      <c r="O34" s="59"/>
      <c r="P34" s="56"/>
      <c r="Q34" s="7"/>
      <c r="R34" s="64"/>
      <c r="S34" s="59"/>
      <c r="T34" s="56"/>
      <c r="U34" s="7"/>
      <c r="V34" s="59"/>
      <c r="W34" s="59"/>
      <c r="X34" s="56"/>
      <c r="Y34" s="7"/>
      <c r="Z34" s="59"/>
      <c r="AA34" s="59"/>
      <c r="AB34" s="56"/>
      <c r="AC34" s="7"/>
      <c r="AD34" s="59"/>
      <c r="AE34" s="59"/>
      <c r="AF34" s="56"/>
      <c r="AG34" s="7"/>
    </row>
    <row r="35" spans="1:33" x14ac:dyDescent="0.25">
      <c r="A35" s="220">
        <v>31</v>
      </c>
      <c r="B35" s="64">
        <f ca="1"/>
        <v>0</v>
      </c>
      <c r="C35" s="59">
        <v>19</v>
      </c>
      <c r="D35" s="101">
        <f ca="1"/>
        <v>36</v>
      </c>
      <c r="E35" s="7"/>
      <c r="F35" s="64"/>
      <c r="G35" s="59">
        <v>104</v>
      </c>
      <c r="H35" s="56">
        <f ca="1"/>
        <v>49</v>
      </c>
      <c r="I35" s="7"/>
      <c r="J35" s="64"/>
      <c r="K35" s="59"/>
      <c r="L35" s="56"/>
      <c r="M35" s="7"/>
      <c r="N35" s="64"/>
      <c r="O35" s="59"/>
      <c r="P35" s="56"/>
      <c r="Q35" s="7"/>
      <c r="R35" s="64"/>
      <c r="S35" s="59"/>
      <c r="T35" s="56"/>
      <c r="U35" s="7"/>
      <c r="V35" s="59"/>
      <c r="W35" s="59"/>
      <c r="X35" s="56"/>
      <c r="Y35" s="7"/>
      <c r="Z35" s="59"/>
      <c r="AA35" s="59"/>
      <c r="AB35" s="56"/>
      <c r="AC35" s="7"/>
      <c r="AD35" s="59"/>
      <c r="AE35" s="59"/>
      <c r="AF35" s="56"/>
      <c r="AG35" s="7"/>
    </row>
    <row r="36" spans="1:33" x14ac:dyDescent="0.25">
      <c r="A36" s="220">
        <v>32</v>
      </c>
      <c r="B36" s="64"/>
      <c r="C36" s="59">
        <v>254</v>
      </c>
      <c r="D36" s="101">
        <f ca="1"/>
        <v>244</v>
      </c>
      <c r="E36" s="7"/>
      <c r="F36" s="64"/>
      <c r="G36" s="59"/>
      <c r="H36" s="56"/>
      <c r="I36" s="7"/>
      <c r="J36" s="64"/>
      <c r="K36" s="59"/>
      <c r="L36" s="56"/>
      <c r="M36" s="7"/>
      <c r="N36" s="64"/>
      <c r="O36" s="59"/>
      <c r="P36" s="56"/>
      <c r="Q36" s="7"/>
      <c r="R36" s="64"/>
      <c r="S36" s="59"/>
      <c r="T36" s="56"/>
      <c r="U36" s="7"/>
      <c r="V36" s="59"/>
      <c r="W36" s="59"/>
      <c r="X36" s="56"/>
      <c r="Y36" s="7"/>
      <c r="Z36" s="59"/>
      <c r="AA36" s="59"/>
      <c r="AB36" s="56"/>
      <c r="AC36" s="7"/>
      <c r="AD36" s="59"/>
      <c r="AE36" s="59"/>
      <c r="AF36" s="56"/>
      <c r="AG36" s="7"/>
    </row>
    <row r="37" spans="1:33" x14ac:dyDescent="0.25">
      <c r="A37" s="220">
        <v>33</v>
      </c>
      <c r="B37" s="64"/>
      <c r="C37" s="59">
        <v>14</v>
      </c>
      <c r="D37" s="101">
        <f ca="1"/>
        <v>43</v>
      </c>
      <c r="E37" s="7"/>
      <c r="F37" s="64"/>
      <c r="G37" s="59"/>
      <c r="H37" s="56"/>
      <c r="I37" s="7"/>
      <c r="J37" s="64"/>
      <c r="K37" s="59"/>
      <c r="L37" s="56"/>
      <c r="M37" s="7"/>
      <c r="N37" s="64"/>
      <c r="O37" s="59"/>
      <c r="P37" s="56"/>
      <c r="Q37" s="7"/>
      <c r="R37" s="64"/>
      <c r="S37" s="59"/>
      <c r="T37" s="56"/>
      <c r="U37" s="7"/>
      <c r="V37" s="59"/>
      <c r="W37" s="59"/>
      <c r="X37" s="56"/>
      <c r="Y37" s="7"/>
      <c r="Z37" s="59"/>
      <c r="AA37" s="59"/>
      <c r="AB37" s="56"/>
      <c r="AC37" s="7"/>
      <c r="AD37" s="59"/>
      <c r="AE37" s="59"/>
      <c r="AF37" s="56"/>
      <c r="AG37" s="7"/>
    </row>
    <row r="38" spans="1:33" x14ac:dyDescent="0.25">
      <c r="A38" s="220">
        <v>34</v>
      </c>
      <c r="B38" s="64"/>
      <c r="C38" s="59">
        <v>106</v>
      </c>
      <c r="D38" s="101">
        <f ca="1"/>
        <v>1</v>
      </c>
      <c r="E38" s="7"/>
      <c r="F38" s="64"/>
      <c r="G38" s="59"/>
      <c r="H38" s="56"/>
      <c r="I38" s="7"/>
      <c r="J38" s="64"/>
      <c r="K38" s="59"/>
      <c r="L38" s="56"/>
      <c r="M38" s="7"/>
      <c r="N38" s="64"/>
      <c r="O38" s="59"/>
      <c r="P38" s="56"/>
      <c r="Q38" s="7"/>
      <c r="R38" s="64"/>
      <c r="S38" s="59"/>
      <c r="T38" s="56"/>
      <c r="U38" s="7"/>
      <c r="V38" s="59"/>
      <c r="W38" s="59"/>
      <c r="X38" s="56"/>
      <c r="Y38" s="7"/>
      <c r="Z38" s="59"/>
      <c r="AA38" s="59"/>
      <c r="AB38" s="56"/>
      <c r="AC38" s="7"/>
      <c r="AD38" s="59"/>
      <c r="AE38" s="59"/>
      <c r="AF38" s="56"/>
      <c r="AG38" s="7"/>
    </row>
    <row r="39" spans="1:33" x14ac:dyDescent="0.25">
      <c r="A39" s="220">
        <v>35</v>
      </c>
      <c r="B39" s="64"/>
      <c r="C39" s="59">
        <v>105</v>
      </c>
      <c r="D39" s="101">
        <f ca="1"/>
        <v>23</v>
      </c>
      <c r="E39" s="7"/>
      <c r="F39" s="64"/>
      <c r="G39" s="59"/>
      <c r="H39" s="56"/>
      <c r="I39" s="7"/>
      <c r="J39" s="64"/>
      <c r="K39" s="59"/>
      <c r="L39" s="56"/>
      <c r="M39" s="7"/>
      <c r="N39" s="64"/>
      <c r="O39" s="59"/>
      <c r="P39" s="56"/>
      <c r="Q39" s="7"/>
      <c r="R39" s="64"/>
      <c r="S39" s="59"/>
      <c r="T39" s="56"/>
      <c r="U39" s="7"/>
      <c r="V39" s="59"/>
      <c r="W39" s="59"/>
      <c r="X39" s="56"/>
      <c r="Y39" s="7"/>
      <c r="Z39" s="59"/>
      <c r="AA39" s="59"/>
      <c r="AB39" s="56"/>
      <c r="AC39" s="7"/>
      <c r="AD39" s="59"/>
      <c r="AE39" s="59"/>
      <c r="AF39" s="56"/>
      <c r="AG39" s="7"/>
    </row>
    <row r="40" spans="1:33" x14ac:dyDescent="0.25">
      <c r="A40" s="220">
        <v>36</v>
      </c>
      <c r="B40" s="64"/>
      <c r="C40" s="59">
        <v>24</v>
      </c>
      <c r="D40" s="101">
        <f ca="1"/>
        <v>143</v>
      </c>
      <c r="E40" s="7"/>
      <c r="F40" s="64"/>
      <c r="G40" s="59"/>
      <c r="H40" s="56"/>
      <c r="I40" s="7"/>
      <c r="J40" s="64"/>
      <c r="K40" s="59"/>
      <c r="L40" s="56"/>
      <c r="M40" s="7"/>
      <c r="N40" s="64"/>
      <c r="O40" s="59"/>
      <c r="P40" s="56"/>
      <c r="Q40" s="7"/>
      <c r="R40" s="64"/>
      <c r="S40" s="59"/>
      <c r="T40" s="56"/>
      <c r="U40" s="7"/>
      <c r="V40" s="59"/>
      <c r="W40" s="59"/>
      <c r="X40" s="56"/>
      <c r="Y40" s="7"/>
      <c r="Z40" s="59"/>
      <c r="AA40" s="59"/>
      <c r="AB40" s="56"/>
      <c r="AC40" s="7"/>
      <c r="AD40" s="59"/>
      <c r="AE40" s="59"/>
      <c r="AF40" s="56"/>
      <c r="AG40" s="7"/>
    </row>
    <row r="41" spans="1:33" x14ac:dyDescent="0.25">
      <c r="A41" s="220">
        <v>37</v>
      </c>
      <c r="B41" s="64"/>
      <c r="C41" s="59">
        <v>145</v>
      </c>
      <c r="D41" s="101">
        <f ca="1"/>
        <v>93</v>
      </c>
      <c r="E41" s="7"/>
      <c r="F41" s="64"/>
      <c r="G41" s="59"/>
      <c r="H41" s="56"/>
      <c r="I41" s="7"/>
      <c r="J41" s="64"/>
      <c r="K41" s="59"/>
      <c r="L41" s="56"/>
      <c r="M41" s="7"/>
      <c r="N41" s="64"/>
      <c r="O41" s="59"/>
      <c r="P41" s="56"/>
      <c r="Q41" s="7"/>
      <c r="R41" s="64"/>
      <c r="S41" s="59"/>
      <c r="T41" s="56"/>
      <c r="U41" s="7"/>
      <c r="V41" s="59"/>
      <c r="W41" s="59"/>
      <c r="X41" s="56"/>
      <c r="Y41" s="7"/>
      <c r="Z41" s="59"/>
      <c r="AA41" s="59"/>
      <c r="AB41" s="56"/>
      <c r="AC41" s="7"/>
      <c r="AD41" s="59"/>
      <c r="AE41" s="59"/>
      <c r="AF41" s="56"/>
      <c r="AG41" s="7"/>
    </row>
    <row r="42" spans="1:33" x14ac:dyDescent="0.25">
      <c r="A42" s="220">
        <v>38</v>
      </c>
      <c r="B42" s="64"/>
      <c r="C42" s="59">
        <v>180</v>
      </c>
      <c r="D42" s="101">
        <f ca="1"/>
        <v>118</v>
      </c>
      <c r="E42" s="7"/>
      <c r="F42" s="64"/>
      <c r="G42" s="59"/>
      <c r="H42" s="56"/>
      <c r="I42" s="7"/>
      <c r="J42" s="64"/>
      <c r="K42" s="59"/>
      <c r="L42" s="56"/>
      <c r="M42" s="7"/>
      <c r="N42" s="64"/>
      <c r="O42" s="59"/>
      <c r="P42" s="56"/>
      <c r="Q42" s="7"/>
      <c r="R42" s="64"/>
      <c r="S42" s="59"/>
      <c r="T42" s="56"/>
      <c r="U42" s="7"/>
      <c r="V42" s="59"/>
      <c r="W42" s="59"/>
      <c r="X42" s="56"/>
      <c r="Y42" s="7"/>
      <c r="Z42" s="59"/>
      <c r="AA42" s="59"/>
      <c r="AB42" s="56"/>
      <c r="AC42" s="7"/>
      <c r="AD42" s="59"/>
      <c r="AE42" s="59"/>
      <c r="AF42" s="56"/>
      <c r="AG42" s="7"/>
    </row>
    <row r="43" spans="1:33" x14ac:dyDescent="0.25">
      <c r="A43" s="220">
        <v>39</v>
      </c>
      <c r="B43" s="64"/>
      <c r="C43" s="59">
        <v>188</v>
      </c>
      <c r="D43" s="101">
        <f ca="1"/>
        <v>62</v>
      </c>
      <c r="E43" s="7"/>
      <c r="F43" s="64"/>
      <c r="G43" s="59"/>
      <c r="H43" s="56"/>
      <c r="I43" s="7"/>
      <c r="J43" s="64"/>
      <c r="K43" s="59"/>
      <c r="L43" s="56"/>
      <c r="M43" s="7"/>
      <c r="N43" s="64"/>
      <c r="O43" s="59"/>
      <c r="P43" s="56"/>
      <c r="Q43" s="7"/>
      <c r="R43" s="64"/>
      <c r="S43" s="59"/>
      <c r="T43" s="56"/>
      <c r="U43" s="7"/>
      <c r="V43" s="59"/>
      <c r="W43" s="59"/>
      <c r="X43" s="56"/>
      <c r="Y43" s="7"/>
      <c r="Z43" s="59"/>
      <c r="AA43" s="59"/>
      <c r="AB43" s="56"/>
      <c r="AC43" s="7"/>
      <c r="AD43" s="59"/>
      <c r="AE43" s="59"/>
      <c r="AF43" s="56"/>
      <c r="AG43" s="7"/>
    </row>
    <row r="44" spans="1:33" x14ac:dyDescent="0.25">
      <c r="A44" s="220">
        <v>40</v>
      </c>
      <c r="B44" s="64"/>
      <c r="C44" s="59">
        <v>65</v>
      </c>
      <c r="D44" s="101">
        <f ca="1"/>
        <v>138</v>
      </c>
      <c r="E44" s="7"/>
      <c r="F44" s="64"/>
      <c r="G44" s="59"/>
      <c r="H44" s="56"/>
      <c r="I44" s="7"/>
      <c r="J44" s="64"/>
      <c r="K44" s="59"/>
      <c r="L44" s="56"/>
      <c r="M44" s="7"/>
      <c r="N44" s="64"/>
      <c r="O44" s="59"/>
      <c r="P44" s="56"/>
      <c r="Q44" s="7"/>
      <c r="R44" s="64"/>
      <c r="S44" s="59"/>
      <c r="T44" s="56"/>
      <c r="U44" s="7"/>
      <c r="V44" s="59"/>
      <c r="W44" s="59"/>
      <c r="X44" s="56"/>
      <c r="Y44" s="7"/>
      <c r="Z44" s="59"/>
      <c r="AA44" s="59"/>
      <c r="AB44" s="56"/>
      <c r="AC44" s="7"/>
      <c r="AD44" s="59"/>
      <c r="AE44" s="59"/>
      <c r="AF44" s="56"/>
      <c r="AG44" s="7"/>
    </row>
    <row r="45" spans="1:33" x14ac:dyDescent="0.25">
      <c r="A45" s="220">
        <v>41</v>
      </c>
      <c r="B45" s="64"/>
      <c r="C45" s="59">
        <v>125</v>
      </c>
      <c r="D45" s="101">
        <f ca="1"/>
        <v>110</v>
      </c>
      <c r="E45" s="7"/>
      <c r="F45" s="64"/>
      <c r="G45" s="59"/>
      <c r="H45" s="56"/>
      <c r="I45" s="7"/>
      <c r="J45" s="64"/>
      <c r="K45" s="59"/>
      <c r="L45" s="56"/>
      <c r="M45" s="7"/>
      <c r="N45" s="64"/>
      <c r="O45" s="59"/>
      <c r="P45" s="56"/>
      <c r="Q45" s="7"/>
      <c r="R45" s="64"/>
      <c r="S45" s="59"/>
      <c r="T45" s="56"/>
      <c r="U45" s="7"/>
      <c r="V45" s="59"/>
      <c r="W45" s="59"/>
      <c r="X45" s="56"/>
      <c r="Y45" s="7"/>
      <c r="Z45" s="59"/>
      <c r="AA45" s="59"/>
      <c r="AB45" s="56"/>
      <c r="AC45" s="7"/>
      <c r="AD45" s="59"/>
      <c r="AE45" s="59"/>
      <c r="AF45" s="56"/>
      <c r="AG45" s="7"/>
    </row>
    <row r="46" spans="1:33" x14ac:dyDescent="0.25">
      <c r="A46" s="220">
        <v>42</v>
      </c>
      <c r="B46" s="64"/>
      <c r="C46" s="59">
        <v>102</v>
      </c>
      <c r="D46" s="101">
        <f ca="1"/>
        <v>144</v>
      </c>
      <c r="E46" s="7"/>
      <c r="F46" s="64"/>
      <c r="G46" s="59"/>
      <c r="H46" s="56"/>
      <c r="I46" s="7"/>
      <c r="J46" s="64"/>
      <c r="K46" s="59"/>
      <c r="L46" s="56"/>
      <c r="M46" s="7"/>
      <c r="N46" s="64"/>
      <c r="O46" s="59"/>
      <c r="P46" s="56"/>
      <c r="Q46" s="7"/>
      <c r="R46" s="64"/>
      <c r="S46" s="59"/>
      <c r="T46" s="56"/>
      <c r="U46" s="7"/>
      <c r="V46" s="59"/>
      <c r="W46" s="59"/>
      <c r="X46" s="56"/>
      <c r="Y46" s="7"/>
      <c r="Z46" s="59"/>
      <c r="AA46" s="59"/>
      <c r="AB46" s="56"/>
      <c r="AC46" s="7"/>
      <c r="AD46" s="59"/>
      <c r="AE46" s="59"/>
      <c r="AF46" s="56"/>
      <c r="AG46" s="7"/>
    </row>
    <row r="47" spans="1:33" x14ac:dyDescent="0.25">
      <c r="A47" s="220">
        <v>43</v>
      </c>
      <c r="B47" s="64"/>
      <c r="C47" s="59">
        <v>38</v>
      </c>
      <c r="D47" s="101">
        <f ca="1"/>
        <v>213</v>
      </c>
      <c r="E47" s="7"/>
      <c r="F47" s="64"/>
      <c r="G47" s="59"/>
      <c r="H47" s="56"/>
      <c r="I47" s="7"/>
      <c r="J47" s="64"/>
      <c r="K47" s="59"/>
      <c r="L47" s="56"/>
      <c r="M47" s="7"/>
      <c r="N47" s="64"/>
      <c r="O47" s="59"/>
      <c r="P47" s="56"/>
      <c r="Q47" s="7"/>
      <c r="R47" s="64"/>
      <c r="S47" s="59"/>
      <c r="T47" s="56"/>
      <c r="U47" s="7"/>
      <c r="V47" s="59"/>
      <c r="W47" s="59"/>
      <c r="X47" s="56"/>
      <c r="Y47" s="7"/>
      <c r="Z47" s="59"/>
      <c r="AA47" s="59"/>
      <c r="AB47" s="56"/>
      <c r="AC47" s="7"/>
      <c r="AD47" s="59"/>
      <c r="AE47" s="59"/>
      <c r="AF47" s="56"/>
      <c r="AG47" s="7"/>
    </row>
    <row r="48" spans="1:33" x14ac:dyDescent="0.25">
      <c r="A48" s="220">
        <v>44</v>
      </c>
      <c r="B48" s="64"/>
      <c r="C48" s="59">
        <v>251</v>
      </c>
      <c r="D48" s="101">
        <f ca="1"/>
        <v>218</v>
      </c>
      <c r="E48" s="7"/>
      <c r="F48" s="64"/>
      <c r="G48" s="59"/>
      <c r="H48" s="56"/>
      <c r="I48" s="7"/>
      <c r="J48" s="64"/>
      <c r="K48" s="59"/>
      <c r="L48" s="56"/>
      <c r="M48" s="7"/>
      <c r="N48" s="64"/>
      <c r="O48" s="59"/>
      <c r="P48" s="56"/>
      <c r="Q48" s="7"/>
      <c r="R48" s="64"/>
      <c r="S48" s="59"/>
      <c r="T48" s="56"/>
      <c r="U48" s="7"/>
      <c r="V48" s="59"/>
      <c r="W48" s="59"/>
      <c r="X48" s="56"/>
      <c r="Y48" s="7"/>
      <c r="Z48" s="59"/>
      <c r="AA48" s="59"/>
      <c r="AB48" s="56"/>
      <c r="AC48" s="7"/>
      <c r="AD48" s="59"/>
      <c r="AE48" s="59"/>
      <c r="AF48" s="56"/>
      <c r="AG48" s="7"/>
    </row>
    <row r="49" spans="1:33" x14ac:dyDescent="0.25">
      <c r="A49" s="220">
        <v>45</v>
      </c>
      <c r="B49" s="64"/>
      <c r="C49" s="59">
        <v>28</v>
      </c>
      <c r="D49" s="101">
        <f ca="1"/>
        <v>3</v>
      </c>
      <c r="E49" s="7"/>
      <c r="F49" s="64"/>
      <c r="G49" s="59"/>
      <c r="H49" s="56"/>
      <c r="I49" s="7"/>
      <c r="J49" s="64"/>
      <c r="K49" s="59"/>
      <c r="L49" s="56"/>
      <c r="M49" s="7"/>
      <c r="N49" s="64"/>
      <c r="O49" s="59"/>
      <c r="P49" s="56"/>
      <c r="Q49" s="7"/>
      <c r="R49" s="64"/>
      <c r="S49" s="59"/>
      <c r="T49" s="56"/>
      <c r="U49" s="7"/>
      <c r="V49" s="59"/>
      <c r="W49" s="59"/>
      <c r="X49" s="56"/>
      <c r="Y49" s="7"/>
      <c r="Z49" s="59"/>
      <c r="AA49" s="59"/>
      <c r="AB49" s="56"/>
      <c r="AC49" s="7"/>
      <c r="AD49" s="59"/>
      <c r="AE49" s="59"/>
      <c r="AF49" s="56"/>
      <c r="AG49" s="7"/>
    </row>
    <row r="50" spans="1:33" x14ac:dyDescent="0.25">
      <c r="A50" s="220">
        <v>46</v>
      </c>
      <c r="B50" s="64"/>
      <c r="C50" s="59">
        <v>212</v>
      </c>
      <c r="D50" s="101">
        <f ca="1"/>
        <v>235</v>
      </c>
      <c r="E50" s="7"/>
      <c r="F50" s="64"/>
      <c r="G50" s="59"/>
      <c r="H50" s="56"/>
      <c r="I50" s="7"/>
      <c r="J50" s="64"/>
      <c r="K50" s="59"/>
      <c r="L50" s="56"/>
      <c r="M50" s="7"/>
      <c r="N50" s="64"/>
      <c r="O50" s="59"/>
      <c r="P50" s="56"/>
      <c r="Q50" s="7"/>
      <c r="R50" s="64"/>
      <c r="S50" s="59"/>
      <c r="T50" s="56"/>
      <c r="U50" s="7"/>
      <c r="V50" s="59"/>
      <c r="W50" s="59"/>
      <c r="X50" s="56"/>
      <c r="Y50" s="7"/>
      <c r="Z50" s="59"/>
      <c r="AA50" s="59"/>
      <c r="AB50" s="56"/>
      <c r="AC50" s="7"/>
      <c r="AD50" s="59"/>
      <c r="AE50" s="59"/>
      <c r="AF50" s="56"/>
      <c r="AG50" s="7"/>
    </row>
    <row r="51" spans="1:33" x14ac:dyDescent="0.25">
      <c r="A51" s="220">
        <v>47</v>
      </c>
      <c r="B51" s="64"/>
      <c r="C51" s="59">
        <v>210</v>
      </c>
      <c r="D51" s="101">
        <f ca="1"/>
        <v>73</v>
      </c>
      <c r="E51" s="7"/>
      <c r="F51" s="64"/>
      <c r="G51" s="59"/>
      <c r="H51" s="56"/>
      <c r="I51" s="7"/>
      <c r="J51" s="64"/>
      <c r="K51" s="59"/>
      <c r="L51" s="56"/>
      <c r="M51" s="7"/>
      <c r="N51" s="64"/>
      <c r="O51" s="59"/>
      <c r="P51" s="56"/>
      <c r="Q51" s="7"/>
      <c r="R51" s="64"/>
      <c r="S51" s="59"/>
      <c r="T51" s="56"/>
      <c r="U51" s="7"/>
      <c r="V51" s="59"/>
      <c r="W51" s="59"/>
      <c r="X51" s="56"/>
      <c r="Y51" s="7"/>
      <c r="Z51" s="59"/>
      <c r="AA51" s="59"/>
      <c r="AB51" s="56"/>
      <c r="AC51" s="7"/>
      <c r="AD51" s="59"/>
      <c r="AE51" s="59"/>
      <c r="AF51" s="56"/>
      <c r="AG51" s="7"/>
    </row>
    <row r="52" spans="1:33" x14ac:dyDescent="0.25">
      <c r="A52" s="220">
        <v>48</v>
      </c>
      <c r="B52" s="64"/>
      <c r="C52" s="59">
        <v>48</v>
      </c>
      <c r="D52" s="101">
        <f ca="1"/>
        <v>124</v>
      </c>
      <c r="E52" s="7"/>
      <c r="F52" s="64"/>
      <c r="G52" s="59"/>
      <c r="H52" s="56"/>
      <c r="I52" s="7"/>
      <c r="J52" s="64"/>
      <c r="K52" s="59"/>
      <c r="L52" s="56"/>
      <c r="M52" s="7"/>
      <c r="N52" s="64"/>
      <c r="O52" s="59"/>
      <c r="P52" s="56"/>
      <c r="Q52" s="7"/>
      <c r="R52" s="64"/>
      <c r="S52" s="59"/>
      <c r="T52" s="56"/>
      <c r="U52" s="7"/>
      <c r="V52" s="59"/>
      <c r="W52" s="59"/>
      <c r="X52" s="56"/>
      <c r="Y52" s="7"/>
      <c r="Z52" s="59"/>
      <c r="AA52" s="59"/>
      <c r="AB52" s="56"/>
      <c r="AC52" s="7"/>
      <c r="AD52" s="59"/>
      <c r="AE52" s="59"/>
      <c r="AF52" s="56"/>
      <c r="AG52" s="7"/>
    </row>
    <row r="53" spans="1:33" x14ac:dyDescent="0.25">
      <c r="A53" s="220">
        <v>49</v>
      </c>
      <c r="B53" s="64"/>
      <c r="C53" s="59">
        <v>33</v>
      </c>
      <c r="D53" s="101">
        <f ca="1"/>
        <v>105</v>
      </c>
      <c r="E53" s="7"/>
      <c r="F53" s="64"/>
      <c r="G53" s="59"/>
      <c r="H53" s="56"/>
      <c r="I53" s="7"/>
      <c r="J53" s="64"/>
      <c r="K53" s="59"/>
      <c r="L53" s="56"/>
      <c r="M53" s="7"/>
      <c r="N53" s="64"/>
      <c r="O53" s="59"/>
      <c r="P53" s="56"/>
      <c r="Q53" s="7"/>
      <c r="R53" s="64"/>
      <c r="S53" s="59"/>
      <c r="T53" s="56"/>
      <c r="U53" s="7"/>
      <c r="V53" s="59"/>
      <c r="W53" s="59"/>
      <c r="X53" s="56"/>
      <c r="Y53" s="7"/>
      <c r="Z53" s="59"/>
      <c r="AA53" s="59"/>
      <c r="AB53" s="56"/>
      <c r="AC53" s="7"/>
      <c r="AD53" s="59"/>
      <c r="AE53" s="59"/>
      <c r="AF53" s="56"/>
      <c r="AG53" s="7"/>
    </row>
    <row r="54" spans="1:33" x14ac:dyDescent="0.25">
      <c r="A54" s="220">
        <v>50</v>
      </c>
      <c r="B54" s="64"/>
      <c r="C54" s="59">
        <v>103</v>
      </c>
      <c r="D54" s="101">
        <f ca="1"/>
        <v>100</v>
      </c>
      <c r="E54" s="7"/>
      <c r="F54" s="64"/>
      <c r="G54" s="59"/>
      <c r="H54" s="56"/>
      <c r="I54" s="7"/>
      <c r="J54" s="64"/>
      <c r="K54" s="59"/>
      <c r="L54" s="56"/>
      <c r="M54" s="7"/>
      <c r="N54" s="64"/>
      <c r="O54" s="59"/>
      <c r="P54" s="56"/>
      <c r="Q54" s="7"/>
      <c r="R54" s="64"/>
      <c r="S54" s="59"/>
      <c r="T54" s="56"/>
      <c r="U54" s="7"/>
      <c r="V54" s="59"/>
      <c r="W54" s="59"/>
      <c r="X54" s="56"/>
      <c r="Y54" s="7"/>
      <c r="Z54" s="59"/>
      <c r="AA54" s="59"/>
      <c r="AB54" s="56"/>
      <c r="AC54" s="7"/>
      <c r="AD54" s="59"/>
      <c r="AE54" s="59"/>
      <c r="AF54" s="56"/>
      <c r="AG54" s="7"/>
    </row>
    <row r="55" spans="1:33" x14ac:dyDescent="0.25">
      <c r="A55" s="220">
        <v>51</v>
      </c>
      <c r="B55" s="64"/>
      <c r="C55" s="59">
        <v>119</v>
      </c>
      <c r="D55" s="101">
        <f ca="1"/>
        <v>18</v>
      </c>
      <c r="E55" s="7"/>
      <c r="F55" s="64"/>
      <c r="G55" s="59"/>
      <c r="H55" s="56"/>
      <c r="I55" s="7"/>
      <c r="J55" s="64"/>
      <c r="K55" s="59"/>
      <c r="L55" s="56"/>
      <c r="M55" s="7"/>
      <c r="N55" s="64"/>
      <c r="O55" s="59"/>
      <c r="P55" s="56"/>
      <c r="Q55" s="7"/>
      <c r="R55" s="64"/>
      <c r="S55" s="59"/>
      <c r="T55" s="56"/>
      <c r="U55" s="7"/>
      <c r="V55" s="59"/>
      <c r="W55" s="59"/>
      <c r="X55" s="56"/>
      <c r="Y55" s="7"/>
      <c r="Z55" s="59"/>
      <c r="AA55" s="59"/>
      <c r="AB55" s="56"/>
      <c r="AC55" s="7"/>
      <c r="AD55" s="59"/>
      <c r="AE55" s="59"/>
      <c r="AF55" s="56"/>
      <c r="AG55" s="7"/>
    </row>
    <row r="56" spans="1:33" x14ac:dyDescent="0.25">
      <c r="A56" s="220">
        <v>52</v>
      </c>
      <c r="B56" s="64"/>
      <c r="C56" s="59">
        <v>130</v>
      </c>
      <c r="D56" s="101">
        <f ca="1"/>
        <v>248</v>
      </c>
      <c r="E56" s="7"/>
      <c r="F56" s="64"/>
      <c r="G56" s="59"/>
      <c r="H56" s="56"/>
      <c r="I56" s="7"/>
      <c r="J56" s="64"/>
      <c r="K56" s="59"/>
      <c r="L56" s="56"/>
      <c r="M56" s="7"/>
      <c r="N56" s="64"/>
      <c r="O56" s="59"/>
      <c r="P56" s="56"/>
      <c r="Q56" s="7"/>
      <c r="R56" s="64"/>
      <c r="S56" s="59"/>
      <c r="T56" s="56"/>
      <c r="U56" s="7"/>
      <c r="V56" s="59"/>
      <c r="W56" s="59"/>
      <c r="X56" s="56"/>
      <c r="Y56" s="7"/>
      <c r="Z56" s="59"/>
      <c r="AA56" s="59"/>
      <c r="AB56" s="56"/>
      <c r="AC56" s="7"/>
      <c r="AD56" s="59"/>
      <c r="AE56" s="59"/>
      <c r="AF56" s="56"/>
      <c r="AG56" s="7"/>
    </row>
    <row r="57" spans="1:33" x14ac:dyDescent="0.25">
      <c r="A57" s="220">
        <v>53</v>
      </c>
      <c r="B57" s="64"/>
      <c r="C57" s="59">
        <v>250</v>
      </c>
      <c r="D57" s="101">
        <f ca="1"/>
        <v>233</v>
      </c>
      <c r="E57" s="7"/>
      <c r="F57" s="64"/>
      <c r="G57" s="59"/>
      <c r="H57" s="56"/>
      <c r="I57" s="7"/>
      <c r="J57" s="64"/>
      <c r="K57" s="59"/>
      <c r="L57" s="56"/>
      <c r="M57" s="7"/>
      <c r="N57" s="64"/>
      <c r="O57" s="59"/>
      <c r="P57" s="56"/>
      <c r="Q57" s="7"/>
      <c r="R57" s="64"/>
      <c r="S57" s="59"/>
      <c r="T57" s="56"/>
      <c r="U57" s="7"/>
      <c r="V57" s="59"/>
      <c r="W57" s="59"/>
      <c r="X57" s="56"/>
      <c r="Y57" s="7"/>
      <c r="Z57" s="59"/>
      <c r="AA57" s="59"/>
      <c r="AB57" s="56"/>
      <c r="AC57" s="7"/>
      <c r="AD57" s="59"/>
      <c r="AE57" s="59"/>
      <c r="AF57" s="56"/>
      <c r="AG57" s="7"/>
    </row>
    <row r="58" spans="1:33" x14ac:dyDescent="0.25">
      <c r="A58" s="220">
        <v>54</v>
      </c>
      <c r="B58" s="64"/>
      <c r="C58" s="59">
        <v>204</v>
      </c>
      <c r="D58" s="101">
        <f ca="1"/>
        <v>193</v>
      </c>
      <c r="E58" s="7"/>
      <c r="F58" s="64"/>
      <c r="G58" s="59"/>
      <c r="H58" s="56"/>
      <c r="I58" s="7"/>
      <c r="J58" s="64"/>
      <c r="K58" s="59"/>
      <c r="L58" s="56"/>
      <c r="M58" s="7"/>
      <c r="N58" s="64"/>
      <c r="O58" s="59"/>
      <c r="P58" s="56"/>
      <c r="Q58" s="7"/>
      <c r="R58" s="64"/>
      <c r="S58" s="59"/>
      <c r="T58" s="56"/>
      <c r="U58" s="7"/>
      <c r="V58" s="59"/>
      <c r="W58" s="59"/>
      <c r="X58" s="56"/>
      <c r="Y58" s="7"/>
      <c r="Z58" s="59"/>
      <c r="AA58" s="59"/>
      <c r="AB58" s="56"/>
      <c r="AC58" s="7"/>
      <c r="AD58" s="59"/>
      <c r="AE58" s="59"/>
      <c r="AF58" s="56"/>
      <c r="AG58" s="7"/>
    </row>
    <row r="59" spans="1:33" x14ac:dyDescent="0.25">
      <c r="A59" s="220">
        <v>55</v>
      </c>
      <c r="B59" s="64"/>
      <c r="C59" s="59">
        <v>76</v>
      </c>
      <c r="D59" s="101">
        <f ca="1"/>
        <v>123</v>
      </c>
      <c r="E59" s="7"/>
      <c r="F59" s="64"/>
      <c r="G59" s="59"/>
      <c r="H59" s="56"/>
      <c r="I59" s="7"/>
      <c r="J59" s="64"/>
      <c r="K59" s="59"/>
      <c r="L59" s="56"/>
      <c r="M59" s="7"/>
      <c r="N59" s="64"/>
      <c r="O59" s="59"/>
      <c r="P59" s="56"/>
      <c r="Q59" s="7"/>
      <c r="R59" s="64"/>
      <c r="S59" s="59"/>
      <c r="T59" s="56"/>
      <c r="U59" s="7"/>
      <c r="V59" s="59"/>
      <c r="W59" s="59"/>
      <c r="X59" s="56"/>
      <c r="Y59" s="7"/>
      <c r="Z59" s="59"/>
      <c r="AA59" s="59"/>
      <c r="AB59" s="56"/>
      <c r="AC59" s="7"/>
      <c r="AD59" s="59"/>
      <c r="AE59" s="59"/>
      <c r="AF59" s="56"/>
      <c r="AG59" s="7"/>
    </row>
    <row r="60" spans="1:33" x14ac:dyDescent="0.25">
      <c r="A60" s="220">
        <v>56</v>
      </c>
      <c r="B60" s="64"/>
      <c r="C60" s="59">
        <v>245</v>
      </c>
      <c r="D60" s="101">
        <f ca="1"/>
        <v>221</v>
      </c>
      <c r="E60" s="7"/>
      <c r="F60" s="64"/>
      <c r="G60" s="59"/>
      <c r="H60" s="56"/>
      <c r="I60" s="7"/>
      <c r="J60" s="64"/>
      <c r="K60" s="59"/>
      <c r="L60" s="56"/>
      <c r="M60" s="7"/>
      <c r="N60" s="64"/>
      <c r="O60" s="59"/>
      <c r="P60" s="56"/>
      <c r="Q60" s="7"/>
      <c r="R60" s="64"/>
      <c r="S60" s="59"/>
      <c r="T60" s="56"/>
      <c r="U60" s="7"/>
      <c r="V60" s="59"/>
      <c r="W60" s="59"/>
      <c r="X60" s="56"/>
      <c r="Y60" s="7"/>
      <c r="Z60" s="59"/>
      <c r="AA60" s="59"/>
      <c r="AB60" s="56"/>
      <c r="AC60" s="7"/>
      <c r="AD60" s="59"/>
      <c r="AE60" s="59"/>
      <c r="AF60" s="56"/>
      <c r="AG60" s="7"/>
    </row>
    <row r="61" spans="1:33" x14ac:dyDescent="0.25">
      <c r="A61" s="220">
        <v>57</v>
      </c>
      <c r="B61" s="64"/>
      <c r="C61" s="59">
        <v>56</v>
      </c>
      <c r="D61" s="101">
        <f ca="1"/>
        <v>27</v>
      </c>
      <c r="E61" s="7"/>
      <c r="F61" s="64"/>
      <c r="G61" s="59"/>
      <c r="H61" s="56"/>
      <c r="I61" s="7"/>
      <c r="J61" s="64"/>
      <c r="K61" s="59"/>
      <c r="L61" s="56"/>
      <c r="M61" s="7"/>
      <c r="N61" s="64"/>
      <c r="O61" s="59"/>
      <c r="P61" s="56"/>
      <c r="Q61" s="7"/>
      <c r="R61" s="64"/>
      <c r="S61" s="59"/>
      <c r="T61" s="56"/>
      <c r="U61" s="7"/>
      <c r="V61" s="59"/>
      <c r="W61" s="59"/>
      <c r="X61" s="56"/>
      <c r="Y61" s="7"/>
      <c r="Z61" s="59"/>
      <c r="AA61" s="59"/>
      <c r="AB61" s="56"/>
      <c r="AC61" s="7"/>
      <c r="AD61" s="59"/>
      <c r="AE61" s="59"/>
      <c r="AF61" s="56"/>
      <c r="AG61" s="7"/>
    </row>
    <row r="62" spans="1:33" x14ac:dyDescent="0.25">
      <c r="A62" s="220">
        <v>58</v>
      </c>
      <c r="B62" s="64"/>
      <c r="C62" s="59">
        <v>167</v>
      </c>
      <c r="D62" s="101">
        <f ca="1"/>
        <v>58</v>
      </c>
      <c r="E62" s="7"/>
      <c r="F62" s="64"/>
      <c r="G62" s="59"/>
      <c r="H62" s="56"/>
      <c r="I62" s="7"/>
      <c r="J62" s="64"/>
      <c r="K62" s="59"/>
      <c r="L62" s="56"/>
      <c r="M62" s="7"/>
      <c r="N62" s="64"/>
      <c r="O62" s="59"/>
      <c r="P62" s="56"/>
      <c r="Q62" s="7"/>
      <c r="R62" s="64"/>
      <c r="S62" s="59"/>
      <c r="T62" s="56"/>
      <c r="U62" s="7"/>
      <c r="V62" s="59"/>
      <c r="W62" s="59"/>
      <c r="X62" s="56"/>
      <c r="Y62" s="7"/>
      <c r="Z62" s="59"/>
      <c r="AA62" s="59"/>
      <c r="AB62" s="56"/>
      <c r="AC62" s="7"/>
      <c r="AD62" s="59"/>
      <c r="AE62" s="59"/>
      <c r="AF62" s="56"/>
      <c r="AG62" s="7"/>
    </row>
    <row r="63" spans="1:33" x14ac:dyDescent="0.25">
      <c r="A63" s="220">
        <v>59</v>
      </c>
      <c r="B63" s="64"/>
      <c r="C63" s="59">
        <v>163</v>
      </c>
      <c r="D63" s="101">
        <f ca="1"/>
        <v>150</v>
      </c>
      <c r="E63" s="7"/>
      <c r="F63" s="64"/>
      <c r="G63" s="59"/>
      <c r="H63" s="56"/>
      <c r="I63" s="7"/>
      <c r="J63" s="64"/>
      <c r="K63" s="59"/>
      <c r="L63" s="56"/>
      <c r="M63" s="7"/>
      <c r="N63" s="64"/>
      <c r="O63" s="59"/>
      <c r="P63" s="56"/>
      <c r="Q63" s="7"/>
      <c r="R63" s="64"/>
      <c r="S63" s="59"/>
      <c r="T63" s="56"/>
      <c r="U63" s="7"/>
      <c r="V63" s="59"/>
      <c r="W63" s="59"/>
      <c r="X63" s="56"/>
      <c r="Y63" s="7"/>
      <c r="Z63" s="59"/>
      <c r="AA63" s="59"/>
      <c r="AB63" s="56"/>
      <c r="AC63" s="7"/>
      <c r="AD63" s="59"/>
      <c r="AE63" s="59"/>
      <c r="AF63" s="56"/>
      <c r="AG63" s="7"/>
    </row>
    <row r="64" spans="1:33" x14ac:dyDescent="0.25">
      <c r="A64" s="220">
        <v>60</v>
      </c>
      <c r="B64" s="64"/>
      <c r="C64" s="59">
        <v>96</v>
      </c>
      <c r="D64" s="101">
        <f ca="1"/>
        <v>121</v>
      </c>
      <c r="E64" s="7"/>
      <c r="F64" s="64"/>
      <c r="G64" s="59"/>
      <c r="H64" s="56"/>
      <c r="I64" s="7"/>
      <c r="J64" s="64"/>
      <c r="K64" s="59"/>
      <c r="L64" s="56"/>
      <c r="M64" s="7"/>
      <c r="N64" s="64"/>
      <c r="O64" s="59"/>
      <c r="P64" s="56"/>
      <c r="Q64" s="7"/>
      <c r="R64" s="64"/>
      <c r="S64" s="59"/>
      <c r="T64" s="56"/>
      <c r="U64" s="7"/>
      <c r="V64" s="59"/>
      <c r="W64" s="59"/>
      <c r="X64" s="56"/>
      <c r="Y64" s="7"/>
      <c r="Z64" s="59"/>
      <c r="AA64" s="59"/>
      <c r="AB64" s="56"/>
      <c r="AC64" s="7"/>
      <c r="AD64" s="59"/>
      <c r="AE64" s="59"/>
      <c r="AF64" s="56"/>
      <c r="AG64" s="7"/>
    </row>
    <row r="65" spans="1:33" x14ac:dyDescent="0.25">
      <c r="A65" s="220">
        <v>61</v>
      </c>
      <c r="B65" s="64"/>
      <c r="C65" s="59">
        <v>66</v>
      </c>
      <c r="D65" s="101">
        <f ca="1"/>
        <v>7</v>
      </c>
      <c r="E65" s="7"/>
      <c r="F65" s="64"/>
      <c r="G65" s="59"/>
      <c r="H65" s="56"/>
      <c r="I65" s="7"/>
      <c r="J65" s="64"/>
      <c r="K65" s="59"/>
      <c r="L65" s="56"/>
      <c r="M65" s="7"/>
      <c r="N65" s="64"/>
      <c r="O65" s="59"/>
      <c r="P65" s="56"/>
      <c r="Q65" s="7"/>
      <c r="R65" s="64"/>
      <c r="S65" s="59"/>
      <c r="T65" s="56"/>
      <c r="U65" s="7"/>
      <c r="V65" s="59"/>
      <c r="W65" s="59"/>
      <c r="X65" s="56"/>
      <c r="Y65" s="7"/>
      <c r="Z65" s="59"/>
      <c r="AA65" s="59"/>
      <c r="AB65" s="56"/>
      <c r="AC65" s="7"/>
      <c r="AD65" s="59"/>
      <c r="AE65" s="59"/>
      <c r="AF65" s="56"/>
      <c r="AG65" s="7"/>
    </row>
    <row r="66" spans="1:33" x14ac:dyDescent="0.25">
      <c r="A66" s="220">
        <v>62</v>
      </c>
      <c r="B66" s="64"/>
      <c r="C66" s="59">
        <v>206</v>
      </c>
      <c r="D66" s="101">
        <f ca="1"/>
        <v>227</v>
      </c>
      <c r="E66" s="7"/>
      <c r="F66" s="64"/>
      <c r="G66" s="59"/>
      <c r="H66" s="56"/>
      <c r="I66" s="7"/>
      <c r="J66" s="64"/>
      <c r="K66" s="59"/>
      <c r="L66" s="56"/>
      <c r="M66" s="7"/>
      <c r="N66" s="64"/>
      <c r="O66" s="59"/>
      <c r="P66" s="56"/>
      <c r="Q66" s="7"/>
      <c r="R66" s="64"/>
      <c r="S66" s="59"/>
      <c r="T66" s="56"/>
      <c r="U66" s="7"/>
      <c r="V66" s="59"/>
      <c r="W66" s="59"/>
      <c r="X66" s="56"/>
      <c r="Y66" s="7"/>
      <c r="Z66" s="59"/>
      <c r="AA66" s="59"/>
      <c r="AB66" s="56"/>
      <c r="AC66" s="7"/>
      <c r="AD66" s="59"/>
      <c r="AE66" s="59"/>
      <c r="AF66" s="56"/>
      <c r="AG66" s="7"/>
    </row>
    <row r="67" spans="1:33" ht="15.75" thickBot="1" x14ac:dyDescent="0.3">
      <c r="A67" s="221">
        <v>63</v>
      </c>
      <c r="B67" s="65"/>
      <c r="C67" s="60">
        <v>238</v>
      </c>
      <c r="D67" s="102">
        <f ca="1"/>
        <v>249</v>
      </c>
      <c r="E67" s="7"/>
      <c r="F67" s="65"/>
      <c r="G67" s="60"/>
      <c r="H67" s="57"/>
      <c r="I67" s="7"/>
      <c r="J67" s="65"/>
      <c r="K67" s="60"/>
      <c r="L67" s="57"/>
      <c r="M67" s="7"/>
      <c r="N67" s="65"/>
      <c r="O67" s="60"/>
      <c r="P67" s="57"/>
      <c r="Q67" s="7"/>
      <c r="R67" s="65"/>
      <c r="S67" s="60"/>
      <c r="T67" s="57"/>
      <c r="U67" s="7"/>
      <c r="V67" s="60"/>
      <c r="W67" s="60"/>
      <c r="X67" s="57"/>
      <c r="Y67" s="7"/>
      <c r="Z67" s="60"/>
      <c r="AA67" s="60"/>
      <c r="AB67" s="57"/>
      <c r="AC67" s="7"/>
      <c r="AD67" s="60"/>
      <c r="AE67" s="60"/>
      <c r="AF67" s="57"/>
      <c r="AG67" s="7"/>
    </row>
    <row r="68" spans="1:33" ht="15.75" thickBot="1" x14ac:dyDescent="0.3">
      <c r="A68" s="221">
        <v>64</v>
      </c>
      <c r="B68" s="65"/>
      <c r="C68" s="60"/>
      <c r="D68" s="102"/>
      <c r="E68" s="7"/>
      <c r="F68" s="65"/>
      <c r="G68" s="60"/>
      <c r="H68" s="57"/>
      <c r="I68" s="7"/>
      <c r="J68" s="65"/>
      <c r="K68" s="60"/>
      <c r="L68" s="57"/>
      <c r="M68" s="7"/>
      <c r="N68" s="65"/>
      <c r="O68" s="60"/>
      <c r="P68" s="57"/>
      <c r="Q68" s="7"/>
      <c r="R68" s="65"/>
      <c r="S68" s="60"/>
      <c r="T68" s="57"/>
      <c r="U68" s="7"/>
      <c r="V68" s="60"/>
      <c r="W68" s="60"/>
      <c r="X68" s="57"/>
      <c r="Y68" s="7"/>
      <c r="Z68" s="60"/>
      <c r="AA68" s="60"/>
      <c r="AB68" s="57"/>
      <c r="AC68" s="7"/>
      <c r="AD68" s="60"/>
      <c r="AE68" s="60"/>
      <c r="AF68" s="57"/>
      <c r="AG68" s="7"/>
    </row>
    <row r="69" spans="1:33" ht="15.75" thickBot="1" x14ac:dyDescent="0.3">
      <c r="A69" s="221">
        <v>65</v>
      </c>
      <c r="B69" s="65"/>
      <c r="C69" s="60"/>
      <c r="D69" s="102"/>
      <c r="E69" s="7"/>
      <c r="F69" s="65"/>
      <c r="G69" s="60"/>
      <c r="H69" s="57"/>
      <c r="I69" s="7"/>
      <c r="J69" s="65"/>
      <c r="K69" s="60"/>
      <c r="L69" s="57"/>
      <c r="M69" s="7"/>
      <c r="N69" s="65"/>
      <c r="O69" s="60"/>
      <c r="P69" s="57"/>
      <c r="Q69" s="7"/>
      <c r="R69" s="65"/>
      <c r="S69" s="60"/>
      <c r="T69" s="57"/>
      <c r="U69" s="7"/>
      <c r="V69" s="60"/>
      <c r="W69" s="60"/>
      <c r="X69" s="57"/>
      <c r="Y69" s="7"/>
      <c r="Z69" s="60"/>
      <c r="AA69" s="60"/>
      <c r="AB69" s="57"/>
      <c r="AC69" s="7"/>
      <c r="AD69" s="60"/>
      <c r="AE69" s="60"/>
      <c r="AF69" s="57"/>
      <c r="AG69" s="7"/>
    </row>
    <row r="70" spans="1:33" ht="15.75" thickBot="1" x14ac:dyDescent="0.3">
      <c r="A70" s="221">
        <v>66</v>
      </c>
      <c r="B70" s="65"/>
      <c r="C70" s="60"/>
      <c r="D70" s="102"/>
      <c r="E70" s="7"/>
      <c r="F70" s="65"/>
      <c r="G70" s="60"/>
      <c r="H70" s="57"/>
      <c r="I70" s="7"/>
      <c r="J70" s="65"/>
      <c r="K70" s="60"/>
      <c r="L70" s="57"/>
      <c r="M70" s="7"/>
      <c r="N70" s="65"/>
      <c r="O70" s="60"/>
      <c r="P70" s="57"/>
      <c r="Q70" s="7"/>
      <c r="R70" s="65"/>
      <c r="S70" s="60"/>
      <c r="T70" s="57"/>
      <c r="U70" s="7"/>
      <c r="V70" s="60"/>
      <c r="W70" s="60"/>
      <c r="X70" s="57"/>
      <c r="Y70" s="7"/>
      <c r="Z70" s="60"/>
      <c r="AA70" s="60"/>
      <c r="AB70" s="57"/>
      <c r="AC70" s="7"/>
      <c r="AD70" s="60"/>
      <c r="AE70" s="60"/>
      <c r="AF70" s="57"/>
      <c r="AG70" s="7"/>
    </row>
    <row r="71" spans="1:33" ht="15.75" thickBot="1" x14ac:dyDescent="0.3">
      <c r="A71" s="221">
        <v>67</v>
      </c>
      <c r="B71" s="65"/>
      <c r="C71" s="60"/>
      <c r="D71" s="102"/>
      <c r="E71" s="7"/>
      <c r="F71" s="65"/>
      <c r="G71" s="60"/>
      <c r="H71" s="57"/>
      <c r="I71" s="7"/>
      <c r="J71" s="65"/>
      <c r="K71" s="60"/>
      <c r="L71" s="57"/>
      <c r="M71" s="7"/>
      <c r="N71" s="65"/>
      <c r="O71" s="60"/>
      <c r="P71" s="57"/>
      <c r="Q71" s="7"/>
      <c r="R71" s="65"/>
      <c r="S71" s="60"/>
      <c r="T71" s="57"/>
      <c r="U71" s="7"/>
      <c r="V71" s="60"/>
      <c r="W71" s="60"/>
      <c r="X71" s="57"/>
      <c r="Y71" s="7"/>
      <c r="Z71" s="60"/>
      <c r="AA71" s="60"/>
      <c r="AB71" s="57"/>
      <c r="AC71" s="7"/>
      <c r="AD71" s="60"/>
      <c r="AE71" s="60"/>
      <c r="AF71" s="57"/>
      <c r="AG71" s="7"/>
    </row>
    <row r="72" spans="1:33" ht="15.75" thickBot="1" x14ac:dyDescent="0.3">
      <c r="A72" s="221">
        <v>68</v>
      </c>
      <c r="B72" s="65"/>
      <c r="C72" s="60"/>
      <c r="D72" s="102"/>
      <c r="E72" s="7"/>
      <c r="F72" s="65"/>
      <c r="G72" s="60"/>
      <c r="H72" s="57"/>
      <c r="I72" s="7"/>
      <c r="J72" s="65"/>
      <c r="K72" s="60"/>
      <c r="L72" s="57"/>
      <c r="M72" s="7"/>
      <c r="N72" s="65"/>
      <c r="O72" s="60"/>
      <c r="P72" s="57"/>
      <c r="Q72" s="7"/>
      <c r="R72" s="65"/>
      <c r="S72" s="60"/>
      <c r="T72" s="57"/>
      <c r="U72" s="7"/>
      <c r="V72" s="60"/>
      <c r="W72" s="60"/>
      <c r="X72" s="57"/>
      <c r="Y72" s="7"/>
      <c r="Z72" s="60"/>
      <c r="AA72" s="60"/>
      <c r="AB72" s="57"/>
      <c r="AC72" s="7"/>
      <c r="AD72" s="60"/>
      <c r="AE72" s="60"/>
      <c r="AF72" s="57"/>
      <c r="AG72" s="7"/>
    </row>
    <row r="73" spans="1:33" ht="15.75" thickBot="1" x14ac:dyDescent="0.3">
      <c r="A73" s="221">
        <v>69</v>
      </c>
      <c r="B73" s="65"/>
      <c r="C73" s="60"/>
      <c r="D73" s="102"/>
      <c r="E73" s="7"/>
      <c r="F73" s="65"/>
      <c r="G73" s="60"/>
      <c r="H73" s="57"/>
      <c r="I73" s="7"/>
      <c r="J73" s="65"/>
      <c r="K73" s="60"/>
      <c r="L73" s="57"/>
      <c r="M73" s="7"/>
      <c r="N73" s="65"/>
      <c r="O73" s="60"/>
      <c r="P73" s="57"/>
      <c r="Q73" s="7"/>
      <c r="R73" s="65"/>
      <c r="S73" s="60"/>
      <c r="T73" s="57"/>
      <c r="U73" s="7"/>
      <c r="V73" s="60"/>
      <c r="W73" s="60"/>
      <c r="X73" s="57"/>
      <c r="Y73" s="7"/>
      <c r="Z73" s="60"/>
      <c r="AA73" s="60"/>
      <c r="AB73" s="57"/>
      <c r="AC73" s="7"/>
      <c r="AD73" s="60"/>
      <c r="AE73" s="60"/>
      <c r="AF73" s="57"/>
      <c r="AG73" s="7"/>
    </row>
    <row r="74" spans="1:33" ht="15.75" thickBot="1" x14ac:dyDescent="0.3">
      <c r="A74" s="221">
        <v>70</v>
      </c>
      <c r="B74" s="65"/>
      <c r="C74" s="60"/>
      <c r="D74" s="102"/>
      <c r="E74" s="7"/>
      <c r="F74" s="65"/>
      <c r="G74" s="60"/>
      <c r="H74" s="57"/>
      <c r="I74" s="7"/>
      <c r="J74" s="65"/>
      <c r="K74" s="60"/>
      <c r="L74" s="57"/>
      <c r="M74" s="7"/>
      <c r="N74" s="65"/>
      <c r="O74" s="60"/>
      <c r="P74" s="57"/>
      <c r="Q74" s="7"/>
      <c r="R74" s="65"/>
      <c r="S74" s="60"/>
      <c r="T74" s="57"/>
      <c r="U74" s="7"/>
      <c r="V74" s="60"/>
      <c r="W74" s="60"/>
      <c r="X74" s="57"/>
      <c r="Y74" s="7"/>
      <c r="Z74" s="60"/>
      <c r="AA74" s="60"/>
      <c r="AB74" s="57"/>
      <c r="AC74" s="7"/>
      <c r="AD74" s="60"/>
      <c r="AE74" s="60"/>
      <c r="AF74" s="57"/>
      <c r="AG74" s="7"/>
    </row>
    <row r="75" spans="1:33" ht="15.75" thickBot="1" x14ac:dyDescent="0.3">
      <c r="A75" s="221">
        <v>71</v>
      </c>
      <c r="B75" s="65"/>
      <c r="C75" s="60"/>
      <c r="D75" s="102"/>
      <c r="E75" s="7"/>
      <c r="F75" s="65"/>
      <c r="G75" s="60"/>
      <c r="H75" s="57"/>
      <c r="I75" s="7"/>
      <c r="J75" s="65"/>
      <c r="K75" s="60"/>
      <c r="L75" s="57"/>
      <c r="M75" s="7"/>
      <c r="N75" s="65"/>
      <c r="O75" s="60"/>
      <c r="P75" s="57"/>
      <c r="Q75" s="7"/>
      <c r="R75" s="65"/>
      <c r="S75" s="60"/>
      <c r="T75" s="57"/>
      <c r="U75" s="7"/>
      <c r="V75" s="60"/>
      <c r="W75" s="60"/>
      <c r="X75" s="57"/>
      <c r="Y75" s="7"/>
      <c r="Z75" s="60"/>
      <c r="AA75" s="60"/>
      <c r="AB75" s="57"/>
      <c r="AC75" s="7"/>
      <c r="AD75" s="60"/>
      <c r="AE75" s="60"/>
      <c r="AF75" s="57"/>
      <c r="AG75" s="7"/>
    </row>
    <row r="76" spans="1:33" ht="15.75" thickBot="1" x14ac:dyDescent="0.3">
      <c r="A76" s="221">
        <v>72</v>
      </c>
      <c r="B76" s="65"/>
      <c r="C76" s="60"/>
      <c r="D76" s="102"/>
      <c r="E76" s="7"/>
      <c r="F76" s="65"/>
      <c r="G76" s="60"/>
      <c r="H76" s="57"/>
      <c r="I76" s="7"/>
      <c r="J76" s="65"/>
      <c r="K76" s="60"/>
      <c r="L76" s="57"/>
      <c r="M76" s="7"/>
      <c r="N76" s="65"/>
      <c r="O76" s="60"/>
      <c r="P76" s="57"/>
      <c r="Q76" s="7"/>
      <c r="R76" s="65"/>
      <c r="S76" s="60"/>
      <c r="T76" s="57"/>
      <c r="U76" s="7"/>
      <c r="V76" s="60"/>
      <c r="W76" s="60"/>
      <c r="X76" s="57"/>
      <c r="Y76" s="7"/>
      <c r="Z76" s="60"/>
      <c r="AA76" s="60"/>
      <c r="AB76" s="57"/>
      <c r="AC76" s="7"/>
      <c r="AD76" s="60"/>
      <c r="AE76" s="60"/>
      <c r="AF76" s="57"/>
      <c r="AG76" s="7"/>
    </row>
    <row r="77" spans="1:33" ht="15.75" thickBot="1" x14ac:dyDescent="0.3">
      <c r="A77" s="221">
        <v>73</v>
      </c>
      <c r="B77" s="65"/>
      <c r="C77" s="60"/>
      <c r="D77" s="102"/>
      <c r="E77" s="7"/>
      <c r="F77" s="65"/>
      <c r="G77" s="60"/>
      <c r="H77" s="57"/>
      <c r="I77" s="7"/>
      <c r="J77" s="65"/>
      <c r="K77" s="60"/>
      <c r="L77" s="57"/>
      <c r="M77" s="7"/>
      <c r="N77" s="65"/>
      <c r="O77" s="60"/>
      <c r="P77" s="57"/>
      <c r="Q77" s="7"/>
      <c r="R77" s="65"/>
      <c r="S77" s="60"/>
      <c r="T77" s="57"/>
      <c r="U77" s="7"/>
      <c r="V77" s="60"/>
      <c r="W77" s="60"/>
      <c r="X77" s="57"/>
      <c r="Y77" s="7"/>
      <c r="Z77" s="60"/>
      <c r="AA77" s="60"/>
      <c r="AB77" s="57"/>
      <c r="AC77" s="7"/>
      <c r="AD77" s="60"/>
      <c r="AE77" s="60"/>
      <c r="AF77" s="57"/>
      <c r="AG77" s="7"/>
    </row>
    <row r="78" spans="1:33" ht="15.75" thickBot="1" x14ac:dyDescent="0.3">
      <c r="A78" s="221">
        <v>74</v>
      </c>
      <c r="B78" s="65"/>
      <c r="C78" s="60"/>
      <c r="D78" s="102"/>
      <c r="E78" s="7"/>
      <c r="F78" s="65"/>
      <c r="G78" s="60"/>
      <c r="H78" s="57"/>
      <c r="I78" s="7"/>
      <c r="J78" s="65"/>
      <c r="K78" s="60"/>
      <c r="L78" s="57"/>
      <c r="M78" s="7"/>
      <c r="N78" s="65"/>
      <c r="O78" s="60"/>
      <c r="P78" s="57"/>
      <c r="Q78" s="7"/>
      <c r="R78" s="65"/>
      <c r="S78" s="60"/>
      <c r="T78" s="57"/>
      <c r="U78" s="7"/>
      <c r="V78" s="60"/>
      <c r="W78" s="60"/>
      <c r="X78" s="57"/>
      <c r="Y78" s="7"/>
      <c r="Z78" s="60"/>
      <c r="AA78" s="60"/>
      <c r="AB78" s="57"/>
      <c r="AC78" s="7"/>
      <c r="AD78" s="60"/>
      <c r="AE78" s="60"/>
      <c r="AF78" s="57"/>
      <c r="AG78" s="7"/>
    </row>
    <row r="79" spans="1:33" ht="15.75" thickBot="1" x14ac:dyDescent="0.3">
      <c r="A79" s="221">
        <v>75</v>
      </c>
      <c r="B79" s="65"/>
      <c r="C79" s="60"/>
      <c r="D79" s="102"/>
      <c r="E79" s="7"/>
      <c r="F79" s="65"/>
      <c r="G79" s="60"/>
      <c r="H79" s="57"/>
      <c r="I79" s="7"/>
      <c r="J79" s="65"/>
      <c r="K79" s="60"/>
      <c r="L79" s="57"/>
      <c r="M79" s="7"/>
      <c r="N79" s="65"/>
      <c r="O79" s="60"/>
      <c r="P79" s="57"/>
      <c r="Q79" s="7"/>
      <c r="R79" s="65"/>
      <c r="S79" s="60"/>
      <c r="T79" s="57"/>
      <c r="U79" s="7"/>
      <c r="V79" s="60"/>
      <c r="W79" s="60"/>
      <c r="X79" s="57"/>
      <c r="Y79" s="7"/>
      <c r="Z79" s="60"/>
      <c r="AA79" s="60"/>
      <c r="AB79" s="57"/>
      <c r="AC79" s="7"/>
      <c r="AD79" s="60"/>
      <c r="AE79" s="60"/>
      <c r="AF79" s="57"/>
      <c r="AG79" s="7"/>
    </row>
    <row r="80" spans="1:33" ht="15.75" thickBot="1" x14ac:dyDescent="0.3">
      <c r="A80" s="221">
        <v>76</v>
      </c>
      <c r="B80" s="65"/>
      <c r="C80" s="60"/>
      <c r="D80" s="102"/>
      <c r="E80" s="7"/>
      <c r="F80" s="65"/>
      <c r="G80" s="60"/>
      <c r="H80" s="57"/>
      <c r="I80" s="7"/>
      <c r="J80" s="65"/>
      <c r="K80" s="60"/>
      <c r="L80" s="57"/>
      <c r="M80" s="7"/>
      <c r="N80" s="65"/>
      <c r="O80" s="60"/>
      <c r="P80" s="57"/>
      <c r="Q80" s="7"/>
      <c r="R80" s="65"/>
      <c r="S80" s="60"/>
      <c r="T80" s="57"/>
      <c r="U80" s="7"/>
      <c r="V80" s="60"/>
      <c r="W80" s="60"/>
      <c r="X80" s="57"/>
      <c r="Y80" s="7"/>
      <c r="Z80" s="60"/>
      <c r="AA80" s="60"/>
      <c r="AB80" s="57"/>
      <c r="AC80" s="7"/>
      <c r="AD80" s="60"/>
      <c r="AE80" s="60"/>
      <c r="AF80" s="57"/>
      <c r="AG80" s="7"/>
    </row>
    <row r="81" spans="1:33" ht="15.75" thickBot="1" x14ac:dyDescent="0.3">
      <c r="A81" s="221">
        <v>77</v>
      </c>
      <c r="B81" s="65"/>
      <c r="C81" s="60"/>
      <c r="D81" s="102"/>
      <c r="E81" s="7"/>
      <c r="F81" s="65"/>
      <c r="G81" s="60"/>
      <c r="H81" s="57"/>
      <c r="I81" s="7"/>
      <c r="J81" s="65"/>
      <c r="K81" s="60"/>
      <c r="L81" s="57"/>
      <c r="M81" s="7"/>
      <c r="N81" s="65"/>
      <c r="O81" s="60"/>
      <c r="P81" s="57"/>
      <c r="Q81" s="7"/>
      <c r="R81" s="65"/>
      <c r="S81" s="60"/>
      <c r="T81" s="57"/>
      <c r="U81" s="7"/>
      <c r="V81" s="60"/>
      <c r="W81" s="60"/>
      <c r="X81" s="57"/>
      <c r="Y81" s="7"/>
      <c r="Z81" s="60"/>
      <c r="AA81" s="60"/>
      <c r="AB81" s="57"/>
      <c r="AC81" s="7"/>
      <c r="AD81" s="60"/>
      <c r="AE81" s="60"/>
      <c r="AF81" s="57"/>
      <c r="AG81" s="7"/>
    </row>
    <row r="82" spans="1:33" ht="15.75" thickBot="1" x14ac:dyDescent="0.3">
      <c r="A82" s="221">
        <v>78</v>
      </c>
      <c r="B82" s="65"/>
      <c r="C82" s="60"/>
      <c r="D82" s="102"/>
      <c r="E82" s="7"/>
      <c r="F82" s="65"/>
      <c r="G82" s="60"/>
      <c r="H82" s="57"/>
      <c r="I82" s="7"/>
      <c r="J82" s="65"/>
      <c r="K82" s="60"/>
      <c r="L82" s="57"/>
      <c r="M82" s="7"/>
      <c r="N82" s="65"/>
      <c r="O82" s="60"/>
      <c r="P82" s="57"/>
      <c r="Q82" s="7"/>
      <c r="R82" s="65"/>
      <c r="S82" s="60"/>
      <c r="T82" s="57"/>
      <c r="U82" s="7"/>
      <c r="V82" s="60"/>
      <c r="W82" s="60"/>
      <c r="X82" s="57"/>
      <c r="Y82" s="7"/>
      <c r="Z82" s="60"/>
      <c r="AA82" s="60"/>
      <c r="AB82" s="57"/>
      <c r="AC82" s="7"/>
      <c r="AD82" s="60"/>
      <c r="AE82" s="60"/>
      <c r="AF82" s="57"/>
      <c r="AG82" s="7"/>
    </row>
    <row r="83" spans="1:33" ht="15.75" thickBot="1" x14ac:dyDescent="0.3">
      <c r="A83" s="221">
        <v>79</v>
      </c>
      <c r="B83" s="65"/>
      <c r="C83" s="60"/>
      <c r="D83" s="102"/>
      <c r="E83" s="7"/>
      <c r="F83" s="65"/>
      <c r="G83" s="60"/>
      <c r="H83" s="57"/>
      <c r="I83" s="7"/>
      <c r="J83" s="65"/>
      <c r="K83" s="60"/>
      <c r="L83" s="57"/>
      <c r="M83" s="7"/>
      <c r="N83" s="65"/>
      <c r="O83" s="60"/>
      <c r="P83" s="57"/>
      <c r="Q83" s="7"/>
      <c r="R83" s="65"/>
      <c r="S83" s="60"/>
      <c r="T83" s="57"/>
      <c r="U83" s="7"/>
      <c r="V83" s="60"/>
      <c r="W83" s="60"/>
      <c r="X83" s="57"/>
      <c r="Y83" s="7"/>
      <c r="Z83" s="60"/>
      <c r="AA83" s="60"/>
      <c r="AB83" s="57"/>
      <c r="AC83" s="7"/>
      <c r="AD83" s="60"/>
      <c r="AE83" s="60"/>
      <c r="AF83" s="57"/>
      <c r="AG83" s="7"/>
    </row>
    <row r="84" spans="1:33" ht="15.75" thickBot="1" x14ac:dyDescent="0.3">
      <c r="A84" s="221">
        <v>80</v>
      </c>
      <c r="B84" s="65"/>
      <c r="C84" s="60"/>
      <c r="D84" s="102"/>
      <c r="E84" s="7"/>
      <c r="F84" s="65"/>
      <c r="G84" s="60"/>
      <c r="H84" s="57"/>
      <c r="I84" s="7"/>
      <c r="J84" s="65"/>
      <c r="K84" s="60"/>
      <c r="L84" s="57"/>
      <c r="M84" s="7"/>
      <c r="N84" s="65"/>
      <c r="O84" s="60"/>
      <c r="P84" s="57"/>
      <c r="Q84" s="7"/>
      <c r="R84" s="65"/>
      <c r="S84" s="60"/>
      <c r="T84" s="57"/>
      <c r="U84" s="7"/>
      <c r="V84" s="60"/>
      <c r="W84" s="60"/>
      <c r="X84" s="57"/>
      <c r="Y84" s="7"/>
      <c r="Z84" s="60"/>
      <c r="AA84" s="60"/>
      <c r="AB84" s="57"/>
      <c r="AC84" s="7"/>
      <c r="AD84" s="60"/>
      <c r="AE84" s="60"/>
      <c r="AF84" s="57"/>
      <c r="AG84" s="7"/>
    </row>
    <row r="85" spans="1:33" ht="15.75" thickBot="1" x14ac:dyDescent="0.3">
      <c r="A85" s="221">
        <v>81</v>
      </c>
      <c r="B85" s="65"/>
      <c r="C85" s="60"/>
      <c r="D85" s="102"/>
      <c r="E85" s="7"/>
      <c r="F85" s="65"/>
      <c r="G85" s="60"/>
      <c r="H85" s="57"/>
      <c r="I85" s="7"/>
      <c r="J85" s="65"/>
      <c r="K85" s="60"/>
      <c r="L85" s="57"/>
      <c r="M85" s="7"/>
      <c r="N85" s="65"/>
      <c r="O85" s="60"/>
      <c r="P85" s="57"/>
      <c r="Q85" s="7"/>
      <c r="R85" s="65"/>
      <c r="S85" s="60"/>
      <c r="T85" s="57"/>
      <c r="U85" s="7"/>
      <c r="V85" s="60"/>
      <c r="W85" s="60"/>
      <c r="X85" s="57"/>
      <c r="Y85" s="7"/>
      <c r="Z85" s="60"/>
      <c r="AA85" s="60"/>
      <c r="AB85" s="57"/>
      <c r="AC85" s="7"/>
      <c r="AD85" s="60"/>
      <c r="AE85" s="60"/>
      <c r="AF85" s="57"/>
      <c r="AG85" s="7"/>
    </row>
    <row r="86" spans="1:33" ht="15.75" thickBot="1" x14ac:dyDescent="0.3">
      <c r="A86" s="221">
        <v>82</v>
      </c>
      <c r="B86" s="65"/>
      <c r="C86" s="60"/>
      <c r="D86" s="102"/>
      <c r="E86" s="7"/>
      <c r="F86" s="65"/>
      <c r="G86" s="60"/>
      <c r="H86" s="57"/>
      <c r="I86" s="7"/>
      <c r="J86" s="65"/>
      <c r="K86" s="60"/>
      <c r="L86" s="57"/>
      <c r="M86" s="7"/>
      <c r="N86" s="65"/>
      <c r="O86" s="60"/>
      <c r="P86" s="57"/>
      <c r="Q86" s="7"/>
      <c r="R86" s="65"/>
      <c r="S86" s="60"/>
      <c r="T86" s="57"/>
      <c r="U86" s="7"/>
      <c r="V86" s="60"/>
      <c r="W86" s="60"/>
      <c r="X86" s="57"/>
      <c r="Y86" s="7"/>
      <c r="Z86" s="60"/>
      <c r="AA86" s="60"/>
      <c r="AB86" s="57"/>
      <c r="AC86" s="7"/>
      <c r="AD86" s="60"/>
      <c r="AE86" s="60"/>
      <c r="AF86" s="57"/>
      <c r="AG86" s="7"/>
    </row>
    <row r="87" spans="1:33" ht="15.75" thickBot="1" x14ac:dyDescent="0.3">
      <c r="A87" s="221">
        <v>83</v>
      </c>
      <c r="B87" s="65"/>
      <c r="C87" s="60"/>
      <c r="D87" s="102"/>
      <c r="E87" s="7"/>
      <c r="F87" s="65"/>
      <c r="G87" s="60"/>
      <c r="H87" s="57"/>
      <c r="I87" s="7"/>
      <c r="J87" s="65"/>
      <c r="K87" s="60"/>
      <c r="L87" s="57"/>
      <c r="M87" s="7"/>
      <c r="N87" s="65"/>
      <c r="O87" s="60"/>
      <c r="P87" s="57"/>
      <c r="Q87" s="7"/>
      <c r="R87" s="65"/>
      <c r="S87" s="60"/>
      <c r="T87" s="57"/>
      <c r="U87" s="7"/>
      <c r="V87" s="60"/>
      <c r="W87" s="60"/>
      <c r="X87" s="57"/>
      <c r="Y87" s="7"/>
      <c r="Z87" s="60"/>
      <c r="AA87" s="60"/>
      <c r="AB87" s="57"/>
      <c r="AC87" s="7"/>
      <c r="AD87" s="60"/>
      <c r="AE87" s="60"/>
      <c r="AF87" s="57"/>
      <c r="AG87" s="7"/>
    </row>
    <row r="88" spans="1:33" ht="15.75" thickBot="1" x14ac:dyDescent="0.3">
      <c r="A88" s="221">
        <v>84</v>
      </c>
      <c r="B88" s="65"/>
      <c r="C88" s="60"/>
      <c r="D88" s="102"/>
      <c r="E88" s="7"/>
      <c r="F88" s="65"/>
      <c r="G88" s="60"/>
      <c r="H88" s="57"/>
      <c r="I88" s="7"/>
      <c r="J88" s="65"/>
      <c r="K88" s="60"/>
      <c r="L88" s="57"/>
      <c r="M88" s="7"/>
      <c r="N88" s="65"/>
      <c r="O88" s="60"/>
      <c r="P88" s="57"/>
      <c r="Q88" s="7"/>
      <c r="R88" s="65"/>
      <c r="S88" s="60"/>
      <c r="T88" s="57"/>
      <c r="U88" s="7"/>
      <c r="V88" s="60"/>
      <c r="W88" s="60"/>
      <c r="X88" s="57"/>
      <c r="Y88" s="7"/>
      <c r="Z88" s="60"/>
      <c r="AA88" s="60"/>
      <c r="AB88" s="57"/>
      <c r="AC88" s="7"/>
      <c r="AD88" s="60"/>
      <c r="AE88" s="60"/>
      <c r="AF88" s="57"/>
      <c r="AG88" s="7"/>
    </row>
    <row r="89" spans="1:33" ht="15.75" thickBot="1" x14ac:dyDescent="0.3">
      <c r="A89" s="221">
        <v>85</v>
      </c>
      <c r="B89" s="65"/>
      <c r="C89" s="60"/>
      <c r="D89" s="102"/>
      <c r="E89" s="7"/>
      <c r="F89" s="65"/>
      <c r="G89" s="60"/>
      <c r="H89" s="57"/>
      <c r="I89" s="7"/>
      <c r="J89" s="65"/>
      <c r="K89" s="60"/>
      <c r="L89" s="57"/>
      <c r="M89" s="7"/>
      <c r="N89" s="65"/>
      <c r="O89" s="60"/>
      <c r="P89" s="57"/>
      <c r="Q89" s="7"/>
      <c r="R89" s="65"/>
      <c r="S89" s="60"/>
      <c r="T89" s="57"/>
      <c r="U89" s="7"/>
      <c r="V89" s="60"/>
      <c r="W89" s="60"/>
      <c r="X89" s="57"/>
      <c r="Y89" s="7"/>
      <c r="Z89" s="60"/>
      <c r="AA89" s="60"/>
      <c r="AB89" s="57"/>
      <c r="AC89" s="7"/>
      <c r="AD89" s="60"/>
      <c r="AE89" s="60"/>
      <c r="AF89" s="57"/>
      <c r="AG89" s="7"/>
    </row>
    <row r="90" spans="1:33" ht="15.75" thickBot="1" x14ac:dyDescent="0.3">
      <c r="A90" s="221">
        <v>86</v>
      </c>
      <c r="B90" s="65"/>
      <c r="C90" s="60"/>
      <c r="D90" s="102"/>
      <c r="E90" s="7"/>
      <c r="F90" s="65"/>
      <c r="G90" s="60"/>
      <c r="H90" s="57"/>
      <c r="I90" s="7"/>
      <c r="J90" s="65"/>
      <c r="K90" s="60"/>
      <c r="L90" s="57"/>
      <c r="M90" s="7"/>
      <c r="N90" s="65"/>
      <c r="O90" s="60"/>
      <c r="P90" s="57"/>
      <c r="Q90" s="7"/>
      <c r="R90" s="65"/>
      <c r="S90" s="60"/>
      <c r="T90" s="57"/>
      <c r="U90" s="7"/>
      <c r="V90" s="60"/>
      <c r="W90" s="60"/>
      <c r="X90" s="57"/>
      <c r="Y90" s="7"/>
      <c r="Z90" s="60"/>
      <c r="AA90" s="60"/>
      <c r="AB90" s="57"/>
      <c r="AC90" s="7"/>
      <c r="AD90" s="60"/>
      <c r="AE90" s="60"/>
      <c r="AF90" s="57"/>
      <c r="AG90" s="7"/>
    </row>
    <row r="91" spans="1:33" ht="15.75" thickBot="1" x14ac:dyDescent="0.3">
      <c r="A91" s="221">
        <v>87</v>
      </c>
      <c r="B91" s="65"/>
      <c r="C91" s="60"/>
      <c r="D91" s="102"/>
      <c r="E91" s="7"/>
      <c r="F91" s="65"/>
      <c r="G91" s="60"/>
      <c r="H91" s="57"/>
      <c r="I91" s="7"/>
      <c r="J91" s="65"/>
      <c r="K91" s="60"/>
      <c r="L91" s="57"/>
      <c r="M91" s="7"/>
      <c r="N91" s="65"/>
      <c r="O91" s="60"/>
      <c r="P91" s="57"/>
      <c r="Q91" s="7"/>
      <c r="R91" s="65"/>
      <c r="S91" s="60"/>
      <c r="T91" s="57"/>
      <c r="U91" s="7"/>
      <c r="V91" s="60"/>
      <c r="W91" s="60"/>
      <c r="X91" s="57"/>
      <c r="Y91" s="7"/>
      <c r="Z91" s="60"/>
      <c r="AA91" s="60"/>
      <c r="AB91" s="57"/>
      <c r="AC91" s="7"/>
      <c r="AD91" s="60"/>
      <c r="AE91" s="60"/>
      <c r="AF91" s="57"/>
      <c r="AG91" s="7"/>
    </row>
    <row r="92" spans="1:33" ht="15.75" thickBot="1" x14ac:dyDescent="0.3">
      <c r="A92" s="221">
        <v>88</v>
      </c>
      <c r="B92" s="65"/>
      <c r="C92" s="60"/>
      <c r="D92" s="102"/>
      <c r="E92" s="7"/>
      <c r="F92" s="65"/>
      <c r="G92" s="60"/>
      <c r="H92" s="57"/>
      <c r="I92" s="7"/>
      <c r="J92" s="65"/>
      <c r="K92" s="60"/>
      <c r="L92" s="57"/>
      <c r="M92" s="7"/>
      <c r="N92" s="65"/>
      <c r="O92" s="60"/>
      <c r="P92" s="57"/>
      <c r="Q92" s="7"/>
      <c r="R92" s="65"/>
      <c r="S92" s="60"/>
      <c r="T92" s="57"/>
      <c r="U92" s="7"/>
      <c r="V92" s="60"/>
      <c r="W92" s="60"/>
      <c r="X92" s="57"/>
      <c r="Y92" s="7"/>
      <c r="Z92" s="60"/>
      <c r="AA92" s="60"/>
      <c r="AB92" s="57"/>
      <c r="AC92" s="7"/>
      <c r="AD92" s="60"/>
      <c r="AE92" s="60"/>
      <c r="AF92" s="57"/>
      <c r="AG92" s="7"/>
    </row>
    <row r="93" spans="1:33" ht="15.75" thickBot="1" x14ac:dyDescent="0.3">
      <c r="A93" s="221">
        <v>89</v>
      </c>
      <c r="B93" s="65"/>
      <c r="C93" s="60"/>
      <c r="D93" s="102"/>
      <c r="E93" s="7"/>
      <c r="F93" s="65"/>
      <c r="G93" s="60"/>
      <c r="H93" s="57"/>
      <c r="I93" s="7"/>
      <c r="J93" s="65"/>
      <c r="K93" s="60"/>
      <c r="L93" s="57"/>
      <c r="M93" s="7"/>
      <c r="N93" s="65"/>
      <c r="O93" s="60"/>
      <c r="P93" s="57"/>
      <c r="Q93" s="7"/>
      <c r="R93" s="65"/>
      <c r="S93" s="60"/>
      <c r="T93" s="57"/>
      <c r="U93" s="7"/>
      <c r="V93" s="60"/>
      <c r="W93" s="60"/>
      <c r="X93" s="57"/>
      <c r="Y93" s="7"/>
      <c r="Z93" s="60"/>
      <c r="AA93" s="60"/>
      <c r="AB93" s="57"/>
      <c r="AC93" s="7"/>
      <c r="AD93" s="60"/>
      <c r="AE93" s="60"/>
      <c r="AF93" s="57"/>
      <c r="AG93" s="7"/>
    </row>
    <row r="94" spans="1:33" ht="15.75" thickBot="1" x14ac:dyDescent="0.3">
      <c r="A94" s="221">
        <v>90</v>
      </c>
      <c r="B94" s="65"/>
      <c r="C94" s="60"/>
      <c r="D94" s="102"/>
      <c r="E94" s="7"/>
      <c r="F94" s="65"/>
      <c r="G94" s="60"/>
      <c r="H94" s="57"/>
      <c r="I94" s="7"/>
      <c r="J94" s="65"/>
      <c r="K94" s="60"/>
      <c r="L94" s="57"/>
      <c r="M94" s="7"/>
      <c r="N94" s="65"/>
      <c r="O94" s="60"/>
      <c r="P94" s="57"/>
      <c r="Q94" s="7"/>
      <c r="R94" s="65"/>
      <c r="S94" s="60"/>
      <c r="T94" s="57"/>
      <c r="U94" s="7"/>
      <c r="V94" s="60"/>
      <c r="W94" s="60"/>
      <c r="X94" s="57"/>
      <c r="Y94" s="7"/>
      <c r="Z94" s="60"/>
      <c r="AA94" s="60"/>
      <c r="AB94" s="57"/>
      <c r="AC94" s="7"/>
      <c r="AD94" s="60"/>
      <c r="AE94" s="60"/>
      <c r="AF94" s="57"/>
      <c r="AG94" s="7"/>
    </row>
    <row r="95" spans="1:33" ht="15.75" thickBot="1" x14ac:dyDescent="0.3">
      <c r="A95" s="221">
        <v>91</v>
      </c>
      <c r="B95" s="65"/>
      <c r="C95" s="60"/>
      <c r="D95" s="102"/>
      <c r="E95" s="7"/>
      <c r="F95" s="65"/>
      <c r="G95" s="60"/>
      <c r="H95" s="57"/>
      <c r="I95" s="7"/>
      <c r="J95" s="65"/>
      <c r="K95" s="60"/>
      <c r="L95" s="57"/>
      <c r="M95" s="7"/>
      <c r="N95" s="65"/>
      <c r="O95" s="60"/>
      <c r="P95" s="57"/>
      <c r="Q95" s="7"/>
      <c r="R95" s="65"/>
      <c r="S95" s="60"/>
      <c r="T95" s="57"/>
      <c r="U95" s="7"/>
      <c r="V95" s="60"/>
      <c r="W95" s="60"/>
      <c r="X95" s="57"/>
      <c r="Y95" s="7"/>
      <c r="Z95" s="60"/>
      <c r="AA95" s="60"/>
      <c r="AB95" s="57"/>
      <c r="AC95" s="7"/>
      <c r="AD95" s="60"/>
      <c r="AE95" s="60"/>
      <c r="AF95" s="57"/>
      <c r="AG95" s="7"/>
    </row>
    <row r="96" spans="1:33" ht="15.75" thickBot="1" x14ac:dyDescent="0.3">
      <c r="A96" s="221">
        <v>92</v>
      </c>
      <c r="B96" s="65"/>
      <c r="C96" s="60"/>
      <c r="D96" s="102"/>
      <c r="E96" s="7"/>
      <c r="F96" s="65"/>
      <c r="G96" s="60"/>
      <c r="H96" s="57"/>
      <c r="I96" s="7"/>
      <c r="J96" s="65"/>
      <c r="K96" s="60"/>
      <c r="L96" s="57"/>
      <c r="M96" s="7"/>
      <c r="N96" s="65"/>
      <c r="O96" s="60"/>
      <c r="P96" s="57"/>
      <c r="Q96" s="7"/>
      <c r="R96" s="65"/>
      <c r="S96" s="60"/>
      <c r="T96" s="57"/>
      <c r="U96" s="7"/>
      <c r="V96" s="60"/>
      <c r="W96" s="60"/>
      <c r="X96" s="57"/>
      <c r="Y96" s="7"/>
      <c r="Z96" s="60"/>
      <c r="AA96" s="60"/>
      <c r="AB96" s="57"/>
      <c r="AC96" s="7"/>
      <c r="AD96" s="60"/>
      <c r="AE96" s="60"/>
      <c r="AF96" s="57"/>
      <c r="AG96" s="7"/>
    </row>
    <row r="97" spans="1:33" ht="15.75" thickBot="1" x14ac:dyDescent="0.3">
      <c r="A97" s="221">
        <v>93</v>
      </c>
      <c r="B97" s="65"/>
      <c r="C97" s="60"/>
      <c r="D97" s="102"/>
      <c r="E97" s="7"/>
      <c r="F97" s="65"/>
      <c r="G97" s="60"/>
      <c r="H97" s="57"/>
      <c r="I97" s="7"/>
      <c r="J97" s="65"/>
      <c r="K97" s="60"/>
      <c r="L97" s="57"/>
      <c r="M97" s="7"/>
      <c r="N97" s="65"/>
      <c r="O97" s="60"/>
      <c r="P97" s="57"/>
      <c r="Q97" s="7"/>
      <c r="R97" s="65"/>
      <c r="S97" s="60"/>
      <c r="T97" s="57"/>
      <c r="U97" s="7"/>
      <c r="V97" s="60"/>
      <c r="W97" s="60"/>
      <c r="X97" s="57"/>
      <c r="Y97" s="7"/>
      <c r="Z97" s="60"/>
      <c r="AA97" s="60"/>
      <c r="AB97" s="57"/>
      <c r="AC97" s="7"/>
      <c r="AD97" s="60"/>
      <c r="AE97" s="60"/>
      <c r="AF97" s="57"/>
      <c r="AG97" s="7"/>
    </row>
    <row r="98" spans="1:33" ht="15.75" thickBot="1" x14ac:dyDescent="0.3">
      <c r="A98" s="221">
        <v>94</v>
      </c>
      <c r="B98" s="65"/>
      <c r="C98" s="60"/>
      <c r="D98" s="102"/>
      <c r="E98" s="7"/>
      <c r="F98" s="65"/>
      <c r="G98" s="60"/>
      <c r="H98" s="57"/>
      <c r="I98" s="7"/>
      <c r="J98" s="65"/>
      <c r="K98" s="60"/>
      <c r="L98" s="57"/>
      <c r="M98" s="7"/>
      <c r="N98" s="65"/>
      <c r="O98" s="60"/>
      <c r="P98" s="57"/>
      <c r="Q98" s="7"/>
      <c r="R98" s="65"/>
      <c r="S98" s="60"/>
      <c r="T98" s="57"/>
      <c r="U98" s="7"/>
      <c r="V98" s="60"/>
      <c r="W98" s="60"/>
      <c r="X98" s="57"/>
      <c r="Y98" s="7"/>
      <c r="Z98" s="60"/>
      <c r="AA98" s="60"/>
      <c r="AB98" s="57"/>
      <c r="AC98" s="7"/>
      <c r="AD98" s="60"/>
      <c r="AE98" s="60"/>
      <c r="AF98" s="57"/>
      <c r="AG98" s="7"/>
    </row>
    <row r="99" spans="1:33" ht="15.75" thickBot="1" x14ac:dyDescent="0.3">
      <c r="A99" s="221">
        <v>95</v>
      </c>
      <c r="B99" s="65"/>
      <c r="C99" s="60"/>
      <c r="D99" s="102"/>
      <c r="E99" s="7"/>
      <c r="F99" s="65"/>
      <c r="G99" s="60"/>
      <c r="H99" s="57"/>
      <c r="I99" s="7"/>
      <c r="J99" s="65"/>
      <c r="K99" s="60"/>
      <c r="L99" s="57"/>
      <c r="M99" s="7"/>
      <c r="N99" s="65"/>
      <c r="O99" s="60"/>
      <c r="P99" s="57"/>
      <c r="Q99" s="7"/>
      <c r="R99" s="65"/>
      <c r="S99" s="60"/>
      <c r="T99" s="57"/>
      <c r="U99" s="7"/>
      <c r="V99" s="60"/>
      <c r="W99" s="60"/>
      <c r="X99" s="57"/>
      <c r="Y99" s="7"/>
      <c r="Z99" s="60"/>
      <c r="AA99" s="60"/>
      <c r="AB99" s="57"/>
      <c r="AC99" s="7"/>
      <c r="AD99" s="60"/>
      <c r="AE99" s="60"/>
      <c r="AF99" s="57"/>
      <c r="AG99" s="7"/>
    </row>
    <row r="100" spans="1:33" ht="15.75" thickBot="1" x14ac:dyDescent="0.3">
      <c r="A100" s="221">
        <v>96</v>
      </c>
      <c r="B100" s="65"/>
      <c r="C100" s="60"/>
      <c r="D100" s="102"/>
      <c r="E100" s="7"/>
      <c r="F100" s="65"/>
      <c r="G100" s="60"/>
      <c r="H100" s="57"/>
      <c r="I100" s="7"/>
      <c r="J100" s="65"/>
      <c r="K100" s="60"/>
      <c r="L100" s="57"/>
      <c r="M100" s="7"/>
      <c r="N100" s="65"/>
      <c r="O100" s="60"/>
      <c r="P100" s="57"/>
      <c r="Q100" s="7"/>
      <c r="R100" s="65"/>
      <c r="S100" s="60"/>
      <c r="T100" s="57"/>
      <c r="U100" s="7"/>
      <c r="V100" s="60"/>
      <c r="W100" s="60"/>
      <c r="X100" s="57"/>
      <c r="Y100" s="7"/>
      <c r="Z100" s="60"/>
      <c r="AA100" s="60"/>
      <c r="AB100" s="57"/>
      <c r="AC100" s="7"/>
      <c r="AD100" s="60"/>
      <c r="AE100" s="60"/>
      <c r="AF100" s="57"/>
      <c r="AG100" s="7"/>
    </row>
    <row r="101" spans="1:33" ht="15.75" thickBot="1" x14ac:dyDescent="0.3">
      <c r="A101" s="221">
        <v>97</v>
      </c>
      <c r="B101" s="65"/>
      <c r="C101" s="60"/>
      <c r="D101" s="102"/>
      <c r="E101" s="7"/>
      <c r="F101" s="65"/>
      <c r="G101" s="60"/>
      <c r="H101" s="57"/>
      <c r="I101" s="7"/>
      <c r="J101" s="65"/>
      <c r="K101" s="60"/>
      <c r="L101" s="57"/>
      <c r="M101" s="7"/>
      <c r="N101" s="65"/>
      <c r="O101" s="60"/>
      <c r="P101" s="57"/>
      <c r="Q101" s="7"/>
      <c r="R101" s="65"/>
      <c r="S101" s="60"/>
      <c r="T101" s="57"/>
      <c r="U101" s="7"/>
      <c r="V101" s="60"/>
      <c r="W101" s="60"/>
      <c r="X101" s="57"/>
      <c r="Y101" s="7"/>
      <c r="Z101" s="60"/>
      <c r="AA101" s="60"/>
      <c r="AB101" s="57"/>
      <c r="AC101" s="7"/>
      <c r="AD101" s="60"/>
      <c r="AE101" s="60"/>
      <c r="AF101" s="57"/>
      <c r="AG101" s="7"/>
    </row>
    <row r="102" spans="1:33" ht="15.75" thickBot="1" x14ac:dyDescent="0.3">
      <c r="A102" s="221">
        <v>98</v>
      </c>
      <c r="B102" s="65"/>
      <c r="C102" s="60"/>
      <c r="D102" s="102"/>
      <c r="E102" s="7"/>
      <c r="F102" s="65"/>
      <c r="G102" s="60"/>
      <c r="H102" s="57"/>
      <c r="I102" s="7"/>
      <c r="J102" s="65"/>
      <c r="K102" s="60"/>
      <c r="L102" s="57"/>
      <c r="M102" s="7"/>
      <c r="N102" s="65"/>
      <c r="O102" s="60"/>
      <c r="P102" s="57"/>
      <c r="Q102" s="7"/>
      <c r="R102" s="65"/>
      <c r="S102" s="60"/>
      <c r="T102" s="57"/>
      <c r="U102" s="7"/>
      <c r="V102" s="60"/>
      <c r="W102" s="60"/>
      <c r="X102" s="57"/>
      <c r="Y102" s="7"/>
      <c r="Z102" s="60"/>
      <c r="AA102" s="60"/>
      <c r="AB102" s="57"/>
      <c r="AC102" s="7"/>
      <c r="AD102" s="60"/>
      <c r="AE102" s="60"/>
      <c r="AF102" s="57"/>
      <c r="AG102" s="7"/>
    </row>
    <row r="103" spans="1:33" ht="15.75" thickBot="1" x14ac:dyDescent="0.3">
      <c r="A103" s="221">
        <v>99</v>
      </c>
      <c r="B103" s="65"/>
      <c r="C103" s="60"/>
      <c r="D103" s="102"/>
      <c r="E103" s="7"/>
      <c r="F103" s="65"/>
      <c r="G103" s="60"/>
      <c r="H103" s="57"/>
      <c r="I103" s="7"/>
      <c r="J103" s="65"/>
      <c r="K103" s="60"/>
      <c r="L103" s="57"/>
      <c r="M103" s="7"/>
      <c r="N103" s="65"/>
      <c r="O103" s="60"/>
      <c r="P103" s="57"/>
      <c r="Q103" s="7"/>
      <c r="R103" s="65"/>
      <c r="S103" s="60"/>
      <c r="T103" s="57"/>
      <c r="U103" s="7"/>
      <c r="V103" s="60"/>
      <c r="W103" s="60"/>
      <c r="X103" s="57"/>
      <c r="Y103" s="7"/>
      <c r="Z103" s="60"/>
      <c r="AA103" s="60"/>
      <c r="AB103" s="57"/>
      <c r="AC103" s="7"/>
      <c r="AD103" s="60"/>
      <c r="AE103" s="60"/>
      <c r="AF103" s="57"/>
      <c r="AG103" s="7"/>
    </row>
    <row r="104" spans="1:33" ht="15.75" thickBot="1" x14ac:dyDescent="0.3">
      <c r="A104" s="221">
        <v>100</v>
      </c>
      <c r="B104" s="65"/>
      <c r="C104" s="60"/>
      <c r="D104" s="102"/>
      <c r="E104" s="7"/>
      <c r="F104" s="65"/>
      <c r="G104" s="60"/>
      <c r="H104" s="57"/>
      <c r="I104" s="7"/>
      <c r="J104" s="65"/>
      <c r="K104" s="60"/>
      <c r="L104" s="57"/>
      <c r="M104" s="7"/>
      <c r="N104" s="65"/>
      <c r="O104" s="60"/>
      <c r="P104" s="57"/>
      <c r="Q104" s="7"/>
      <c r="R104" s="65"/>
      <c r="S104" s="60"/>
      <c r="T104" s="57"/>
      <c r="U104" s="7"/>
      <c r="V104" s="60"/>
      <c r="W104" s="60"/>
      <c r="X104" s="57"/>
      <c r="Y104" s="7"/>
      <c r="Z104" s="60"/>
      <c r="AA104" s="60"/>
      <c r="AB104" s="57"/>
      <c r="AC104" s="7"/>
      <c r="AD104" s="60"/>
      <c r="AE104" s="60"/>
      <c r="AF104" s="57"/>
      <c r="AG104" s="7"/>
    </row>
    <row r="105" spans="1:33" ht="15.75" thickBot="1" x14ac:dyDescent="0.3">
      <c r="A105" s="221">
        <v>101</v>
      </c>
      <c r="B105" s="65"/>
      <c r="C105" s="60"/>
      <c r="D105" s="102"/>
      <c r="E105" s="7"/>
      <c r="F105" s="65"/>
      <c r="G105" s="60"/>
      <c r="H105" s="57"/>
      <c r="I105" s="7"/>
      <c r="J105" s="65"/>
      <c r="K105" s="60"/>
      <c r="L105" s="57"/>
      <c r="M105" s="7"/>
      <c r="N105" s="65"/>
      <c r="O105" s="60"/>
      <c r="P105" s="57"/>
      <c r="Q105" s="7"/>
      <c r="R105" s="65"/>
      <c r="S105" s="60"/>
      <c r="T105" s="57"/>
      <c r="U105" s="7"/>
      <c r="V105" s="60"/>
      <c r="W105" s="60"/>
      <c r="X105" s="57"/>
      <c r="Y105" s="7"/>
      <c r="Z105" s="60"/>
      <c r="AA105" s="60"/>
      <c r="AB105" s="57"/>
      <c r="AC105" s="7"/>
      <c r="AD105" s="60"/>
      <c r="AE105" s="60"/>
      <c r="AF105" s="57"/>
      <c r="AG105" s="7"/>
    </row>
    <row r="106" spans="1:33" ht="15.75" thickBot="1" x14ac:dyDescent="0.3">
      <c r="A106" s="221">
        <v>102</v>
      </c>
      <c r="B106" s="65"/>
      <c r="C106" s="60"/>
      <c r="D106" s="102"/>
      <c r="E106" s="7"/>
      <c r="F106" s="65"/>
      <c r="G106" s="60"/>
      <c r="H106" s="57"/>
      <c r="I106" s="7"/>
      <c r="J106" s="65"/>
      <c r="K106" s="60"/>
      <c r="L106" s="57"/>
      <c r="M106" s="7"/>
      <c r="N106" s="65"/>
      <c r="O106" s="60"/>
      <c r="P106" s="57"/>
      <c r="Q106" s="7"/>
      <c r="R106" s="65"/>
      <c r="S106" s="60"/>
      <c r="T106" s="57"/>
      <c r="U106" s="7"/>
      <c r="V106" s="60"/>
      <c r="W106" s="60"/>
      <c r="X106" s="57"/>
      <c r="Y106" s="7"/>
      <c r="Z106" s="60"/>
      <c r="AA106" s="60"/>
      <c r="AB106" s="57"/>
      <c r="AC106" s="7"/>
      <c r="AD106" s="60"/>
      <c r="AE106" s="60"/>
      <c r="AF106" s="57"/>
      <c r="AG106" s="7"/>
    </row>
    <row r="107" spans="1:33" ht="15.75" thickBot="1" x14ac:dyDescent="0.3">
      <c r="A107" s="221">
        <v>103</v>
      </c>
      <c r="B107" s="65"/>
      <c r="C107" s="60"/>
      <c r="D107" s="102"/>
      <c r="E107" s="7"/>
      <c r="F107" s="65"/>
      <c r="G107" s="60"/>
      <c r="H107" s="57"/>
      <c r="I107" s="7"/>
      <c r="J107" s="65"/>
      <c r="K107" s="60"/>
      <c r="L107" s="57"/>
      <c r="M107" s="7"/>
      <c r="N107" s="65"/>
      <c r="O107" s="60"/>
      <c r="P107" s="57"/>
      <c r="Q107" s="7"/>
      <c r="R107" s="65"/>
      <c r="S107" s="60"/>
      <c r="T107" s="57"/>
      <c r="U107" s="7"/>
      <c r="V107" s="60"/>
      <c r="W107" s="60"/>
      <c r="X107" s="57"/>
      <c r="Y107" s="7"/>
      <c r="Z107" s="60"/>
      <c r="AA107" s="60"/>
      <c r="AB107" s="57"/>
      <c r="AC107" s="7"/>
      <c r="AD107" s="60"/>
      <c r="AE107" s="60"/>
      <c r="AF107" s="57"/>
      <c r="AG107" s="7"/>
    </row>
    <row r="108" spans="1:33" ht="15.75" thickBot="1" x14ac:dyDescent="0.3">
      <c r="A108" s="221">
        <v>104</v>
      </c>
      <c r="B108" s="65"/>
      <c r="C108" s="60"/>
      <c r="D108" s="102"/>
      <c r="E108" s="7"/>
      <c r="F108" s="65"/>
      <c r="G108" s="60"/>
      <c r="H108" s="57"/>
      <c r="I108" s="7"/>
      <c r="J108" s="65"/>
      <c r="K108" s="60"/>
      <c r="L108" s="57"/>
      <c r="M108" s="7"/>
      <c r="N108" s="65"/>
      <c r="O108" s="60"/>
      <c r="P108" s="57"/>
      <c r="Q108" s="7"/>
      <c r="R108" s="65"/>
      <c r="S108" s="60"/>
      <c r="T108" s="57"/>
      <c r="U108" s="7"/>
      <c r="V108" s="60"/>
      <c r="W108" s="60"/>
      <c r="X108" s="57"/>
      <c r="Y108" s="7"/>
      <c r="Z108" s="60"/>
      <c r="AA108" s="60"/>
      <c r="AB108" s="57"/>
      <c r="AC108" s="7"/>
      <c r="AD108" s="60"/>
      <c r="AE108" s="60"/>
      <c r="AF108" s="57"/>
      <c r="AG108" s="7"/>
    </row>
    <row r="109" spans="1:33" ht="15.75" thickBot="1" x14ac:dyDescent="0.3">
      <c r="A109" s="221">
        <v>105</v>
      </c>
      <c r="B109" s="65"/>
      <c r="C109" s="60"/>
      <c r="D109" s="102"/>
      <c r="E109" s="7"/>
      <c r="F109" s="65"/>
      <c r="G109" s="60"/>
      <c r="H109" s="57"/>
      <c r="I109" s="7"/>
      <c r="J109" s="65"/>
      <c r="K109" s="60"/>
      <c r="L109" s="57"/>
      <c r="M109" s="7"/>
      <c r="N109" s="65"/>
      <c r="O109" s="60"/>
      <c r="P109" s="57"/>
      <c r="Q109" s="7"/>
      <c r="R109" s="65"/>
      <c r="S109" s="60"/>
      <c r="T109" s="57"/>
      <c r="U109" s="7"/>
      <c r="V109" s="60"/>
      <c r="W109" s="60"/>
      <c r="X109" s="57"/>
      <c r="Y109" s="7"/>
      <c r="Z109" s="60"/>
      <c r="AA109" s="60"/>
      <c r="AB109" s="57"/>
      <c r="AC109" s="7"/>
      <c r="AD109" s="60"/>
      <c r="AE109" s="60"/>
      <c r="AF109" s="57"/>
      <c r="AG109" s="7"/>
    </row>
    <row r="110" spans="1:33" ht="15.75" thickBot="1" x14ac:dyDescent="0.3">
      <c r="A110" s="221">
        <v>106</v>
      </c>
      <c r="B110" s="65"/>
      <c r="C110" s="60"/>
      <c r="D110" s="102"/>
      <c r="E110" s="7"/>
      <c r="F110" s="65"/>
      <c r="G110" s="60"/>
      <c r="H110" s="57"/>
      <c r="I110" s="7"/>
      <c r="J110" s="65"/>
      <c r="K110" s="60"/>
      <c r="L110" s="57"/>
      <c r="M110" s="7"/>
      <c r="N110" s="65"/>
      <c r="O110" s="60"/>
      <c r="P110" s="57"/>
      <c r="Q110" s="7"/>
      <c r="R110" s="65"/>
      <c r="S110" s="60"/>
      <c r="T110" s="57"/>
      <c r="U110" s="7"/>
      <c r="V110" s="60"/>
      <c r="W110" s="60"/>
      <c r="X110" s="57"/>
      <c r="Y110" s="7"/>
      <c r="Z110" s="60"/>
      <c r="AA110" s="60"/>
      <c r="AB110" s="57"/>
      <c r="AC110" s="7"/>
      <c r="AD110" s="60"/>
      <c r="AE110" s="60"/>
      <c r="AF110" s="57"/>
      <c r="AG110" s="7"/>
    </row>
    <row r="111" spans="1:33" ht="15.75" thickBot="1" x14ac:dyDescent="0.3">
      <c r="A111" s="221">
        <v>107</v>
      </c>
      <c r="B111" s="65"/>
      <c r="C111" s="60"/>
      <c r="D111" s="102"/>
      <c r="E111" s="7"/>
      <c r="F111" s="65"/>
      <c r="G111" s="60"/>
      <c r="H111" s="57"/>
      <c r="I111" s="7"/>
      <c r="J111" s="65"/>
      <c r="K111" s="60"/>
      <c r="L111" s="57"/>
      <c r="M111" s="7"/>
      <c r="N111" s="65"/>
      <c r="O111" s="60"/>
      <c r="P111" s="57"/>
      <c r="Q111" s="7"/>
      <c r="R111" s="65"/>
      <c r="S111" s="60"/>
      <c r="T111" s="57"/>
      <c r="U111" s="7"/>
      <c r="V111" s="60"/>
      <c r="W111" s="60"/>
      <c r="X111" s="57"/>
      <c r="Y111" s="7"/>
      <c r="Z111" s="60"/>
      <c r="AA111" s="60"/>
      <c r="AB111" s="57"/>
      <c r="AC111" s="7"/>
      <c r="AD111" s="60"/>
      <c r="AE111" s="60"/>
      <c r="AF111" s="57"/>
      <c r="AG111" s="7"/>
    </row>
    <row r="112" spans="1:33" ht="15.75" thickBot="1" x14ac:dyDescent="0.3">
      <c r="A112" s="221">
        <v>108</v>
      </c>
      <c r="B112" s="65"/>
      <c r="C112" s="60"/>
      <c r="D112" s="102"/>
      <c r="E112" s="7"/>
      <c r="F112" s="65"/>
      <c r="G112" s="60"/>
      <c r="H112" s="57"/>
      <c r="I112" s="7"/>
      <c r="J112" s="65"/>
      <c r="K112" s="60"/>
      <c r="L112" s="57"/>
      <c r="M112" s="7"/>
      <c r="N112" s="65"/>
      <c r="O112" s="60"/>
      <c r="P112" s="57"/>
      <c r="Q112" s="7"/>
      <c r="R112" s="65"/>
      <c r="S112" s="60"/>
      <c r="T112" s="57"/>
      <c r="U112" s="7"/>
      <c r="V112" s="60"/>
      <c r="W112" s="60"/>
      <c r="X112" s="57"/>
      <c r="Y112" s="7"/>
      <c r="Z112" s="60"/>
      <c r="AA112" s="60"/>
      <c r="AB112" s="57"/>
      <c r="AC112" s="7"/>
      <c r="AD112" s="60"/>
      <c r="AE112" s="60"/>
      <c r="AF112" s="57"/>
      <c r="AG112" s="7"/>
    </row>
    <row r="113" spans="1:33" ht="15.75" thickBot="1" x14ac:dyDescent="0.3">
      <c r="A113" s="221">
        <v>109</v>
      </c>
      <c r="B113" s="65"/>
      <c r="C113" s="60"/>
      <c r="D113" s="102"/>
      <c r="E113" s="7"/>
      <c r="F113" s="65"/>
      <c r="G113" s="60"/>
      <c r="H113" s="57"/>
      <c r="I113" s="7"/>
      <c r="J113" s="65"/>
      <c r="K113" s="60"/>
      <c r="L113" s="57"/>
      <c r="M113" s="7"/>
      <c r="N113" s="65"/>
      <c r="O113" s="60"/>
      <c r="P113" s="57"/>
      <c r="Q113" s="7"/>
      <c r="R113" s="65"/>
      <c r="S113" s="60"/>
      <c r="T113" s="57"/>
      <c r="U113" s="7"/>
      <c r="V113" s="60"/>
      <c r="W113" s="60"/>
      <c r="X113" s="57"/>
      <c r="Y113" s="7"/>
      <c r="Z113" s="60"/>
      <c r="AA113" s="60"/>
      <c r="AB113" s="57"/>
      <c r="AC113" s="7"/>
      <c r="AD113" s="60"/>
      <c r="AE113" s="60"/>
      <c r="AF113" s="57"/>
      <c r="AG113" s="7"/>
    </row>
    <row r="114" spans="1:33" ht="15.75" thickBot="1" x14ac:dyDescent="0.3">
      <c r="A114" s="221">
        <v>110</v>
      </c>
      <c r="B114" s="65"/>
      <c r="C114" s="60"/>
      <c r="D114" s="102"/>
      <c r="E114" s="7"/>
      <c r="F114" s="65"/>
      <c r="G114" s="60"/>
      <c r="H114" s="57"/>
      <c r="I114" s="7"/>
      <c r="J114" s="65"/>
      <c r="K114" s="60"/>
      <c r="L114" s="57"/>
      <c r="M114" s="7"/>
      <c r="N114" s="65"/>
      <c r="O114" s="60"/>
      <c r="P114" s="57"/>
      <c r="Q114" s="7"/>
      <c r="R114" s="65"/>
      <c r="S114" s="60"/>
      <c r="T114" s="57"/>
      <c r="U114" s="7"/>
      <c r="V114" s="60"/>
      <c r="W114" s="60"/>
      <c r="X114" s="57"/>
      <c r="Y114" s="7"/>
      <c r="Z114" s="60"/>
      <c r="AA114" s="60"/>
      <c r="AB114" s="57"/>
      <c r="AC114" s="7"/>
      <c r="AD114" s="60"/>
      <c r="AE114" s="60"/>
      <c r="AF114" s="57"/>
      <c r="AG114" s="7"/>
    </row>
    <row r="115" spans="1:33" ht="15.75" thickBot="1" x14ac:dyDescent="0.3">
      <c r="A115" s="221">
        <v>111</v>
      </c>
      <c r="B115" s="65"/>
      <c r="C115" s="60"/>
      <c r="D115" s="102"/>
      <c r="E115" s="7"/>
      <c r="F115" s="65"/>
      <c r="G115" s="60"/>
      <c r="H115" s="57"/>
      <c r="I115" s="7"/>
      <c r="J115" s="65"/>
      <c r="K115" s="60"/>
      <c r="L115" s="57"/>
      <c r="M115" s="7"/>
      <c r="N115" s="65"/>
      <c r="O115" s="60"/>
      <c r="P115" s="57"/>
      <c r="Q115" s="7"/>
      <c r="R115" s="65"/>
      <c r="S115" s="60"/>
      <c r="T115" s="57"/>
      <c r="U115" s="7"/>
      <c r="V115" s="60"/>
      <c r="W115" s="60"/>
      <c r="X115" s="57"/>
      <c r="Y115" s="7"/>
      <c r="Z115" s="60"/>
      <c r="AA115" s="60"/>
      <c r="AB115" s="57"/>
      <c r="AC115" s="7"/>
      <c r="AD115" s="60"/>
      <c r="AE115" s="60"/>
      <c r="AF115" s="57"/>
      <c r="AG115" s="7"/>
    </row>
    <row r="116" spans="1:33" ht="15.75" thickBot="1" x14ac:dyDescent="0.3">
      <c r="A116" s="221">
        <v>112</v>
      </c>
      <c r="B116" s="65"/>
      <c r="C116" s="60"/>
      <c r="D116" s="102"/>
      <c r="E116" s="7"/>
      <c r="F116" s="65"/>
      <c r="G116" s="60"/>
      <c r="H116" s="57"/>
      <c r="I116" s="7"/>
      <c r="J116" s="65"/>
      <c r="K116" s="60"/>
      <c r="L116" s="57"/>
      <c r="M116" s="7"/>
      <c r="N116" s="65"/>
      <c r="O116" s="60"/>
      <c r="P116" s="57"/>
      <c r="Q116" s="7"/>
      <c r="R116" s="65"/>
      <c r="S116" s="60"/>
      <c r="T116" s="57"/>
      <c r="U116" s="7"/>
      <c r="V116" s="60"/>
      <c r="W116" s="60"/>
      <c r="X116" s="57"/>
      <c r="Y116" s="7"/>
      <c r="Z116" s="60"/>
      <c r="AA116" s="60"/>
      <c r="AB116" s="57"/>
      <c r="AC116" s="7"/>
      <c r="AD116" s="60"/>
      <c r="AE116" s="60"/>
      <c r="AF116" s="57"/>
      <c r="AG116" s="7"/>
    </row>
    <row r="117" spans="1:33" ht="15.75" thickBot="1" x14ac:dyDescent="0.3">
      <c r="A117" s="221">
        <v>113</v>
      </c>
      <c r="B117" s="65"/>
      <c r="C117" s="60"/>
      <c r="D117" s="102"/>
      <c r="E117" s="7"/>
      <c r="F117" s="65"/>
      <c r="G117" s="60"/>
      <c r="H117" s="57"/>
      <c r="I117" s="7"/>
      <c r="J117" s="65"/>
      <c r="K117" s="60"/>
      <c r="L117" s="57"/>
      <c r="M117" s="7"/>
      <c r="N117" s="65"/>
      <c r="O117" s="60"/>
      <c r="P117" s="57"/>
      <c r="Q117" s="7"/>
      <c r="R117" s="65"/>
      <c r="S117" s="60"/>
      <c r="T117" s="57"/>
      <c r="U117" s="7"/>
      <c r="V117" s="60"/>
      <c r="W117" s="60"/>
      <c r="X117" s="57"/>
      <c r="Y117" s="7"/>
      <c r="Z117" s="60"/>
      <c r="AA117" s="60"/>
      <c r="AB117" s="57"/>
      <c r="AC117" s="7"/>
      <c r="AD117" s="60"/>
      <c r="AE117" s="60"/>
      <c r="AF117" s="57"/>
      <c r="AG117" s="7"/>
    </row>
    <row r="118" spans="1:33" ht="15.75" thickBot="1" x14ac:dyDescent="0.3">
      <c r="A118" s="221">
        <v>114</v>
      </c>
      <c r="B118" s="65"/>
      <c r="C118" s="60"/>
      <c r="D118" s="102"/>
      <c r="E118" s="7"/>
      <c r="F118" s="65"/>
      <c r="G118" s="60"/>
      <c r="H118" s="57"/>
      <c r="I118" s="7"/>
      <c r="J118" s="65"/>
      <c r="K118" s="60"/>
      <c r="L118" s="57"/>
      <c r="M118" s="7"/>
      <c r="N118" s="65"/>
      <c r="O118" s="60"/>
      <c r="P118" s="57"/>
      <c r="Q118" s="7"/>
      <c r="R118" s="65"/>
      <c r="S118" s="60"/>
      <c r="T118" s="57"/>
      <c r="U118" s="7"/>
      <c r="V118" s="60"/>
      <c r="W118" s="60"/>
      <c r="X118" s="57"/>
      <c r="Y118" s="7"/>
      <c r="Z118" s="60"/>
      <c r="AA118" s="60"/>
      <c r="AB118" s="57"/>
      <c r="AC118" s="7"/>
      <c r="AD118" s="60"/>
      <c r="AE118" s="60"/>
      <c r="AF118" s="57"/>
      <c r="AG118" s="7"/>
    </row>
    <row r="119" spans="1:33" ht="15.75" thickBot="1" x14ac:dyDescent="0.3">
      <c r="A119" s="221">
        <v>115</v>
      </c>
      <c r="B119" s="65"/>
      <c r="C119" s="60"/>
      <c r="D119" s="102"/>
      <c r="E119" s="7"/>
      <c r="F119" s="65"/>
      <c r="G119" s="60"/>
      <c r="H119" s="57"/>
      <c r="I119" s="7"/>
      <c r="J119" s="65"/>
      <c r="K119" s="60"/>
      <c r="L119" s="57"/>
      <c r="M119" s="7"/>
      <c r="N119" s="65"/>
      <c r="O119" s="60"/>
      <c r="P119" s="57"/>
      <c r="Q119" s="7"/>
      <c r="R119" s="65"/>
      <c r="S119" s="60"/>
      <c r="T119" s="57"/>
      <c r="U119" s="7"/>
      <c r="V119" s="60"/>
      <c r="W119" s="60"/>
      <c r="X119" s="57"/>
      <c r="Y119" s="7"/>
      <c r="Z119" s="60"/>
      <c r="AA119" s="60"/>
      <c r="AB119" s="57"/>
      <c r="AC119" s="7"/>
      <c r="AD119" s="60"/>
      <c r="AE119" s="60"/>
      <c r="AF119" s="57"/>
      <c r="AG119" s="7"/>
    </row>
    <row r="120" spans="1:33" ht="15.75" thickBot="1" x14ac:dyDescent="0.3">
      <c r="A120" s="221">
        <v>116</v>
      </c>
      <c r="B120" s="65"/>
      <c r="C120" s="60"/>
      <c r="D120" s="102"/>
      <c r="E120" s="7"/>
      <c r="F120" s="65"/>
      <c r="G120" s="60"/>
      <c r="H120" s="57"/>
      <c r="I120" s="7"/>
      <c r="J120" s="65"/>
      <c r="K120" s="60"/>
      <c r="L120" s="57"/>
      <c r="M120" s="7"/>
      <c r="N120" s="65"/>
      <c r="O120" s="60"/>
      <c r="P120" s="57"/>
      <c r="Q120" s="7"/>
      <c r="R120" s="65"/>
      <c r="S120" s="60"/>
      <c r="T120" s="57"/>
      <c r="U120" s="7"/>
      <c r="V120" s="60"/>
      <c r="W120" s="60"/>
      <c r="X120" s="57"/>
      <c r="Y120" s="7"/>
      <c r="Z120" s="60"/>
      <c r="AA120" s="60"/>
      <c r="AB120" s="57"/>
      <c r="AC120" s="7"/>
      <c r="AD120" s="60"/>
      <c r="AE120" s="60"/>
      <c r="AF120" s="57"/>
      <c r="AG120" s="7"/>
    </row>
    <row r="121" spans="1:33" ht="15.75" thickBot="1" x14ac:dyDescent="0.3">
      <c r="A121" s="221">
        <v>117</v>
      </c>
      <c r="B121" s="65"/>
      <c r="C121" s="60"/>
      <c r="D121" s="102"/>
      <c r="E121" s="7"/>
      <c r="F121" s="65"/>
      <c r="G121" s="60"/>
      <c r="H121" s="57"/>
      <c r="I121" s="7"/>
      <c r="J121" s="65"/>
      <c r="K121" s="60"/>
      <c r="L121" s="57"/>
      <c r="M121" s="7"/>
      <c r="N121" s="65"/>
      <c r="O121" s="60"/>
      <c r="P121" s="57"/>
      <c r="Q121" s="7"/>
      <c r="R121" s="65"/>
      <c r="S121" s="60"/>
      <c r="T121" s="57"/>
      <c r="U121" s="7"/>
      <c r="V121" s="60"/>
      <c r="W121" s="60"/>
      <c r="X121" s="57"/>
      <c r="Y121" s="7"/>
      <c r="Z121" s="60"/>
      <c r="AA121" s="60"/>
      <c r="AB121" s="57"/>
      <c r="AC121" s="7"/>
      <c r="AD121" s="60"/>
      <c r="AE121" s="60"/>
      <c r="AF121" s="57"/>
      <c r="AG121" s="7"/>
    </row>
    <row r="122" spans="1:33" ht="15.75" thickBot="1" x14ac:dyDescent="0.3">
      <c r="A122" s="221">
        <v>118</v>
      </c>
      <c r="B122" s="65"/>
      <c r="C122" s="60"/>
      <c r="D122" s="102"/>
      <c r="E122" s="7"/>
      <c r="F122" s="65"/>
      <c r="G122" s="60"/>
      <c r="H122" s="57"/>
      <c r="I122" s="7"/>
      <c r="J122" s="65"/>
      <c r="K122" s="60"/>
      <c r="L122" s="57"/>
      <c r="M122" s="7"/>
      <c r="N122" s="65"/>
      <c r="O122" s="60"/>
      <c r="P122" s="57"/>
      <c r="Q122" s="7"/>
      <c r="R122" s="65"/>
      <c r="S122" s="60"/>
      <c r="T122" s="57"/>
      <c r="U122" s="7"/>
      <c r="V122" s="60"/>
      <c r="W122" s="60"/>
      <c r="X122" s="57"/>
      <c r="Y122" s="7"/>
      <c r="Z122" s="60"/>
      <c r="AA122" s="60"/>
      <c r="AB122" s="57"/>
      <c r="AC122" s="7"/>
      <c r="AD122" s="60"/>
      <c r="AE122" s="60"/>
      <c r="AF122" s="57"/>
      <c r="AG122" s="7"/>
    </row>
    <row r="123" spans="1:33" ht="15.75" thickBot="1" x14ac:dyDescent="0.3">
      <c r="A123" s="221">
        <v>119</v>
      </c>
      <c r="B123" s="65"/>
      <c r="C123" s="60"/>
      <c r="D123" s="102"/>
      <c r="E123" s="7"/>
      <c r="F123" s="65"/>
      <c r="G123" s="60"/>
      <c r="H123" s="57"/>
      <c r="I123" s="7"/>
      <c r="J123" s="65"/>
      <c r="K123" s="60"/>
      <c r="L123" s="57"/>
      <c r="M123" s="7"/>
      <c r="N123" s="65"/>
      <c r="O123" s="60"/>
      <c r="P123" s="57"/>
      <c r="Q123" s="7"/>
      <c r="R123" s="65"/>
      <c r="S123" s="60"/>
      <c r="T123" s="57"/>
      <c r="U123" s="7"/>
      <c r="V123" s="60"/>
      <c r="W123" s="60"/>
      <c r="X123" s="57"/>
      <c r="Y123" s="7"/>
      <c r="Z123" s="60"/>
      <c r="AA123" s="60"/>
      <c r="AB123" s="57"/>
      <c r="AC123" s="7"/>
      <c r="AD123" s="60"/>
      <c r="AE123" s="60"/>
      <c r="AF123" s="57"/>
      <c r="AG123" s="7"/>
    </row>
    <row r="124" spans="1:33" ht="15.75" thickBot="1" x14ac:dyDescent="0.3">
      <c r="A124" s="221">
        <v>120</v>
      </c>
      <c r="B124" s="65"/>
      <c r="C124" s="60"/>
      <c r="D124" s="102"/>
      <c r="E124" s="7"/>
      <c r="F124" s="65"/>
      <c r="G124" s="60"/>
      <c r="H124" s="57"/>
      <c r="I124" s="7"/>
      <c r="J124" s="65"/>
      <c r="K124" s="60"/>
      <c r="L124" s="57"/>
      <c r="M124" s="7"/>
      <c r="N124" s="65"/>
      <c r="O124" s="60"/>
      <c r="P124" s="57"/>
      <c r="Q124" s="7"/>
      <c r="R124" s="65"/>
      <c r="S124" s="60"/>
      <c r="T124" s="57"/>
      <c r="U124" s="7"/>
      <c r="V124" s="60"/>
      <c r="W124" s="60"/>
      <c r="X124" s="57"/>
      <c r="Y124" s="7"/>
      <c r="Z124" s="60"/>
      <c r="AA124" s="60"/>
      <c r="AB124" s="57"/>
      <c r="AC124" s="7"/>
      <c r="AD124" s="60"/>
      <c r="AE124" s="60"/>
      <c r="AF124" s="57"/>
      <c r="AG124" s="7"/>
    </row>
    <row r="125" spans="1:33" ht="15.75" thickBot="1" x14ac:dyDescent="0.3">
      <c r="A125" s="221">
        <v>121</v>
      </c>
      <c r="B125" s="65"/>
      <c r="C125" s="60"/>
      <c r="D125" s="102"/>
      <c r="E125" s="7"/>
      <c r="F125" s="65"/>
      <c r="G125" s="60"/>
      <c r="H125" s="57"/>
      <c r="I125" s="7"/>
      <c r="J125" s="65"/>
      <c r="K125" s="60"/>
      <c r="L125" s="57"/>
      <c r="M125" s="7"/>
      <c r="N125" s="65"/>
      <c r="O125" s="60"/>
      <c r="P125" s="57"/>
      <c r="Q125" s="7"/>
      <c r="R125" s="65"/>
      <c r="S125" s="60"/>
      <c r="T125" s="57"/>
      <c r="U125" s="7"/>
      <c r="V125" s="60"/>
      <c r="W125" s="60"/>
      <c r="X125" s="57"/>
      <c r="Y125" s="7"/>
      <c r="Z125" s="60"/>
      <c r="AA125" s="60"/>
      <c r="AB125" s="57"/>
      <c r="AC125" s="7"/>
      <c r="AD125" s="60"/>
      <c r="AE125" s="60"/>
      <c r="AF125" s="57"/>
      <c r="AG125" s="7"/>
    </row>
    <row r="126" spans="1:33" ht="15.75" thickBot="1" x14ac:dyDescent="0.3">
      <c r="A126" s="221">
        <v>122</v>
      </c>
      <c r="B126" s="65"/>
      <c r="C126" s="60"/>
      <c r="D126" s="102"/>
      <c r="E126" s="7"/>
      <c r="F126" s="65"/>
      <c r="G126" s="60"/>
      <c r="H126" s="57"/>
      <c r="I126" s="7"/>
      <c r="J126" s="65"/>
      <c r="K126" s="60"/>
      <c r="L126" s="57"/>
      <c r="M126" s="7"/>
      <c r="N126" s="65"/>
      <c r="O126" s="60"/>
      <c r="P126" s="57"/>
      <c r="Q126" s="7"/>
      <c r="R126" s="65"/>
      <c r="S126" s="60"/>
      <c r="T126" s="57"/>
      <c r="U126" s="7"/>
      <c r="V126" s="60"/>
      <c r="W126" s="60"/>
      <c r="X126" s="57"/>
      <c r="Y126" s="7"/>
      <c r="Z126" s="60"/>
      <c r="AA126" s="60"/>
      <c r="AB126" s="57"/>
      <c r="AC126" s="7"/>
      <c r="AD126" s="60"/>
      <c r="AE126" s="60"/>
      <c r="AF126" s="57"/>
      <c r="AG126" s="7"/>
    </row>
    <row r="127" spans="1:33" ht="15.75" thickBot="1" x14ac:dyDescent="0.3">
      <c r="A127" s="221">
        <v>123</v>
      </c>
      <c r="B127" s="65"/>
      <c r="C127" s="60"/>
      <c r="D127" s="102"/>
      <c r="E127" s="7"/>
      <c r="F127" s="65"/>
      <c r="G127" s="60"/>
      <c r="H127" s="57"/>
      <c r="I127" s="7"/>
      <c r="J127" s="65"/>
      <c r="K127" s="60"/>
      <c r="L127" s="57"/>
      <c r="M127" s="7"/>
      <c r="N127" s="65"/>
      <c r="O127" s="60"/>
      <c r="P127" s="57"/>
      <c r="Q127" s="7"/>
      <c r="R127" s="65"/>
      <c r="S127" s="60"/>
      <c r="T127" s="57"/>
      <c r="U127" s="7"/>
      <c r="V127" s="60"/>
      <c r="W127" s="60"/>
      <c r="X127" s="57"/>
      <c r="Y127" s="7"/>
      <c r="Z127" s="60"/>
      <c r="AA127" s="60"/>
      <c r="AB127" s="57"/>
      <c r="AC127" s="7"/>
      <c r="AD127" s="60"/>
      <c r="AE127" s="60"/>
      <c r="AF127" s="57"/>
      <c r="AG127" s="7"/>
    </row>
    <row r="128" spans="1:33" ht="15.75" thickBot="1" x14ac:dyDescent="0.3">
      <c r="A128" s="221">
        <v>124</v>
      </c>
      <c r="B128" s="65"/>
      <c r="C128" s="60"/>
      <c r="D128" s="102"/>
      <c r="E128" s="7"/>
      <c r="F128" s="65"/>
      <c r="G128" s="60"/>
      <c r="H128" s="57"/>
      <c r="I128" s="7"/>
      <c r="J128" s="65"/>
      <c r="K128" s="60"/>
      <c r="L128" s="57"/>
      <c r="M128" s="7"/>
      <c r="N128" s="65"/>
      <c r="O128" s="60"/>
      <c r="P128" s="57"/>
      <c r="Q128" s="7"/>
      <c r="R128" s="65"/>
      <c r="S128" s="60"/>
      <c r="T128" s="57"/>
      <c r="U128" s="7"/>
      <c r="V128" s="60"/>
      <c r="W128" s="60"/>
      <c r="X128" s="57"/>
      <c r="Y128" s="7"/>
      <c r="Z128" s="60"/>
      <c r="AA128" s="60"/>
      <c r="AB128" s="57"/>
      <c r="AC128" s="7"/>
      <c r="AD128" s="60"/>
      <c r="AE128" s="60"/>
      <c r="AF128" s="57"/>
      <c r="AG128" s="7"/>
    </row>
    <row r="129" spans="1:33" ht="15.75" thickBot="1" x14ac:dyDescent="0.3">
      <c r="A129" s="221">
        <v>125</v>
      </c>
      <c r="B129" s="65"/>
      <c r="C129" s="60"/>
      <c r="D129" s="102"/>
      <c r="E129" s="7"/>
      <c r="F129" s="65"/>
      <c r="G129" s="60"/>
      <c r="H129" s="57"/>
      <c r="I129" s="7"/>
      <c r="J129" s="65"/>
      <c r="K129" s="60"/>
      <c r="L129" s="57"/>
      <c r="M129" s="7"/>
      <c r="N129" s="65"/>
      <c r="O129" s="60"/>
      <c r="P129" s="57"/>
      <c r="Q129" s="7"/>
      <c r="R129" s="65"/>
      <c r="S129" s="60"/>
      <c r="T129" s="57"/>
      <c r="U129" s="7"/>
      <c r="V129" s="60"/>
      <c r="W129" s="60"/>
      <c r="X129" s="57"/>
      <c r="Y129" s="7"/>
      <c r="Z129" s="60"/>
      <c r="AA129" s="60"/>
      <c r="AB129" s="57"/>
      <c r="AC129" s="7"/>
      <c r="AD129" s="60"/>
      <c r="AE129" s="60"/>
      <c r="AF129" s="57"/>
      <c r="AG129" s="7"/>
    </row>
    <row r="130" spans="1:33" ht="15.75" thickBot="1" x14ac:dyDescent="0.3">
      <c r="A130" s="221">
        <v>126</v>
      </c>
      <c r="B130" s="65"/>
      <c r="C130" s="60"/>
      <c r="D130" s="102"/>
      <c r="E130" s="7"/>
      <c r="F130" s="65"/>
      <c r="G130" s="60"/>
      <c r="H130" s="57"/>
      <c r="I130" s="7"/>
      <c r="J130" s="65"/>
      <c r="K130" s="60"/>
      <c r="L130" s="57"/>
      <c r="M130" s="7"/>
      <c r="N130" s="65"/>
      <c r="O130" s="60"/>
      <c r="P130" s="57"/>
      <c r="Q130" s="7"/>
      <c r="R130" s="65"/>
      <c r="S130" s="60"/>
      <c r="T130" s="57"/>
      <c r="U130" s="7"/>
      <c r="V130" s="60"/>
      <c r="W130" s="60"/>
      <c r="X130" s="57"/>
      <c r="Y130" s="7"/>
      <c r="Z130" s="60"/>
      <c r="AA130" s="60"/>
      <c r="AB130" s="57"/>
      <c r="AC130" s="7"/>
      <c r="AD130" s="60"/>
      <c r="AE130" s="60"/>
      <c r="AF130" s="57"/>
      <c r="AG130" s="7"/>
    </row>
    <row r="131" spans="1:33" ht="15.75" thickBot="1" x14ac:dyDescent="0.3">
      <c r="A131" s="221">
        <v>127</v>
      </c>
      <c r="B131" s="65"/>
      <c r="C131" s="60"/>
      <c r="D131" s="102"/>
      <c r="E131" s="7"/>
      <c r="F131" s="65"/>
      <c r="G131" s="60"/>
      <c r="H131" s="57"/>
      <c r="I131" s="7"/>
      <c r="J131" s="65"/>
      <c r="K131" s="60"/>
      <c r="L131" s="57"/>
      <c r="M131" s="7"/>
      <c r="N131" s="65"/>
      <c r="O131" s="60"/>
      <c r="P131" s="57"/>
      <c r="Q131" s="7"/>
      <c r="R131" s="65"/>
      <c r="S131" s="60"/>
      <c r="T131" s="57"/>
      <c r="U131" s="7"/>
      <c r="V131" s="60"/>
      <c r="W131" s="60"/>
      <c r="X131" s="57"/>
      <c r="Y131" s="7"/>
      <c r="Z131" s="60"/>
      <c r="AA131" s="60"/>
      <c r="AB131" s="57"/>
      <c r="AC131" s="7"/>
      <c r="AD131" s="60"/>
      <c r="AE131" s="60"/>
      <c r="AF131" s="57"/>
      <c r="AG131" s="7"/>
    </row>
    <row r="132" spans="1:33" x14ac:dyDescent="0.25">
      <c r="A132" s="48"/>
      <c r="B132" s="48"/>
      <c r="C132" s="48"/>
      <c r="D132" s="48"/>
      <c r="E132" s="48"/>
      <c r="F132" s="24"/>
      <c r="G132" s="24"/>
      <c r="H132" s="24"/>
      <c r="I132" s="48"/>
      <c r="J132" s="24"/>
      <c r="K132" s="24"/>
      <c r="L132" s="24"/>
      <c r="M132" s="48"/>
      <c r="N132" s="24"/>
      <c r="O132" s="24"/>
      <c r="P132" s="24"/>
      <c r="Q132" s="48"/>
      <c r="R132" s="24"/>
      <c r="S132" s="24"/>
      <c r="T132" s="24"/>
      <c r="U132" s="48"/>
      <c r="V132" s="24"/>
      <c r="W132" s="24"/>
      <c r="X132" s="24"/>
      <c r="Y132" s="48"/>
      <c r="Z132" s="24"/>
      <c r="AA132" s="24"/>
      <c r="AB132" s="24"/>
      <c r="AC132" s="48"/>
      <c r="AD132" s="7"/>
      <c r="AE132" s="7"/>
      <c r="AF132" s="7"/>
      <c r="AG132" s="48"/>
    </row>
    <row r="196" spans="2:33" x14ac:dyDescent="0.25">
      <c r="B196" s="48"/>
      <c r="C196" s="48"/>
      <c r="D196" s="48"/>
      <c r="E196" s="48"/>
      <c r="F196" s="24"/>
      <c r="G196" s="24"/>
      <c r="H196" s="24"/>
      <c r="I196" s="48"/>
      <c r="J196" s="24"/>
      <c r="K196" s="24"/>
      <c r="L196" s="24"/>
      <c r="M196" s="48"/>
      <c r="N196" s="24"/>
      <c r="O196" s="24"/>
      <c r="P196" s="24"/>
      <c r="Q196" s="48"/>
      <c r="R196" s="24"/>
      <c r="S196" s="24"/>
      <c r="T196" s="24"/>
      <c r="U196" s="48"/>
      <c r="V196" s="24"/>
      <c r="W196" s="24"/>
      <c r="X196" s="24"/>
      <c r="Y196" s="48"/>
      <c r="Z196" s="24"/>
      <c r="AA196" s="24"/>
      <c r="AB196" s="24"/>
      <c r="AC196" s="48"/>
      <c r="AD196" s="7"/>
      <c r="AE196" s="7"/>
      <c r="AF196" s="7"/>
      <c r="AG196" s="48"/>
    </row>
  </sheetData>
  <mergeCells count="17">
    <mergeCell ref="V2:X2"/>
    <mergeCell ref="V1:X1"/>
    <mergeCell ref="R1:T1"/>
    <mergeCell ref="R2:T2"/>
    <mergeCell ref="A1:A2"/>
    <mergeCell ref="AD2:AF2"/>
    <mergeCell ref="AD1:AF1"/>
    <mergeCell ref="B2:D2"/>
    <mergeCell ref="B1:D1"/>
    <mergeCell ref="F2:H2"/>
    <mergeCell ref="F1:H1"/>
    <mergeCell ref="Z2:AB2"/>
    <mergeCell ref="Z1:AB1"/>
    <mergeCell ref="J1:L1"/>
    <mergeCell ref="J2:L2"/>
    <mergeCell ref="N1:P1"/>
    <mergeCell ref="N2:P2"/>
  </mergeCells>
  <conditionalFormatting sqref="A5:D131">
    <cfRule type="expression" dxfId="25" priority="7" stopIfTrue="1">
      <formula>$D5=""</formula>
    </cfRule>
  </conditionalFormatting>
  <conditionalFormatting sqref="F3:F131">
    <cfRule type="expression" dxfId="24" priority="17">
      <formula>$J$1="N/A"</formula>
    </cfRule>
  </conditionalFormatting>
  <conditionalFormatting sqref="F1:H131">
    <cfRule type="expression" dxfId="23" priority="8" stopIfTrue="1">
      <formula>$F$1="N/A"</formula>
    </cfRule>
  </conditionalFormatting>
  <conditionalFormatting sqref="J3:J131">
    <cfRule type="expression" dxfId="22" priority="18">
      <formula>$N$1="N/A"</formula>
    </cfRule>
  </conditionalFormatting>
  <conditionalFormatting sqref="J1:L131">
    <cfRule type="expression" dxfId="21" priority="9" stopIfTrue="1">
      <formula>$J$1="N/A"</formula>
    </cfRule>
  </conditionalFormatting>
  <conditionalFormatting sqref="N3:N131">
    <cfRule type="expression" dxfId="20" priority="19">
      <formula>$R$1="N/A"</formula>
    </cfRule>
  </conditionalFormatting>
  <conditionalFormatting sqref="N1:P131">
    <cfRule type="expression" dxfId="19" priority="10" stopIfTrue="1">
      <formula>$N$1="N/A"</formula>
    </cfRule>
  </conditionalFormatting>
  <conditionalFormatting sqref="R3:R131">
    <cfRule type="expression" dxfId="18" priority="20">
      <formula>$V$1="N/A"</formula>
    </cfRule>
  </conditionalFormatting>
  <conditionalFormatting sqref="R1:T2 R3 T3 R4:T131">
    <cfRule type="expression" dxfId="17" priority="11" stopIfTrue="1">
      <formula>$R$1="N/A"</formula>
    </cfRule>
  </conditionalFormatting>
  <conditionalFormatting sqref="S3">
    <cfRule type="expression" dxfId="16" priority="4" stopIfTrue="1">
      <formula>$F$1="N/A"</formula>
    </cfRule>
  </conditionalFormatting>
  <conditionalFormatting sqref="V1:X131">
    <cfRule type="expression" dxfId="15" priority="12" stopIfTrue="1">
      <formula>$V$1="N/A"</formula>
    </cfRule>
  </conditionalFormatting>
  <conditionalFormatting sqref="Z1:AB131">
    <cfRule type="expression" dxfId="14" priority="13" stopIfTrue="1">
      <formula>$Z$1="N/A"</formula>
    </cfRule>
  </conditionalFormatting>
  <conditionalFormatting sqref="AD1:AF131">
    <cfRule type="expression" dxfId="13" priority="15" stopIfTrue="1">
      <formula>$AD$1="N/A"</formula>
    </cfRule>
  </conditionalFormatting>
  <conditionalFormatting sqref="AD5:AF131 Z5:AB131 V5:X131 R5:T131 N5:P131 J5:L131 F5:H131">
    <cfRule type="expression" dxfId="12" priority="16" stopIfTrue="1">
      <formula>$D5=""</formula>
    </cfRule>
  </conditionalFormatting>
  <pageMargins left="0.7" right="0.7" top="0.75" bottom="0.75" header="0.3" footer="0.3"/>
</worksheet>
</file>

<file path=xl/worksheets/sheet2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8B59FDB-D520-4FB0-ACAA-A0B6EAFFA640}">
  <dimension ref="A1:CP37"/>
  <sheetViews>
    <sheetView topLeftCell="A13" zoomScale="170" zoomScaleNormal="170" workbookViewId="0">
      <selection activeCell="X35" sqref="X35"/>
    </sheetView>
  </sheetViews>
  <sheetFormatPr defaultRowHeight="15" x14ac:dyDescent="0.25"/>
  <cols>
    <col min="1" max="1" width="4.28515625" bestFit="1" customWidth="1"/>
    <col min="2" max="2" width="6" bestFit="1" customWidth="1"/>
    <col min="3" max="3" width="4" style="1" bestFit="1" customWidth="1"/>
    <col min="4" max="4" width="5.42578125" bestFit="1" customWidth="1"/>
    <col min="5" max="5" width="3.28515625" customWidth="1"/>
    <col min="6" max="6" width="4.7109375" bestFit="1" customWidth="1"/>
    <col min="7" max="7" width="5.42578125" bestFit="1" customWidth="1"/>
    <col min="8" max="8" width="4" bestFit="1" customWidth="1"/>
    <col min="9" max="9" width="5.7109375" bestFit="1" customWidth="1"/>
    <col min="10" max="10" width="6.42578125" bestFit="1" customWidth="1"/>
    <col min="11" max="11" width="5.28515625" bestFit="1" customWidth="1"/>
    <col min="12" max="12" width="5.7109375" bestFit="1" customWidth="1"/>
    <col min="13" max="13" width="6.42578125" bestFit="1" customWidth="1"/>
    <col min="14" max="14" width="4" bestFit="1" customWidth="1"/>
    <col min="15" max="15" width="5.7109375" bestFit="1" customWidth="1"/>
    <col min="16" max="16" width="6.42578125" bestFit="1" customWidth="1"/>
    <col min="17" max="17" width="6.28515625" bestFit="1" customWidth="1"/>
    <col min="18" max="18" width="6.42578125" bestFit="1" customWidth="1"/>
    <col min="19" max="19" width="7.28515625" bestFit="1" customWidth="1"/>
    <col min="20" max="20" width="4" bestFit="1" customWidth="1"/>
    <col min="21" max="21" width="6.42578125" bestFit="1" customWidth="1"/>
    <col min="22" max="22" width="7.28515625" bestFit="1" customWidth="1"/>
    <col min="23" max="23" width="4" bestFit="1" customWidth="1"/>
    <col min="24" max="24" width="6.42578125" bestFit="1" customWidth="1"/>
    <col min="25" max="25" width="7.28515625" bestFit="1" customWidth="1"/>
    <col min="26" max="26" width="4" bestFit="1" customWidth="1"/>
    <col min="27" max="27" width="7.28515625" bestFit="1" customWidth="1"/>
    <col min="28" max="28" width="7.7109375" bestFit="1" customWidth="1"/>
    <col min="29" max="29" width="5.7109375" bestFit="1" customWidth="1"/>
    <col min="30" max="30" width="5.28515625" bestFit="1" customWidth="1"/>
    <col min="31" max="31" width="4.28515625" bestFit="1" customWidth="1"/>
    <col min="32" max="32" width="5.5703125" bestFit="1" customWidth="1"/>
    <col min="33" max="37" width="4" bestFit="1" customWidth="1"/>
    <col min="38" max="38" width="3.28515625" customWidth="1"/>
    <col min="39" max="41" width="6.7109375" customWidth="1"/>
    <col min="42" max="42" width="3.28515625" customWidth="1"/>
    <col min="43" max="43" width="4" bestFit="1" customWidth="1"/>
    <col min="44" max="44" width="4.7109375" customWidth="1"/>
    <col min="45" max="45" width="6.28515625" bestFit="1" customWidth="1"/>
    <col min="46" max="47" width="4.7109375" bestFit="1" customWidth="1"/>
    <col min="48" max="48" width="6.28515625" bestFit="1" customWidth="1"/>
    <col min="49" max="49" width="4.7109375" bestFit="1" customWidth="1"/>
    <col min="50" max="50" width="3.28515625" customWidth="1"/>
    <col min="51" max="51" width="4" bestFit="1" customWidth="1"/>
    <col min="52" max="52" width="4.42578125" bestFit="1" customWidth="1"/>
    <col min="53" max="56" width="4" bestFit="1" customWidth="1"/>
    <col min="57" max="57" width="4.42578125" bestFit="1" customWidth="1"/>
    <col min="58" max="61" width="4" bestFit="1" customWidth="1"/>
    <col min="62" max="62" width="3.28515625" customWidth="1"/>
    <col min="63" max="63" width="4" bestFit="1" customWidth="1"/>
    <col min="64" max="64" width="4.42578125" bestFit="1" customWidth="1"/>
    <col min="65" max="68" width="4" bestFit="1" customWidth="1"/>
    <col min="69" max="69" width="4.42578125" bestFit="1" customWidth="1"/>
    <col min="70" max="73" width="4" bestFit="1" customWidth="1"/>
    <col min="74" max="74" width="3.28515625" customWidth="1"/>
    <col min="75" max="76" width="4" bestFit="1" customWidth="1"/>
    <col min="77" max="77" width="4.28515625" bestFit="1" customWidth="1"/>
    <col min="78" max="78" width="5.5703125" bestFit="1" customWidth="1"/>
    <col min="79" max="79" width="4" bestFit="1" customWidth="1"/>
    <col min="80" max="80" width="6.5703125" bestFit="1" customWidth="1"/>
    <col min="81" max="81" width="6.7109375" bestFit="1" customWidth="1"/>
    <col min="82" max="82" width="3.28515625" customWidth="1"/>
    <col min="83" max="86" width="4" bestFit="1" customWidth="1"/>
    <col min="87" max="87" width="4.7109375" bestFit="1" customWidth="1"/>
    <col min="88" max="88" width="3.28515625" customWidth="1"/>
    <col min="89" max="90" width="4.140625" bestFit="1" customWidth="1"/>
    <col min="91" max="91" width="4.28515625" bestFit="1" customWidth="1"/>
    <col min="92" max="92" width="4.140625" bestFit="1" customWidth="1"/>
    <col min="93" max="93" width="4.28515625" bestFit="1" customWidth="1"/>
    <col min="94" max="94" width="3.28515625" customWidth="1"/>
  </cols>
  <sheetData>
    <row r="1" spans="1:94" ht="24" x14ac:dyDescent="0.25">
      <c r="A1" s="584" t="s">
        <v>435</v>
      </c>
      <c r="B1" s="584"/>
      <c r="C1" s="584"/>
      <c r="D1" s="584"/>
      <c r="E1" s="584"/>
      <c r="F1" s="584"/>
      <c r="G1" s="584"/>
      <c r="H1" s="584"/>
      <c r="I1" s="584"/>
      <c r="J1" s="584"/>
      <c r="K1" s="584"/>
      <c r="L1" s="584"/>
      <c r="M1" s="584"/>
      <c r="N1" s="584"/>
      <c r="O1" s="584"/>
      <c r="P1" s="584"/>
      <c r="Q1" s="584"/>
      <c r="R1" s="584"/>
      <c r="S1" s="584"/>
      <c r="T1" s="584"/>
      <c r="U1" s="584"/>
      <c r="V1" s="584"/>
      <c r="W1" s="584"/>
      <c r="X1" s="584"/>
      <c r="Y1" s="584"/>
      <c r="Z1" s="584"/>
      <c r="AA1" s="584"/>
      <c r="AB1" s="584"/>
      <c r="AC1" s="584"/>
      <c r="AD1" s="584"/>
      <c r="AE1" s="584"/>
      <c r="AF1" s="584"/>
      <c r="AG1" s="584"/>
      <c r="AH1" s="584"/>
      <c r="AI1" s="584"/>
      <c r="AJ1" s="584"/>
      <c r="AK1" s="584"/>
      <c r="AL1" s="584"/>
      <c r="AM1" s="584"/>
      <c r="AN1" s="584"/>
      <c r="AO1" s="584"/>
      <c r="AP1" s="584"/>
      <c r="AQ1" s="584"/>
      <c r="AR1" s="584"/>
      <c r="AS1" s="584"/>
      <c r="AT1" s="584"/>
      <c r="AU1" s="584"/>
      <c r="AV1" s="584"/>
      <c r="AW1" s="584"/>
      <c r="AX1" s="584"/>
      <c r="AY1" s="584"/>
      <c r="AZ1" s="584"/>
      <c r="BA1" s="584"/>
      <c r="BB1" s="584"/>
      <c r="BC1" s="584"/>
      <c r="BD1" s="584"/>
      <c r="BE1" s="584"/>
      <c r="BF1" s="584"/>
      <c r="BG1" s="584"/>
      <c r="BH1" s="584"/>
      <c r="BI1" s="584"/>
      <c r="BJ1" s="584"/>
      <c r="BK1" s="584"/>
      <c r="BL1" s="584"/>
      <c r="BM1" s="584"/>
      <c r="BN1" s="584"/>
      <c r="BO1" s="584"/>
      <c r="BP1" s="584"/>
      <c r="BQ1" s="584"/>
      <c r="BR1" s="584"/>
      <c r="BS1" s="584"/>
      <c r="BT1" s="584"/>
      <c r="BU1" s="584"/>
      <c r="BV1" s="584"/>
      <c r="BW1" s="584"/>
      <c r="BX1" s="584"/>
      <c r="BY1" s="584"/>
      <c r="BZ1" s="584"/>
      <c r="CA1" s="584"/>
      <c r="CB1" s="584"/>
      <c r="CC1" s="584"/>
      <c r="CD1" s="584"/>
      <c r="CE1" s="584"/>
      <c r="CF1" s="584"/>
      <c r="CG1" s="584"/>
      <c r="CH1" s="584"/>
      <c r="CI1" s="584"/>
      <c r="CJ1" s="584"/>
      <c r="CK1" s="584"/>
      <c r="CL1" s="584"/>
      <c r="CM1" s="584"/>
      <c r="CN1" s="584"/>
      <c r="CO1" s="584"/>
      <c r="CP1" s="584"/>
    </row>
    <row r="2" spans="1:94" ht="14.65" customHeight="1" x14ac:dyDescent="0.25">
      <c r="A2" s="581" t="s">
        <v>132</v>
      </c>
      <c r="B2" s="14"/>
      <c r="C2" s="50"/>
      <c r="D2" s="14"/>
      <c r="E2" s="7"/>
      <c r="F2" s="22"/>
      <c r="G2" s="22"/>
      <c r="H2" s="22"/>
      <c r="I2" s="22"/>
      <c r="J2" s="22"/>
      <c r="K2" s="12"/>
      <c r="L2" s="12"/>
      <c r="M2" s="12"/>
      <c r="N2" s="12"/>
      <c r="O2" s="12"/>
      <c r="P2" s="426" t="s">
        <v>45</v>
      </c>
      <c r="Q2" s="426"/>
      <c r="R2" s="426"/>
      <c r="S2" s="426"/>
      <c r="T2" s="426"/>
      <c r="U2" s="426"/>
      <c r="V2" s="426"/>
      <c r="W2" s="426"/>
      <c r="X2" s="426"/>
      <c r="Y2" s="426"/>
      <c r="Z2" s="426"/>
      <c r="AA2" s="426"/>
      <c r="AB2" s="426"/>
      <c r="AC2" s="426"/>
      <c r="AD2" s="426"/>
      <c r="AE2" s="426"/>
      <c r="AF2" s="426"/>
      <c r="AG2" s="426"/>
      <c r="AH2" s="426"/>
      <c r="AI2" s="421" t="s">
        <v>23</v>
      </c>
      <c r="AJ2" s="421"/>
      <c r="AK2" s="421"/>
      <c r="AL2" s="7"/>
      <c r="AM2" s="533" t="s">
        <v>127</v>
      </c>
      <c r="AN2" s="533" t="s">
        <v>125</v>
      </c>
      <c r="AO2" s="533" t="s">
        <v>126</v>
      </c>
      <c r="AP2" s="45"/>
      <c r="AQ2" s="99">
        <v>1</v>
      </c>
      <c r="AR2" s="99">
        <f>MOD(AQ2*zeta,Prime)</f>
        <v>89</v>
      </c>
      <c r="AS2" s="99">
        <f>MOD(AR2*zeta,Prime)</f>
        <v>211</v>
      </c>
      <c r="AT2" s="99">
        <f>MOD(AS2*zeta,Prime)</f>
        <v>18</v>
      </c>
      <c r="AU2" s="99">
        <f>MOD(AT2*zeta,Prime)</f>
        <v>60</v>
      </c>
      <c r="AV2" s="99">
        <f>MOD(AU2*zeta,Prime)</f>
        <v>200</v>
      </c>
      <c r="AW2" s="99">
        <f>MOD(AV2*zeta,Prime)</f>
        <v>67</v>
      </c>
      <c r="AX2" s="45"/>
      <c r="AY2" s="99">
        <f>MOD(AW2*zeta,Prime)</f>
        <v>52</v>
      </c>
      <c r="AZ2" s="99">
        <f>MOD(AY2*zeta,Prime)</f>
        <v>2</v>
      </c>
      <c r="BA2" s="99">
        <f>MOD(AZ2*zeta,Prime)</f>
        <v>178</v>
      </c>
      <c r="BB2" s="99">
        <f>MOD(BA2*zeta,Prime)</f>
        <v>165</v>
      </c>
      <c r="BC2" s="99">
        <f>MOD(BB2*zeta,Prime)</f>
        <v>36</v>
      </c>
      <c r="BD2" s="99">
        <f>MOD(BC2*zeta,Prime)</f>
        <v>120</v>
      </c>
      <c r="BE2" s="99">
        <f>MOD(BD2*zeta,Prime)</f>
        <v>143</v>
      </c>
      <c r="BF2" s="99">
        <f>MOD(BE2*zeta,Prime)</f>
        <v>134</v>
      </c>
      <c r="BG2" s="99">
        <f>MOD(BF2*zeta,Prime)</f>
        <v>104</v>
      </c>
      <c r="BH2" s="99">
        <f>MOD(BG2*zeta,Prime)</f>
        <v>4</v>
      </c>
      <c r="BI2" s="99">
        <f>MOD(BH2*zeta,Prime)</f>
        <v>99</v>
      </c>
      <c r="BJ2" s="45"/>
      <c r="BK2" s="99">
        <f>MOD(BI2*zeta,Prime)</f>
        <v>73</v>
      </c>
      <c r="BL2" s="99">
        <f>MOD(BK2*zeta,Prime)</f>
        <v>72</v>
      </c>
      <c r="BM2" s="99">
        <f>MOD(BL2*zeta,Prime)</f>
        <v>240</v>
      </c>
      <c r="BN2" s="99">
        <f>MOD(BM2*zeta,Prime)</f>
        <v>29</v>
      </c>
      <c r="BO2" s="99">
        <f>MOD(BN2*zeta,Prime)</f>
        <v>11</v>
      </c>
      <c r="BP2" s="99">
        <f>MOD(BO2*zeta,Prime)</f>
        <v>208</v>
      </c>
      <c r="BQ2" s="99">
        <f>MOD(BP2*zeta,Prime)</f>
        <v>8</v>
      </c>
      <c r="BR2" s="99">
        <f>MOD(BQ2*zeta,Prime)</f>
        <v>198</v>
      </c>
      <c r="BS2" s="99">
        <f>MOD(BR2*zeta,Prime)</f>
        <v>146</v>
      </c>
      <c r="BT2" s="99">
        <f>MOD(BS2*zeta,Prime)</f>
        <v>144</v>
      </c>
      <c r="BU2" s="99">
        <f>MOD(BT2*zeta,Prime)</f>
        <v>223</v>
      </c>
      <c r="BV2" s="45"/>
      <c r="BW2" s="99">
        <f>MOD(BU2*zeta,Prime)</f>
        <v>58</v>
      </c>
      <c r="BX2" s="99">
        <f>MOD(BW2*zeta,Prime)</f>
        <v>22</v>
      </c>
      <c r="BY2" s="99">
        <f>MOD(BX2*zeta,Prime)</f>
        <v>159</v>
      </c>
      <c r="BZ2" s="99">
        <f>MOD(BY2*zeta,Prime)</f>
        <v>16</v>
      </c>
      <c r="CA2" s="99">
        <f>MOD(BZ2*zeta,Prime)</f>
        <v>139</v>
      </c>
      <c r="CB2" s="99">
        <f>MOD(CA2*zeta,Prime)</f>
        <v>35</v>
      </c>
      <c r="CC2" s="99">
        <f>MOD(CB2*zeta,Prime)</f>
        <v>31</v>
      </c>
      <c r="CD2" s="45"/>
      <c r="CE2" s="99">
        <f>MOD(CC2*zeta,Prime)</f>
        <v>189</v>
      </c>
      <c r="CF2" s="99">
        <f>MOD(CE2*zeta,Prime)</f>
        <v>116</v>
      </c>
      <c r="CG2" s="99">
        <f>MOD(CF2*zeta,Prime)</f>
        <v>44</v>
      </c>
      <c r="CH2" s="99">
        <f>MOD(CG2*zeta,Prime)</f>
        <v>61</v>
      </c>
      <c r="CI2" s="99">
        <f>MOD(CH2*zeta,Prime)</f>
        <v>32</v>
      </c>
      <c r="CJ2" s="7"/>
      <c r="CK2" s="99">
        <f>MOD(CI2*zeta,Prime)</f>
        <v>21</v>
      </c>
      <c r="CL2" s="99">
        <f>MOD(CK2*zeta,Prime)</f>
        <v>70</v>
      </c>
      <c r="CM2" s="99">
        <f>MOD(CL2*zeta,Prime)</f>
        <v>62</v>
      </c>
      <c r="CN2" s="99">
        <f>MOD(CM2*zeta,Prime)</f>
        <v>121</v>
      </c>
      <c r="CO2" s="99">
        <f>MOD(CN2*zeta,Prime)</f>
        <v>232</v>
      </c>
      <c r="CP2" s="7"/>
    </row>
    <row r="3" spans="1:94" ht="14.65" customHeight="1" x14ac:dyDescent="0.25">
      <c r="A3" s="581"/>
      <c r="B3" s="14"/>
      <c r="C3" s="50"/>
      <c r="D3" s="14"/>
      <c r="E3" s="7"/>
      <c r="F3" s="22"/>
      <c r="G3" s="22"/>
      <c r="H3" s="22"/>
      <c r="I3" s="22"/>
      <c r="J3" s="22"/>
      <c r="K3" s="12"/>
      <c r="L3" s="12"/>
      <c r="M3" s="12"/>
      <c r="N3" s="12"/>
      <c r="O3" s="13"/>
      <c r="P3" s="426" t="s">
        <v>37</v>
      </c>
      <c r="Q3" s="426"/>
      <c r="R3" s="426"/>
      <c r="S3" s="426" t="s">
        <v>40</v>
      </c>
      <c r="T3" s="426"/>
      <c r="U3" s="426"/>
      <c r="V3" s="426"/>
      <c r="W3" s="426"/>
      <c r="X3" s="426" t="s">
        <v>41</v>
      </c>
      <c r="Y3" s="426"/>
      <c r="Z3" s="426"/>
      <c r="AA3" s="426"/>
      <c r="AB3" s="426"/>
      <c r="AC3" s="426" t="s">
        <v>46</v>
      </c>
      <c r="AD3" s="426"/>
      <c r="AE3" s="426"/>
      <c r="AF3" s="426"/>
      <c r="AG3" s="426"/>
      <c r="AH3" s="426"/>
      <c r="AI3" s="474" t="s">
        <v>24</v>
      </c>
      <c r="AJ3" s="474" t="s">
        <v>25</v>
      </c>
      <c r="AK3" s="474" t="s">
        <v>26</v>
      </c>
      <c r="AL3" s="7"/>
      <c r="AM3" s="533"/>
      <c r="AN3" s="533"/>
      <c r="AO3" s="533"/>
      <c r="AP3" s="7"/>
      <c r="AQ3" s="421" t="s">
        <v>20</v>
      </c>
      <c r="AR3" s="421"/>
      <c r="AS3" s="421"/>
      <c r="AT3" s="421"/>
      <c r="AU3" s="421"/>
      <c r="AV3" s="421"/>
      <c r="AW3" s="421"/>
      <c r="AX3" s="7"/>
      <c r="AY3" s="421" t="s">
        <v>40</v>
      </c>
      <c r="AZ3" s="421"/>
      <c r="BA3" s="421"/>
      <c r="BB3" s="421"/>
      <c r="BC3" s="421"/>
      <c r="BD3" s="421"/>
      <c r="BE3" s="421"/>
      <c r="BF3" s="421"/>
      <c r="BG3" s="421"/>
      <c r="BH3" s="421"/>
      <c r="BI3" s="421"/>
      <c r="BJ3" s="7"/>
      <c r="BK3" s="421" t="s">
        <v>41</v>
      </c>
      <c r="BL3" s="421"/>
      <c r="BM3" s="421"/>
      <c r="BN3" s="421"/>
      <c r="BO3" s="421"/>
      <c r="BP3" s="421"/>
      <c r="BQ3" s="421"/>
      <c r="BR3" s="421"/>
      <c r="BS3" s="421"/>
      <c r="BT3" s="421"/>
      <c r="BU3" s="421"/>
      <c r="BV3" s="7"/>
      <c r="BW3" s="421" t="s">
        <v>99</v>
      </c>
      <c r="BX3" s="421"/>
      <c r="BY3" s="421"/>
      <c r="BZ3" s="421"/>
      <c r="CA3" s="421"/>
      <c r="CB3" s="421"/>
      <c r="CC3" s="421"/>
      <c r="CD3" s="7"/>
      <c r="CE3" s="421" t="s">
        <v>101</v>
      </c>
      <c r="CF3" s="421"/>
      <c r="CG3" s="421"/>
      <c r="CH3" s="421"/>
      <c r="CI3" s="421"/>
      <c r="CJ3" s="7"/>
      <c r="CK3" s="421" t="s">
        <v>173</v>
      </c>
      <c r="CL3" s="421"/>
      <c r="CM3" s="421"/>
      <c r="CN3" s="421"/>
      <c r="CO3" s="476" t="s">
        <v>23</v>
      </c>
      <c r="CP3" s="7"/>
    </row>
    <row r="4" spans="1:94" ht="24.75" customHeight="1" x14ac:dyDescent="0.25">
      <c r="A4" s="581"/>
      <c r="B4" s="422" t="s">
        <v>33</v>
      </c>
      <c r="C4" s="422"/>
      <c r="D4" s="422"/>
      <c r="E4" s="7"/>
      <c r="F4" s="415" t="s">
        <v>34</v>
      </c>
      <c r="G4" s="415"/>
      <c r="H4" s="415"/>
      <c r="I4" s="415"/>
      <c r="J4" s="415"/>
      <c r="K4" s="424" t="s">
        <v>74</v>
      </c>
      <c r="L4" s="424"/>
      <c r="M4" s="424"/>
      <c r="N4" s="424"/>
      <c r="O4" s="424"/>
      <c r="P4" s="11" t="s">
        <v>4</v>
      </c>
      <c r="Q4" s="11" t="s">
        <v>28</v>
      </c>
      <c r="R4" s="11" t="s">
        <v>6</v>
      </c>
      <c r="S4" s="11" t="s">
        <v>36</v>
      </c>
      <c r="T4" s="11" t="s">
        <v>8</v>
      </c>
      <c r="U4" s="11" t="s">
        <v>9</v>
      </c>
      <c r="V4" s="11" t="s">
        <v>10</v>
      </c>
      <c r="W4" s="11" t="s">
        <v>29</v>
      </c>
      <c r="X4" s="11" t="s">
        <v>36</v>
      </c>
      <c r="Y4" s="11" t="s">
        <v>8</v>
      </c>
      <c r="Z4" s="11" t="s">
        <v>9</v>
      </c>
      <c r="AA4" s="11" t="s">
        <v>10</v>
      </c>
      <c r="AB4" s="11" t="s">
        <v>29</v>
      </c>
      <c r="AC4" s="11"/>
      <c r="AD4" s="11"/>
      <c r="AE4" s="16"/>
      <c r="AF4" s="16"/>
      <c r="AG4" s="11"/>
      <c r="AH4" s="11"/>
      <c r="AI4" s="474"/>
      <c r="AJ4" s="474"/>
      <c r="AK4" s="474"/>
      <c r="AL4" s="7"/>
      <c r="AM4" s="533"/>
      <c r="AN4" s="533"/>
      <c r="AO4" s="533"/>
      <c r="AP4" s="7"/>
      <c r="AQ4" s="475" t="s">
        <v>68</v>
      </c>
      <c r="AR4" s="421" t="s">
        <v>42</v>
      </c>
      <c r="AS4" s="421"/>
      <c r="AT4" s="421"/>
      <c r="AU4" s="421" t="s">
        <v>21</v>
      </c>
      <c r="AV4" s="421"/>
      <c r="AW4" s="421"/>
      <c r="AX4" s="7"/>
      <c r="AY4" s="475" t="s">
        <v>68</v>
      </c>
      <c r="AZ4" s="421" t="s">
        <v>42</v>
      </c>
      <c r="BA4" s="421"/>
      <c r="BB4" s="421"/>
      <c r="BC4" s="421"/>
      <c r="BD4" s="421"/>
      <c r="BE4" s="421" t="s">
        <v>21</v>
      </c>
      <c r="BF4" s="421"/>
      <c r="BG4" s="421"/>
      <c r="BH4" s="421"/>
      <c r="BI4" s="421"/>
      <c r="BJ4" s="7"/>
      <c r="BK4" s="475" t="s">
        <v>68</v>
      </c>
      <c r="BL4" s="421" t="s">
        <v>42</v>
      </c>
      <c r="BM4" s="421"/>
      <c r="BN4" s="421"/>
      <c r="BO4" s="421"/>
      <c r="BP4" s="421"/>
      <c r="BQ4" s="421" t="s">
        <v>21</v>
      </c>
      <c r="BR4" s="421"/>
      <c r="BS4" s="421"/>
      <c r="BT4" s="421"/>
      <c r="BU4" s="421"/>
      <c r="BV4" s="7"/>
      <c r="BW4" s="421" t="s">
        <v>93</v>
      </c>
      <c r="BX4" s="421"/>
      <c r="BY4" s="421" t="s">
        <v>78</v>
      </c>
      <c r="BZ4" s="421"/>
      <c r="CA4" s="421"/>
      <c r="CB4" s="421" t="s">
        <v>94</v>
      </c>
      <c r="CC4" s="421"/>
      <c r="CD4" s="7"/>
      <c r="CE4" s="421" t="s">
        <v>98</v>
      </c>
      <c r="CF4" s="421"/>
      <c r="CG4" s="421"/>
      <c r="CH4" s="421"/>
      <c r="CI4" s="421"/>
      <c r="CJ4" s="7"/>
      <c r="CK4" s="421" t="s">
        <v>171</v>
      </c>
      <c r="CL4" s="421"/>
      <c r="CM4" s="421"/>
      <c r="CN4" s="31" t="s">
        <v>172</v>
      </c>
      <c r="CO4" s="476"/>
      <c r="CP4" s="7"/>
    </row>
    <row r="5" spans="1:94" ht="14.65" customHeight="1" x14ac:dyDescent="0.25">
      <c r="A5" s="581"/>
      <c r="B5" s="15" t="s">
        <v>133</v>
      </c>
      <c r="C5" s="15" t="s">
        <v>121</v>
      </c>
      <c r="D5" s="15" t="s">
        <v>120</v>
      </c>
      <c r="E5" s="7"/>
      <c r="F5" s="4" t="s">
        <v>8</v>
      </c>
      <c r="G5" s="4" t="s">
        <v>9</v>
      </c>
      <c r="H5" s="4" t="s">
        <v>10</v>
      </c>
      <c r="I5" s="4" t="s">
        <v>29</v>
      </c>
      <c r="J5" s="4" t="s">
        <v>16</v>
      </c>
      <c r="K5" s="13" t="s">
        <v>18</v>
      </c>
      <c r="L5" s="13" t="s">
        <v>58</v>
      </c>
      <c r="M5" s="13" t="s">
        <v>27</v>
      </c>
      <c r="N5" s="13" t="s">
        <v>12</v>
      </c>
      <c r="O5" s="13" t="s">
        <v>11</v>
      </c>
      <c r="P5" s="11">
        <v>0</v>
      </c>
      <c r="Q5" s="11">
        <v>1</v>
      </c>
      <c r="R5" s="11">
        <v>2</v>
      </c>
      <c r="S5" s="11">
        <v>0</v>
      </c>
      <c r="T5" s="11">
        <v>1</v>
      </c>
      <c r="U5" s="11">
        <v>2</v>
      </c>
      <c r="V5" s="11">
        <v>3</v>
      </c>
      <c r="W5" s="11">
        <v>4</v>
      </c>
      <c r="X5" s="11">
        <v>0</v>
      </c>
      <c r="Y5" s="11">
        <v>1</v>
      </c>
      <c r="Z5" s="11">
        <v>2</v>
      </c>
      <c r="AA5" s="11">
        <v>3</v>
      </c>
      <c r="AB5" s="11">
        <v>4</v>
      </c>
      <c r="AC5" s="11" t="s">
        <v>52</v>
      </c>
      <c r="AD5" s="11" t="s">
        <v>53</v>
      </c>
      <c r="AE5" s="11" t="s">
        <v>48</v>
      </c>
      <c r="AF5" s="11" t="s">
        <v>43</v>
      </c>
      <c r="AG5" s="11" t="s">
        <v>49</v>
      </c>
      <c r="AH5" s="11" t="s">
        <v>44</v>
      </c>
      <c r="AI5" s="474"/>
      <c r="AJ5" s="474" t="s">
        <v>25</v>
      </c>
      <c r="AK5" s="474" t="s">
        <v>26</v>
      </c>
      <c r="AL5" s="7"/>
      <c r="AM5" s="46" t="s">
        <v>124</v>
      </c>
      <c r="AN5" s="46" t="s">
        <v>123</v>
      </c>
      <c r="AO5" s="46" t="s">
        <v>122</v>
      </c>
      <c r="AP5" s="7"/>
      <c r="AQ5" s="475"/>
      <c r="AR5" s="31" t="s">
        <v>4</v>
      </c>
      <c r="AS5" s="31" t="s">
        <v>28</v>
      </c>
      <c r="AT5" s="31" t="s">
        <v>6</v>
      </c>
      <c r="AU5" s="31" t="s">
        <v>4</v>
      </c>
      <c r="AV5" s="31" t="s">
        <v>28</v>
      </c>
      <c r="AW5" s="31" t="s">
        <v>6</v>
      </c>
      <c r="AX5" s="7"/>
      <c r="AY5" s="475"/>
      <c r="AZ5" s="31" t="s">
        <v>36</v>
      </c>
      <c r="BA5" s="31" t="s">
        <v>8</v>
      </c>
      <c r="BB5" s="31" t="s">
        <v>9</v>
      </c>
      <c r="BC5" s="31" t="s">
        <v>10</v>
      </c>
      <c r="BD5" s="31" t="s">
        <v>29</v>
      </c>
      <c r="BE5" s="31" t="s">
        <v>36</v>
      </c>
      <c r="BF5" s="31" t="s">
        <v>8</v>
      </c>
      <c r="BG5" s="31" t="s">
        <v>9</v>
      </c>
      <c r="BH5" s="31" t="s">
        <v>10</v>
      </c>
      <c r="BI5" s="31" t="s">
        <v>29</v>
      </c>
      <c r="BJ5" s="7"/>
      <c r="BK5" s="475"/>
      <c r="BL5" s="31" t="s">
        <v>36</v>
      </c>
      <c r="BM5" s="31" t="s">
        <v>8</v>
      </c>
      <c r="BN5" s="31" t="s">
        <v>9</v>
      </c>
      <c r="BO5" s="31" t="s">
        <v>10</v>
      </c>
      <c r="BP5" s="31" t="s">
        <v>29</v>
      </c>
      <c r="BQ5" s="31" t="s">
        <v>36</v>
      </c>
      <c r="BR5" s="31" t="s">
        <v>8</v>
      </c>
      <c r="BS5" s="31" t="s">
        <v>9</v>
      </c>
      <c r="BT5" s="31" t="s">
        <v>10</v>
      </c>
      <c r="BU5" s="31" t="s">
        <v>29</v>
      </c>
      <c r="BV5" s="7"/>
      <c r="BW5" s="31" t="s">
        <v>27</v>
      </c>
      <c r="BX5" s="31" t="s">
        <v>12</v>
      </c>
      <c r="BY5" s="32" t="s">
        <v>48</v>
      </c>
      <c r="BZ5" s="32" t="s">
        <v>43</v>
      </c>
      <c r="CA5" s="32" t="s">
        <v>49</v>
      </c>
      <c r="CB5" s="31" t="s">
        <v>95</v>
      </c>
      <c r="CC5" s="31" t="s">
        <v>96</v>
      </c>
      <c r="CD5" s="7"/>
      <c r="CE5" s="31" t="s">
        <v>8</v>
      </c>
      <c r="CF5" s="31" t="s">
        <v>9</v>
      </c>
      <c r="CG5" s="32" t="s">
        <v>10</v>
      </c>
      <c r="CH5" s="32" t="s">
        <v>29</v>
      </c>
      <c r="CI5" s="31" t="s">
        <v>16</v>
      </c>
      <c r="CJ5" s="7"/>
      <c r="CK5" s="31" t="s">
        <v>8</v>
      </c>
      <c r="CL5" s="31" t="s">
        <v>9</v>
      </c>
      <c r="CM5" s="31" t="s">
        <v>16</v>
      </c>
      <c r="CN5" s="31" t="s">
        <v>9</v>
      </c>
      <c r="CO5" s="477"/>
      <c r="CP5" s="7"/>
    </row>
    <row r="6" spans="1:94" ht="24" x14ac:dyDescent="0.4">
      <c r="A6" s="582" t="s">
        <v>134</v>
      </c>
      <c r="B6" s="582"/>
      <c r="C6" s="582"/>
      <c r="D6" s="582"/>
      <c r="E6" s="582"/>
      <c r="F6" s="582"/>
      <c r="G6" s="582"/>
      <c r="H6" s="582"/>
      <c r="I6" s="582"/>
      <c r="J6" s="582"/>
      <c r="K6" s="582"/>
      <c r="L6" s="582"/>
      <c r="M6" s="582"/>
      <c r="N6" s="582"/>
      <c r="O6" s="582"/>
      <c r="P6" s="582"/>
      <c r="Q6" s="582"/>
      <c r="R6" s="582"/>
      <c r="S6" s="582"/>
      <c r="T6" s="582"/>
      <c r="U6" s="582"/>
      <c r="V6" s="582"/>
      <c r="W6" s="582"/>
      <c r="X6" s="582"/>
      <c r="Y6" s="582"/>
      <c r="Z6" s="582"/>
      <c r="AA6" s="582"/>
      <c r="AB6" s="582"/>
      <c r="AC6" s="582"/>
      <c r="AD6" s="582"/>
      <c r="AE6" s="582"/>
      <c r="AF6" s="582"/>
      <c r="AG6" s="582"/>
      <c r="AH6" s="582"/>
      <c r="AI6" s="582"/>
      <c r="AJ6" s="582"/>
      <c r="AK6" s="582"/>
      <c r="AL6" s="7"/>
      <c r="AM6" s="103"/>
      <c r="AN6" s="21"/>
      <c r="AO6" s="21"/>
      <c r="AP6" s="7"/>
      <c r="AQ6" s="52"/>
      <c r="AR6" s="52"/>
      <c r="AS6" s="52"/>
      <c r="AT6" s="52"/>
      <c r="AU6" s="52"/>
      <c r="AV6" s="52"/>
      <c r="AW6" s="52"/>
      <c r="AX6" s="7"/>
      <c r="AY6" s="52"/>
      <c r="AZ6" s="52"/>
      <c r="BA6" s="52"/>
      <c r="BB6" s="52"/>
      <c r="BC6" s="52"/>
      <c r="BD6" s="52"/>
      <c r="BE6" s="52"/>
      <c r="BF6" s="52"/>
      <c r="BG6" s="52"/>
      <c r="BH6" s="52"/>
      <c r="BI6" s="52"/>
      <c r="BJ6" s="7"/>
      <c r="BK6" s="52"/>
      <c r="BL6" s="52"/>
      <c r="BM6" s="52"/>
      <c r="BN6" s="52"/>
      <c r="BO6" s="52"/>
      <c r="BP6" s="52"/>
      <c r="BQ6" s="52"/>
      <c r="BR6" s="52"/>
      <c r="BS6" s="52"/>
      <c r="BT6" s="52"/>
      <c r="BU6" s="52"/>
      <c r="BV6" s="7"/>
      <c r="BW6" s="52"/>
      <c r="BX6" s="52"/>
      <c r="BY6" s="52"/>
      <c r="BZ6" s="52"/>
      <c r="CA6" s="52"/>
      <c r="CB6" s="52"/>
      <c r="CC6" s="52"/>
      <c r="CD6" s="7"/>
      <c r="CE6" s="52"/>
      <c r="CF6" s="52"/>
      <c r="CG6" s="52"/>
      <c r="CH6" s="52"/>
      <c r="CI6" s="52"/>
      <c r="CJ6" s="7"/>
      <c r="CK6" s="52"/>
      <c r="CL6" s="52"/>
      <c r="CM6" s="52"/>
      <c r="CN6" s="52"/>
      <c r="CO6" s="52"/>
      <c r="CP6" s="7"/>
    </row>
    <row r="7" spans="1:94" ht="15.75" customHeight="1" x14ac:dyDescent="0.4">
      <c r="A7" s="581">
        <f>P1_INDEX</f>
        <v>104</v>
      </c>
      <c r="B7" s="583" t="str" cm="1">
        <f t="array" ref="B7">"Evaluation Row(r="&amp;C9&amp;",x="&amp;D9&amp;") &amp; Transit Row(rt=r-4 mod "&amp;Input_Output!$O$22&amp;"="&amp;C8&amp;",xt=x/"&amp;MOD_EXP(Input_Output!$S$22,Input_Output!$O$6,Prime)&amp;" mod "&amp;Prime&amp;"="&amp;D8&amp;")"</f>
        <v>Evaluation Row(r=40,x=65) &amp; Transit Row(rt=r-4 mod 64=36,xt=x/249 mod 257=24)</v>
      </c>
      <c r="C7" s="583"/>
      <c r="D7" s="583"/>
      <c r="E7" s="583"/>
      <c r="F7" s="583"/>
      <c r="G7" s="583"/>
      <c r="H7" s="583"/>
      <c r="I7" s="583"/>
      <c r="J7" s="583"/>
      <c r="K7" s="583"/>
      <c r="L7" s="583"/>
      <c r="M7" s="583"/>
      <c r="N7" s="583"/>
      <c r="O7" s="583"/>
      <c r="P7" s="583"/>
      <c r="Q7" s="583"/>
      <c r="R7" s="583"/>
      <c r="S7" s="583"/>
      <c r="T7" s="583"/>
      <c r="U7" s="583"/>
      <c r="V7" s="583"/>
      <c r="W7" s="583"/>
      <c r="X7" s="583"/>
      <c r="Y7" s="583"/>
      <c r="Z7" s="583"/>
      <c r="AA7" s="583"/>
      <c r="AB7" s="583"/>
      <c r="AC7" s="583"/>
      <c r="AD7" s="583"/>
      <c r="AE7" s="583"/>
      <c r="AF7" s="583"/>
      <c r="AG7" s="583"/>
      <c r="AH7" s="583"/>
      <c r="AI7" s="583"/>
      <c r="AJ7" s="583"/>
      <c r="AK7" s="583"/>
      <c r="AL7" s="7"/>
      <c r="AM7" s="103"/>
      <c r="AN7" s="21"/>
      <c r="AO7" s="21"/>
      <c r="AP7" s="7"/>
      <c r="AQ7" s="53"/>
      <c r="AR7" s="53"/>
      <c r="AS7" s="53"/>
      <c r="AT7" s="53"/>
      <c r="AU7" s="53"/>
      <c r="AV7" s="53"/>
      <c r="AW7" s="53"/>
      <c r="AX7" s="7"/>
      <c r="AY7" s="52"/>
      <c r="AZ7" s="52"/>
      <c r="BA7" s="52"/>
      <c r="BB7" s="52"/>
      <c r="BC7" s="52"/>
      <c r="BD7" s="52"/>
      <c r="BE7" s="52"/>
      <c r="BF7" s="52"/>
      <c r="BG7" s="52"/>
      <c r="BH7" s="52"/>
      <c r="BI7" s="52"/>
      <c r="BJ7" s="7"/>
      <c r="BK7" s="52"/>
      <c r="BL7" s="52"/>
      <c r="BM7" s="52"/>
      <c r="BN7" s="52"/>
      <c r="BO7" s="52"/>
      <c r="BP7" s="52"/>
      <c r="BQ7" s="52"/>
      <c r="BR7" s="52"/>
      <c r="BS7" s="52"/>
      <c r="BT7" s="52"/>
      <c r="BU7" s="52"/>
      <c r="BV7" s="7"/>
      <c r="BW7" s="52"/>
      <c r="BX7" s="52"/>
      <c r="BY7" s="52"/>
      <c r="BZ7" s="52"/>
      <c r="CA7" s="52"/>
      <c r="CB7" s="52"/>
      <c r="CC7" s="52"/>
      <c r="CD7" s="7"/>
      <c r="CE7" s="52"/>
      <c r="CF7" s="52"/>
      <c r="CG7" s="52"/>
      <c r="CH7" s="52"/>
      <c r="CI7" s="52"/>
      <c r="CJ7" s="7"/>
      <c r="CK7" s="52"/>
      <c r="CL7" s="52"/>
      <c r="CM7" s="52"/>
      <c r="CN7" s="52"/>
      <c r="CO7" s="52"/>
      <c r="CP7" s="7"/>
    </row>
    <row r="8" spans="1:94" ht="15" customHeight="1" x14ac:dyDescent="0.4">
      <c r="A8" s="581"/>
      <c r="B8" s="41" t="s">
        <v>339</v>
      </c>
      <c r="C8" s="19">
        <f>MOD(C9-Input_Output!$O$6,Input_Output!$O$22)</f>
        <v>36</v>
      </c>
      <c r="D8" s="19" cm="1">
        <f t="array" ref="D8">MOD(D9*MOD_INV(MOD_EXP(Input_Output!$S$22,Input_Output!$O$6,Prime),Prime),Prime)</f>
        <v>24</v>
      </c>
      <c r="E8" s="7"/>
      <c r="F8" s="42" cm="1">
        <f t="array" aca="1" ref="F8:AK8" ca="1">OFFSET('Evaluation Trace'!$D$5:$AI$5,C8,0)</f>
        <v>66</v>
      </c>
      <c r="G8" s="42">
        <f ca="1"/>
        <v>204</v>
      </c>
      <c r="H8" s="42">
        <f ca="1"/>
        <v>205</v>
      </c>
      <c r="I8" s="42">
        <f ca="1"/>
        <v>127</v>
      </c>
      <c r="J8" s="49">
        <f ca="1"/>
        <v>127</v>
      </c>
      <c r="K8" s="42">
        <f ca="1"/>
        <v>250</v>
      </c>
      <c r="L8" s="42">
        <f ca="1"/>
        <v>131</v>
      </c>
      <c r="M8" s="42">
        <f ca="1"/>
        <v>171</v>
      </c>
      <c r="N8" s="42">
        <f ca="1"/>
        <v>38</v>
      </c>
      <c r="O8" s="42">
        <f ca="1"/>
        <v>176</v>
      </c>
      <c r="P8" s="42">
        <f ca="1"/>
        <v>184</v>
      </c>
      <c r="Q8" s="42">
        <f ca="1"/>
        <v>11</v>
      </c>
      <c r="R8" s="42">
        <f ca="1"/>
        <v>223</v>
      </c>
      <c r="S8" s="42">
        <f ca="1"/>
        <v>242</v>
      </c>
      <c r="T8" s="42">
        <f ca="1"/>
        <v>239</v>
      </c>
      <c r="U8" s="42">
        <f ca="1"/>
        <v>216</v>
      </c>
      <c r="V8" s="42">
        <f ca="1"/>
        <v>172</v>
      </c>
      <c r="W8" s="42">
        <f ca="1"/>
        <v>34</v>
      </c>
      <c r="X8" s="42">
        <f ca="1"/>
        <v>27</v>
      </c>
      <c r="Y8" s="42">
        <f ca="1"/>
        <v>247</v>
      </c>
      <c r="Z8" s="42">
        <f ca="1"/>
        <v>100</v>
      </c>
      <c r="AA8" s="42">
        <f ca="1"/>
        <v>40</v>
      </c>
      <c r="AB8" s="42">
        <f ca="1"/>
        <v>165</v>
      </c>
      <c r="AC8" s="42">
        <f ca="1"/>
        <v>56</v>
      </c>
      <c r="AD8" s="42">
        <f ca="1"/>
        <v>243</v>
      </c>
      <c r="AE8" s="42">
        <f ca="1"/>
        <v>168</v>
      </c>
      <c r="AF8" s="42">
        <f ca="1"/>
        <v>96</v>
      </c>
      <c r="AG8" s="42">
        <f ca="1"/>
        <v>21</v>
      </c>
      <c r="AH8" s="42">
        <f ca="1"/>
        <v>152</v>
      </c>
      <c r="AI8" s="19">
        <f ca="1"/>
        <v>118</v>
      </c>
      <c r="AJ8" s="19">
        <f ca="1"/>
        <v>39</v>
      </c>
      <c r="AK8" s="19">
        <f ca="1"/>
        <v>14</v>
      </c>
      <c r="AL8" s="7"/>
      <c r="AM8" s="103"/>
      <c r="AN8" s="21"/>
      <c r="AO8" s="21"/>
      <c r="AP8" s="7"/>
      <c r="AQ8" s="21"/>
      <c r="AR8" s="21"/>
      <c r="AS8" s="21"/>
      <c r="AT8" s="21"/>
      <c r="AU8" s="21"/>
      <c r="AV8" s="21"/>
      <c r="AW8" s="21"/>
      <c r="AX8" s="7"/>
      <c r="AY8" s="21"/>
      <c r="AZ8" s="21"/>
      <c r="BA8" s="21"/>
      <c r="BB8" s="21"/>
      <c r="BC8" s="21"/>
      <c r="BD8" s="21"/>
      <c r="BE8" s="21"/>
      <c r="BF8" s="21"/>
      <c r="BG8" s="21"/>
      <c r="BH8" s="21"/>
      <c r="BI8" s="21"/>
      <c r="BJ8" s="7"/>
      <c r="BK8" s="21"/>
      <c r="BL8" s="21"/>
      <c r="BM8" s="21"/>
      <c r="BN8" s="21"/>
      <c r="BO8" s="21"/>
      <c r="BP8" s="21"/>
      <c r="BQ8" s="21"/>
      <c r="BR8" s="21"/>
      <c r="BS8" s="21"/>
      <c r="BT8" s="21"/>
      <c r="BU8" s="21"/>
      <c r="BV8" s="7"/>
      <c r="BW8" s="21"/>
      <c r="BX8" s="21"/>
      <c r="BY8" s="21"/>
      <c r="BZ8" s="21"/>
      <c r="CA8" s="21"/>
      <c r="CB8" s="21"/>
      <c r="CC8" s="21"/>
      <c r="CD8" s="7"/>
      <c r="CE8" s="21"/>
      <c r="CF8" s="21"/>
      <c r="CG8" s="21"/>
      <c r="CH8" s="21"/>
      <c r="CI8" s="21"/>
      <c r="CJ8" s="7"/>
      <c r="CK8" s="21"/>
      <c r="CL8" s="21"/>
      <c r="CM8" s="21"/>
      <c r="CN8" s="52"/>
      <c r="CO8" s="52"/>
      <c r="CP8" s="7"/>
    </row>
    <row r="9" spans="1:94" x14ac:dyDescent="0.25">
      <c r="A9" s="581"/>
      <c r="B9" s="41" t="s">
        <v>340</v>
      </c>
      <c r="C9" s="19">
        <f>MOD(A7,Input_Output!$O$22)</f>
        <v>40</v>
      </c>
      <c r="D9" s="19" cm="1">
        <f t="array" ref="D9">MOD(MOD_EXP(Input_Output!S$22,C9,Prime)*Omega,Prime)</f>
        <v>65</v>
      </c>
      <c r="E9" s="7"/>
      <c r="F9" s="42" cm="1">
        <f t="array" aca="1" ref="F9:AK9" ca="1">OFFSET('Evaluation Trace'!$D$5:$AI$5,C9,0)</f>
        <v>41</v>
      </c>
      <c r="G9" s="42">
        <f ca="1"/>
        <v>202</v>
      </c>
      <c r="H9" s="42">
        <f ca="1"/>
        <v>191</v>
      </c>
      <c r="I9" s="42">
        <f ca="1"/>
        <v>223</v>
      </c>
      <c r="J9" s="49">
        <f ca="1"/>
        <v>45</v>
      </c>
      <c r="K9" s="42">
        <f ca="1"/>
        <v>178</v>
      </c>
      <c r="L9" s="42">
        <f ca="1"/>
        <v>76</v>
      </c>
      <c r="M9" s="42">
        <f ca="1"/>
        <v>211</v>
      </c>
      <c r="N9" s="42">
        <f ca="1"/>
        <v>74</v>
      </c>
      <c r="O9" s="42">
        <f ca="1"/>
        <v>98</v>
      </c>
      <c r="P9" s="42">
        <f ca="1"/>
        <v>20</v>
      </c>
      <c r="Q9" s="42">
        <f ca="1"/>
        <v>52</v>
      </c>
      <c r="R9" s="42">
        <f ca="1"/>
        <v>78</v>
      </c>
      <c r="S9" s="42">
        <f ca="1"/>
        <v>71</v>
      </c>
      <c r="T9" s="42">
        <f ca="1"/>
        <v>27</v>
      </c>
      <c r="U9" s="42">
        <f ca="1"/>
        <v>84</v>
      </c>
      <c r="V9" s="42">
        <f ca="1"/>
        <v>238</v>
      </c>
      <c r="W9" s="42">
        <f ca="1"/>
        <v>119</v>
      </c>
      <c r="X9" s="42">
        <f ca="1"/>
        <v>242</v>
      </c>
      <c r="Y9" s="42">
        <f ca="1"/>
        <v>197</v>
      </c>
      <c r="Z9" s="42">
        <f ca="1"/>
        <v>90</v>
      </c>
      <c r="AA9" s="42">
        <f ca="1"/>
        <v>133</v>
      </c>
      <c r="AB9" s="42">
        <f ca="1"/>
        <v>170</v>
      </c>
      <c r="AC9" s="42">
        <f ca="1"/>
        <v>5</v>
      </c>
      <c r="AD9" s="42">
        <f ca="1"/>
        <v>228</v>
      </c>
      <c r="AE9" s="42">
        <f ca="1"/>
        <v>7</v>
      </c>
      <c r="AF9" s="42">
        <f ca="1"/>
        <v>116</v>
      </c>
      <c r="AG9" s="42">
        <f ca="1"/>
        <v>185</v>
      </c>
      <c r="AH9" s="42">
        <f ca="1"/>
        <v>234</v>
      </c>
      <c r="AI9" s="19">
        <f ca="1"/>
        <v>195</v>
      </c>
      <c r="AJ9" s="19">
        <f ca="1"/>
        <v>143</v>
      </c>
      <c r="AK9" s="19">
        <f ca="1"/>
        <v>31</v>
      </c>
      <c r="AL9" s="7"/>
      <c r="AM9" s="104" cm="1">
        <f t="array" aca="1" ref="AM9" ca="1">MOD(AO9*MOD_INV(AN9,Prime),Prime)</f>
        <v>138</v>
      </c>
      <c r="AN9" s="19">
        <f ca="1">OFFSET('Validity Polinomial'!C$5,C9,0)</f>
        <v>248</v>
      </c>
      <c r="AO9" s="43">
        <f ca="1">MOD(SUMPRODUCT(_xlfn.HSTACK(AQ$2:AW$2,AY$2:BI$2,BK$2:BU$2,BW$2:CC$2,CE$2:CI$2,CK$2:CO$2),_xlfn.HSTACK(AQ9:AW9,AY9:BI9,BK9:BU9,BW9:CC9,CE9:CI9,CK9:CO9)),Prime)</f>
        <v>43</v>
      </c>
      <c r="AP9" s="7"/>
      <c r="AQ9" s="43">
        <f ca="1">MOD((AI9+AJ9)*(P9+Q9+R9-1),Prime)</f>
        <v>247</v>
      </c>
      <c r="AR9" s="43">
        <f ca="1">MOD((AI9+AJ9)*(P9*(1-P9)),Prime)</f>
        <v>60</v>
      </c>
      <c r="AS9" s="43">
        <f ca="1">MOD((AI9+AJ9)*(Q9*(1-Q9)),Prime)</f>
        <v>40</v>
      </c>
      <c r="AT9" s="43">
        <f ca="1">MOD((AI9+AJ9)*(R9*(1-R9)),Prime)</f>
        <v>15</v>
      </c>
      <c r="AU9" s="43">
        <f ca="1">MOD((AI9+AJ9)*(P9*($K9-P$5)),Prime)</f>
        <v>6</v>
      </c>
      <c r="AV9" s="43">
        <f ca="1">MOD((AI9+AJ9)*(Q9*($K9-Q$5)),Prime)</f>
        <v>224</v>
      </c>
      <c r="AW9" s="43">
        <f ca="1">MOD((AI9+AJ9)*(R9*($K9-R$5)),Prime)</f>
        <v>186</v>
      </c>
      <c r="AX9" s="7"/>
      <c r="AY9" s="43">
        <f ca="1">MOD((AI9+AJ9)*(S9+T9+U9+V9+W9-1),Prime)</f>
        <v>145</v>
      </c>
      <c r="AZ9" s="43">
        <f ca="1">MOD((AI9+AJ9)*(S9*(1-S9)),Prime)</f>
        <v>149</v>
      </c>
      <c r="BA9" s="43">
        <f ca="1">MOD((AI9+AJ9)*(T9*(1-T9)),Prime)</f>
        <v>192</v>
      </c>
      <c r="BB9" s="43">
        <f ca="1">MOD((AI9+AJ9)*(U9*(1-U9)),Prime)</f>
        <v>154</v>
      </c>
      <c r="BC9" s="43">
        <f ca="1">MOD((AI9+AJ9)*(V9*(1-V9)),Prime)</f>
        <v>60</v>
      </c>
      <c r="BD9" s="43">
        <f ca="1">MOD((AI9+AJ9)*(W9*(1-W9)),Prime)</f>
        <v>80</v>
      </c>
      <c r="BE9" s="43">
        <f ca="1">MOD(($AI9+$AJ9)*(S9*($M9-S$5)),Prime)</f>
        <v>164</v>
      </c>
      <c r="BF9" s="43">
        <f ca="1">MOD(($AI9+$AJ9)*(T9*($M9-T$5)),Prime)</f>
        <v>11</v>
      </c>
      <c r="BG9" s="43">
        <f ca="1">MOD(($AI9+$AJ9)*(U9*($M9-U$5)),Prime)</f>
        <v>55</v>
      </c>
      <c r="BH9" s="43">
        <f ca="1">MOD(($AI9+$AJ9)*(V9*($M9-V$5)),Prime)</f>
        <v>110</v>
      </c>
      <c r="BI9" s="43">
        <f ca="1">MOD(($AI9+$AJ9)*(W9*($M9-W$5)),Prime)</f>
        <v>182</v>
      </c>
      <c r="BJ9" s="7"/>
      <c r="BK9" s="43">
        <f ca="1">MOD((AI9+AJ9)*(X9+Y9+Z9+AA9+AB9-1),Prime)</f>
        <v>234</v>
      </c>
      <c r="BL9" s="43">
        <f ca="1">MOD((AI9+AJ9)*(X9*(1-X9)),Prime)</f>
        <v>92</v>
      </c>
      <c r="BM9" s="43">
        <f ca="1">MOD((AI9+AJ9)*(Y9*(1-Y9)),Prime)</f>
        <v>118</v>
      </c>
      <c r="BN9" s="43">
        <f ca="1">MOD((AI9+AJ9)*(Z9*(1-Z9)),Prime)</f>
        <v>115</v>
      </c>
      <c r="BO9" s="43">
        <f ca="1">MOD((AI9+AJ9)*(AA9*(1-AA9)),Prime)</f>
        <v>202</v>
      </c>
      <c r="BP9" s="43">
        <f ca="1">MOD((AI9+AJ9)*(AB9*(1-AB9)),Prime)</f>
        <v>5</v>
      </c>
      <c r="BQ9" s="43">
        <f ca="1">MOD(($AI9+$AJ9)*(X9*($N9-X$5)),Prime)</f>
        <v>40</v>
      </c>
      <c r="BR9" s="43">
        <f ca="1">MOD(($AI9+$AJ9)*(Y9*($N9-Y$5)),Prime)</f>
        <v>137</v>
      </c>
      <c r="BS9" s="43">
        <f ca="1">MOD(($AI9+$AJ9)*(Z9*($N9-Z$5)),Prime)</f>
        <v>86</v>
      </c>
      <c r="BT9" s="43">
        <f ca="1">MOD(($AI9+$AJ9)*(AA9*($N9-AA$5)),Prime)</f>
        <v>51</v>
      </c>
      <c r="BU9" s="43">
        <f ca="1">MOD(($AI9+$AJ9)*(AB9*($N9-AB$5)),Prime)</f>
        <v>150</v>
      </c>
      <c r="BV9" s="7"/>
      <c r="BW9" s="43">
        <f ca="1">MOD((AI9+AJ9)*(T9*F9+U9*G9+V9*H9+W9*I9-AC9),Prime)</f>
        <v>63</v>
      </c>
      <c r="BX9" s="43">
        <f ca="1">MOD((AI9+AJ9)*(Y9*F9+Z9*G9+AA9*H9+AB9*I9-AD9),Prime)</f>
        <v>96</v>
      </c>
      <c r="BY9" s="43">
        <f ca="1">MOD((AI9+AJ9)*(MOD(P9*AD9+Q9*(AD9+O9)+R9*(AC9+AD9+O9),Prime)-AE9),Prime)</f>
        <v>8</v>
      </c>
      <c r="BZ9" s="43">
        <f ca="1">MOD((AI9+AJ9)*MOD(J9*(AC9+T9)+(1-J9)*AE9-AF9,Prime),Prime)</f>
        <v>56</v>
      </c>
      <c r="CA9" s="43">
        <f ca="1">MOD((AI9+AJ9)*((L9*AF9+(1-L9)*AE9)-AG9),Prime)</f>
        <v>208</v>
      </c>
      <c r="CB9" s="43">
        <f ca="1">MOD((AI9+AJ9)*J9*(1-J9),Prime)</f>
        <v>245</v>
      </c>
      <c r="CC9" s="43">
        <f ca="1">MOD(AJ9*MOD(AH8*AE8-(1-J9),Prime),Prime)</f>
        <v>59</v>
      </c>
      <c r="CD9" s="7"/>
      <c r="CE9" s="43">
        <f ca="1">MOD($AJ9*((1-T8)*(MOD(F8+1,Prime))+T8*$AG8-F9),Prime)</f>
        <v>47</v>
      </c>
      <c r="CF9" s="43">
        <f ca="1">MOD($AJ9*((1-U8)*G8+U8*$AG8-G9),Prime)</f>
        <v>240</v>
      </c>
      <c r="CG9" s="43">
        <f ca="1">MOD($AJ9*((1-V8)*H8+V8*$AG8-H9),Prime)</f>
        <v>52</v>
      </c>
      <c r="CH9" s="43">
        <f ca="1">MOD($AJ9*((1-W8)*I8+W8*$AG8-I9),Prime)</f>
        <v>63</v>
      </c>
      <c r="CI9" s="43">
        <f ca="1">MOD(AJ9*AE8*J9,Prime)</f>
        <v>138</v>
      </c>
      <c r="CJ9" s="7"/>
      <c r="CK9" s="43">
        <f ca="1">MOD(F9*$AI9,Prime)</f>
        <v>28</v>
      </c>
      <c r="CL9" s="43">
        <f ca="1">MOD((G9-INPUT)*$AI9,Prime)</f>
        <v>60</v>
      </c>
      <c r="CM9" s="43">
        <f ca="1">MOD(J9*$AI9,Prime)</f>
        <v>37</v>
      </c>
      <c r="CN9" s="43">
        <f ca="1">MOD((G9-OUT)*$AK9,Prime)</f>
        <v>143</v>
      </c>
      <c r="CO9" s="43">
        <f ca="1">MOD(AI8+AJ8-AK8-AJ9,Prime)</f>
        <v>0</v>
      </c>
      <c r="CP9" s="7"/>
    </row>
    <row r="10" spans="1:94" ht="15.75" customHeight="1" x14ac:dyDescent="0.4">
      <c r="A10" s="581"/>
      <c r="B10" s="583" t="str" cm="1">
        <f t="array" aca="1" ref="B10" ca="1">"Inverse Evaluation Row(ir="&amp;C12&amp;",ix=-x mod "&amp;Prime&amp;"="&amp;D12&amp;") &amp; Transit Row(irt=ir-4 mod "&amp;Input_Output!$O$22&amp;"="&amp;C11&amp;",ixt=ix/"&amp;MOD_EXP(Input_Output!$S$22,Input_Output!$O$6,Prime)&amp;" mod "&amp;Prime&amp;"="&amp;D11&amp;")"</f>
        <v>Inverse Evaluation Row(ir=8,ix=-x mod 257=192) &amp; Transit Row(irt=ir-4 mod 64=4,ixt=ix/249 mod 257=233)</v>
      </c>
      <c r="C10" s="583"/>
      <c r="D10" s="583"/>
      <c r="E10" s="583"/>
      <c r="F10" s="583"/>
      <c r="G10" s="583"/>
      <c r="H10" s="583"/>
      <c r="I10" s="583"/>
      <c r="J10" s="583"/>
      <c r="K10" s="583"/>
      <c r="L10" s="583"/>
      <c r="M10" s="583"/>
      <c r="N10" s="583"/>
      <c r="O10" s="583"/>
      <c r="P10" s="583"/>
      <c r="Q10" s="583"/>
      <c r="R10" s="583"/>
      <c r="S10" s="583"/>
      <c r="T10" s="583"/>
      <c r="U10" s="583"/>
      <c r="V10" s="583"/>
      <c r="W10" s="583"/>
      <c r="X10" s="583"/>
      <c r="Y10" s="583"/>
      <c r="Z10" s="583"/>
      <c r="AA10" s="583"/>
      <c r="AB10" s="583"/>
      <c r="AC10" s="583"/>
      <c r="AD10" s="583"/>
      <c r="AE10" s="583"/>
      <c r="AF10" s="583"/>
      <c r="AG10" s="583"/>
      <c r="AH10" s="583"/>
      <c r="AI10" s="583"/>
      <c r="AJ10" s="583"/>
      <c r="AK10" s="583"/>
      <c r="AL10" s="7"/>
      <c r="AM10" s="103"/>
      <c r="AN10" s="21"/>
      <c r="AO10" s="21"/>
      <c r="AP10" s="7"/>
      <c r="AQ10" s="52"/>
      <c r="AR10" s="52"/>
      <c r="AS10" s="52"/>
      <c r="AT10" s="52"/>
      <c r="AU10" s="52"/>
      <c r="AV10" s="52"/>
      <c r="AW10" s="52"/>
      <c r="AX10" s="7"/>
      <c r="AY10" s="21"/>
      <c r="AZ10" s="21"/>
      <c r="BA10" s="21"/>
      <c r="BB10" s="21"/>
      <c r="BC10" s="21"/>
      <c r="BD10" s="21"/>
      <c r="BE10" s="21"/>
      <c r="BF10" s="21"/>
      <c r="BG10" s="21"/>
      <c r="BH10" s="21"/>
      <c r="BI10" s="21"/>
      <c r="BJ10" s="7"/>
      <c r="BK10" s="21"/>
      <c r="BL10" s="21"/>
      <c r="BM10" s="21"/>
      <c r="BN10" s="21"/>
      <c r="BO10" s="21"/>
      <c r="BP10" s="21"/>
      <c r="BQ10" s="21"/>
      <c r="BR10" s="21"/>
      <c r="BS10" s="21"/>
      <c r="BT10" s="21"/>
      <c r="BU10" s="21"/>
      <c r="BV10" s="7"/>
      <c r="BW10" s="21"/>
      <c r="BX10" s="21"/>
      <c r="BY10" s="21"/>
      <c r="BZ10" s="21"/>
      <c r="CA10" s="21"/>
      <c r="CB10" s="21"/>
      <c r="CC10" s="21"/>
      <c r="CD10" s="7"/>
      <c r="CE10" s="21"/>
      <c r="CF10" s="21"/>
      <c r="CG10" s="21"/>
      <c r="CH10" s="21"/>
      <c r="CI10" s="21"/>
      <c r="CJ10" s="7"/>
      <c r="CK10" s="21"/>
      <c r="CL10" s="21"/>
      <c r="CM10" s="21"/>
      <c r="CN10" s="21"/>
      <c r="CO10" s="21"/>
      <c r="CP10" s="7"/>
    </row>
    <row r="11" spans="1:94" x14ac:dyDescent="0.25">
      <c r="A11" s="581"/>
      <c r="B11" s="41" t="s">
        <v>339</v>
      </c>
      <c r="C11" s="19">
        <f ca="1">MOD(C12-Input_Output!$O$6,Input_Output!$O$22)</f>
        <v>4</v>
      </c>
      <c r="D11" s="19" cm="1">
        <f t="array" ref="D11">MOD(D12*MOD_INV(MOD_EXP(Input_Output!$S$22,Input_Output!$O$6,Prime),Prime),Prime)</f>
        <v>233</v>
      </c>
      <c r="E11" s="7"/>
      <c r="F11" s="42" cm="1">
        <f t="array" aca="1" ref="F11:AK11" ca="1">OFFSET('Evaluation Trace'!$D$5:$AI$5,C11,0)</f>
        <v>94</v>
      </c>
      <c r="G11" s="42">
        <f ca="1"/>
        <v>72</v>
      </c>
      <c r="H11" s="42">
        <f ca="1"/>
        <v>87</v>
      </c>
      <c r="I11" s="42">
        <f ca="1"/>
        <v>233</v>
      </c>
      <c r="J11" s="49">
        <f ca="1"/>
        <v>130</v>
      </c>
      <c r="K11" s="42">
        <f ca="1"/>
        <v>134</v>
      </c>
      <c r="L11" s="42">
        <f ca="1"/>
        <v>108</v>
      </c>
      <c r="M11" s="42">
        <f ca="1"/>
        <v>166</v>
      </c>
      <c r="N11" s="42">
        <f ca="1"/>
        <v>199</v>
      </c>
      <c r="O11" s="42">
        <f ca="1"/>
        <v>119</v>
      </c>
      <c r="P11" s="42">
        <f ca="1"/>
        <v>73</v>
      </c>
      <c r="Q11" s="42">
        <f ca="1"/>
        <v>139</v>
      </c>
      <c r="R11" s="42">
        <f ca="1"/>
        <v>141</v>
      </c>
      <c r="S11" s="42">
        <f ca="1"/>
        <v>176</v>
      </c>
      <c r="T11" s="42">
        <f ca="1"/>
        <v>53</v>
      </c>
      <c r="U11" s="42">
        <f ca="1"/>
        <v>63</v>
      </c>
      <c r="V11" s="42">
        <f ca="1"/>
        <v>168</v>
      </c>
      <c r="W11" s="42">
        <f ca="1"/>
        <v>1</v>
      </c>
      <c r="X11" s="42">
        <f ca="1"/>
        <v>125</v>
      </c>
      <c r="Y11" s="42">
        <f ca="1"/>
        <v>157</v>
      </c>
      <c r="Z11" s="42">
        <f ca="1"/>
        <v>239</v>
      </c>
      <c r="AA11" s="42">
        <f ca="1"/>
        <v>170</v>
      </c>
      <c r="AB11" s="42">
        <f ca="1"/>
        <v>224</v>
      </c>
      <c r="AC11" s="42">
        <f ca="1"/>
        <v>127</v>
      </c>
      <c r="AD11" s="42">
        <f ca="1"/>
        <v>221</v>
      </c>
      <c r="AE11" s="42">
        <f ca="1"/>
        <v>83</v>
      </c>
      <c r="AF11" s="42">
        <f ca="1"/>
        <v>94</v>
      </c>
      <c r="AG11" s="42">
        <f ca="1"/>
        <v>155</v>
      </c>
      <c r="AH11" s="42">
        <f ca="1"/>
        <v>217</v>
      </c>
      <c r="AI11" s="19">
        <f ca="1"/>
        <v>169</v>
      </c>
      <c r="AJ11" s="19">
        <f ca="1"/>
        <v>25</v>
      </c>
      <c r="AK11" s="19">
        <f ca="1"/>
        <v>60</v>
      </c>
      <c r="AL11" s="7"/>
      <c r="AM11" s="103"/>
      <c r="AN11" s="21"/>
      <c r="AO11" s="21"/>
      <c r="AP11" s="7"/>
      <c r="AQ11" s="21"/>
      <c r="AR11" s="21"/>
      <c r="AS11" s="21"/>
      <c r="AT11" s="21"/>
      <c r="AU11" s="21"/>
      <c r="AV11" s="21"/>
      <c r="AW11" s="21"/>
      <c r="AX11" s="7"/>
      <c r="AY11" s="21"/>
      <c r="AZ11" s="21"/>
      <c r="BA11" s="21"/>
      <c r="BB11" s="21"/>
      <c r="BC11" s="21"/>
      <c r="BD11" s="21"/>
      <c r="BE11" s="21"/>
      <c r="BF11" s="21"/>
      <c r="BG11" s="21"/>
      <c r="BH11" s="21"/>
      <c r="BI11" s="21"/>
      <c r="BJ11" s="7"/>
      <c r="BK11" s="21"/>
      <c r="BL11" s="21"/>
      <c r="BM11" s="21"/>
      <c r="BN11" s="21"/>
      <c r="BO11" s="21"/>
      <c r="BP11" s="21"/>
      <c r="BQ11" s="21"/>
      <c r="BR11" s="21"/>
      <c r="BS11" s="21"/>
      <c r="BT11" s="21"/>
      <c r="BU11" s="21"/>
      <c r="BV11" s="7"/>
      <c r="BW11" s="21"/>
      <c r="BX11" s="21"/>
      <c r="BY11" s="21"/>
      <c r="BZ11" s="21"/>
      <c r="CA11" s="21"/>
      <c r="CB11" s="21"/>
      <c r="CC11" s="21"/>
      <c r="CD11" s="7"/>
      <c r="CE11" s="21"/>
      <c r="CF11" s="21"/>
      <c r="CG11" s="21"/>
      <c r="CH11" s="21"/>
      <c r="CI11" s="21"/>
      <c r="CJ11" s="7"/>
      <c r="CK11" s="21"/>
      <c r="CL11" s="21"/>
      <c r="CM11" s="21"/>
      <c r="CN11" s="21"/>
      <c r="CO11" s="21"/>
      <c r="CP11" s="7"/>
    </row>
    <row r="12" spans="1:94" x14ac:dyDescent="0.25">
      <c r="A12" s="581"/>
      <c r="B12" s="41" t="s">
        <v>340</v>
      </c>
      <c r="C12" s="19">
        <f ca="1">MATCH(D12,OFFSET('Evaluation Trace'!$C$5,0,0,Input_Output!$O$22),0)-1</f>
        <v>8</v>
      </c>
      <c r="D12" s="19">
        <f>MOD(-D9,Prime)</f>
        <v>192</v>
      </c>
      <c r="E12" s="7"/>
      <c r="F12" s="42" cm="1">
        <f t="array" aca="1" ref="F12:AK12" ca="1">OFFSET('Evaluation Trace'!$D$5:$AI$5,C12,0)</f>
        <v>130</v>
      </c>
      <c r="G12" s="42">
        <f ca="1"/>
        <v>146</v>
      </c>
      <c r="H12" s="42">
        <f ca="1"/>
        <v>210</v>
      </c>
      <c r="I12" s="42">
        <f ca="1"/>
        <v>255</v>
      </c>
      <c r="J12" s="49">
        <f ca="1"/>
        <v>19</v>
      </c>
      <c r="K12" s="42">
        <f ca="1"/>
        <v>184</v>
      </c>
      <c r="L12" s="42">
        <f ca="1"/>
        <v>76</v>
      </c>
      <c r="M12" s="42">
        <f ca="1"/>
        <v>7</v>
      </c>
      <c r="N12" s="42">
        <f ca="1"/>
        <v>237</v>
      </c>
      <c r="O12" s="42">
        <f ca="1"/>
        <v>169</v>
      </c>
      <c r="P12" s="42">
        <f ca="1"/>
        <v>17</v>
      </c>
      <c r="Q12" s="42">
        <f ca="1"/>
        <v>55</v>
      </c>
      <c r="R12" s="42">
        <f ca="1"/>
        <v>247</v>
      </c>
      <c r="S12" s="42">
        <f ca="1"/>
        <v>251</v>
      </c>
      <c r="T12" s="42">
        <f ca="1"/>
        <v>218</v>
      </c>
      <c r="U12" s="42">
        <f ca="1"/>
        <v>95</v>
      </c>
      <c r="V12" s="42">
        <f ca="1"/>
        <v>142</v>
      </c>
      <c r="W12" s="42">
        <f ca="1"/>
        <v>231</v>
      </c>
      <c r="X12" s="42">
        <f ca="1"/>
        <v>196</v>
      </c>
      <c r="Y12" s="42">
        <f ca="1"/>
        <v>22</v>
      </c>
      <c r="Z12" s="42">
        <f ca="1"/>
        <v>118</v>
      </c>
      <c r="AA12" s="42">
        <f ca="1"/>
        <v>163</v>
      </c>
      <c r="AB12" s="42">
        <f ca="1"/>
        <v>8</v>
      </c>
      <c r="AC12" s="42">
        <f ca="1"/>
        <v>239</v>
      </c>
      <c r="AD12" s="42">
        <f ca="1"/>
        <v>85</v>
      </c>
      <c r="AE12" s="42">
        <f ca="1"/>
        <v>212</v>
      </c>
      <c r="AF12" s="42">
        <f ca="1"/>
        <v>174</v>
      </c>
      <c r="AG12" s="42">
        <f ca="1"/>
        <v>113</v>
      </c>
      <c r="AH12" s="42">
        <f ca="1"/>
        <v>29</v>
      </c>
      <c r="AI12" s="19">
        <f ca="1"/>
        <v>138</v>
      </c>
      <c r="AJ12" s="19">
        <f ca="1"/>
        <v>134</v>
      </c>
      <c r="AK12" s="19">
        <f ca="1"/>
        <v>148</v>
      </c>
      <c r="AL12" s="7"/>
      <c r="AM12" s="104" cm="1">
        <f t="array" aca="1" ref="AM12" ca="1">MOD(AO12*MOD_INV(AN12,Prime),Prime)</f>
        <v>223</v>
      </c>
      <c r="AN12" s="19">
        <f ca="1">OFFSET('Validity Polinomial'!C$5,C12,0)</f>
        <v>248</v>
      </c>
      <c r="AO12" s="43">
        <f ca="1">MOD(SUMPRODUCT(_xlfn.HSTACK(AQ$2:AW$2,AY$2:BI$2,BK$2:BU$2,BW$2:CC$2,CE$2:CI$2,CK$2:CO$2),_xlfn.HSTACK(AQ12:AW12,AY12:BI12,BK12:BU12,BW12:CC12,CE12:CI12,CK12:CO12)),Prime)</f>
        <v>49</v>
      </c>
      <c r="AP12" s="7"/>
      <c r="AQ12" s="43">
        <f ca="1">MOD((AI12+AJ12)*(P12+Q12+R12-1),Prime)</f>
        <v>144</v>
      </c>
      <c r="AR12" s="43">
        <f ca="1">MOD((AI12+AJ12)*(P12*(1-P12)),Prime)</f>
        <v>32</v>
      </c>
      <c r="AS12" s="43">
        <f ca="1">MOD((AI12+AJ12)*(Q12*(1-Q12)),Prime)</f>
        <v>168</v>
      </c>
      <c r="AT12" s="43">
        <f ca="1">MOD((AI12+AJ12)*(R12*(1-R12)),Prime)</f>
        <v>149</v>
      </c>
      <c r="AU12" s="43">
        <f ca="1">MOD((AI12+AJ12)*(P12*($K12-P$5)),Prime)</f>
        <v>146</v>
      </c>
      <c r="AV12" s="43">
        <f ca="1">MOD((AI12+AJ12)*(Q12*($K12-Q$5)),Prime)</f>
        <v>116</v>
      </c>
      <c r="AW12" s="43">
        <f ca="1">MOD((AI12+AJ12)*(R12*($K12-R$5)),Prime)</f>
        <v>199</v>
      </c>
      <c r="AX12" s="7"/>
      <c r="AY12" s="43">
        <f ca="1">MOD((AI12+AJ12)*(S12+T12+U12+V12+W12-1),Prime)</f>
        <v>162</v>
      </c>
      <c r="AZ12" s="43">
        <f ca="1">MOD((AI12+AJ12)*(S12*(1-S12)),Prime)</f>
        <v>141</v>
      </c>
      <c r="BA12" s="43">
        <f ca="1">MOD((AI12+AJ12)*(T12*(1-T12)),Prime)</f>
        <v>244</v>
      </c>
      <c r="BB12" s="43">
        <f ca="1">MOD((AI12+AJ12)*(U12*(1-U12)),Prime)</f>
        <v>204</v>
      </c>
      <c r="BC12" s="43">
        <f ca="1">MOD((AI12+AJ12)*(V12*(1-V12)),Prime)</f>
        <v>103</v>
      </c>
      <c r="BD12" s="43">
        <f ca="1">MOD((AI12+AJ12)*(W12*(1-W12)),Prime)</f>
        <v>7</v>
      </c>
      <c r="BE12" s="43">
        <f ca="1">MOD(($AI12+$AJ12)*(S12*($M12-S$5)),Prime)</f>
        <v>141</v>
      </c>
      <c r="BF12" s="43">
        <f ca="1">MOD(($AI12+$AJ12)*(T12*($M12-T$5)),Prime)</f>
        <v>88</v>
      </c>
      <c r="BG12" s="43">
        <f ca="1">MOD(($AI12+$AJ12)*(U12*($M12-U$5)),Prime)</f>
        <v>186</v>
      </c>
      <c r="BH12" s="43">
        <f ca="1">MOD(($AI12+$AJ12)*(V12*($M12-V$5)),Prime)</f>
        <v>39</v>
      </c>
      <c r="BI12" s="43">
        <f ca="1">MOD(($AI12+$AJ12)*(W12*($M12-W$5)),Prime)</f>
        <v>115</v>
      </c>
      <c r="BJ12" s="7"/>
      <c r="BK12" s="43">
        <f ca="1">MOD((AI12+AJ12)*(X12+Y12+Z12+AA12+AB12-1),Prime)</f>
        <v>137</v>
      </c>
      <c r="BL12" s="43">
        <f ca="1">MOD((AI12+AJ12)*(X12*(1-X12)),Prime)</f>
        <v>67</v>
      </c>
      <c r="BM12" s="43">
        <f ca="1">MOD((AI12+AJ12)*(Y12*(1-Y12)),Prime)</f>
        <v>9</v>
      </c>
      <c r="BN12" s="43">
        <f ca="1">MOD((AI12+AJ12)*(Z12*(1-Z12)),Prime)</f>
        <v>52</v>
      </c>
      <c r="BO12" s="43">
        <f ca="1">MOD((AI12+AJ12)*(AA12*(1-AA12)),Prime)</f>
        <v>204</v>
      </c>
      <c r="BP12" s="43">
        <f ca="1">MOD((AI12+AJ12)*(AB12*(1-AB12)),Prime)</f>
        <v>188</v>
      </c>
      <c r="BQ12" s="43">
        <f ca="1">MOD(($AI12+$AJ12)*(X12*($N12-X$5)),Prime)</f>
        <v>53</v>
      </c>
      <c r="BR12" s="43">
        <f ca="1">MOD(($AI12+$AJ12)*(Y12*($N12-Y$5)),Prime)</f>
        <v>9</v>
      </c>
      <c r="BS12" s="43">
        <f ca="1">MOD(($AI12+$AJ12)*(Z12*($N12-Z$5)),Prime)</f>
        <v>124</v>
      </c>
      <c r="BT12" s="43">
        <f ca="1">MOD(($AI12+$AJ12)*(AA12*($N12-AA$5)),Prime)</f>
        <v>48</v>
      </c>
      <c r="BU12" s="43">
        <f ca="1">MOD(($AI12+$AJ12)*(AB12*($N12-AB$5)),Prime)</f>
        <v>204</v>
      </c>
      <c r="BV12" s="7"/>
      <c r="BW12" s="43">
        <f ca="1">MOD((AI12+AJ12)*(T12*F12+U12*G12+V12*H12+W12*I12-AC12),Prime)</f>
        <v>44</v>
      </c>
      <c r="BX12" s="43">
        <f ca="1">MOD((AI12+AJ12)*(Y12*F12+Z12*G12+AA12*H12+AB12*I12-AD12),Prime)</f>
        <v>107</v>
      </c>
      <c r="BY12" s="43">
        <f ca="1">MOD((AI12+AJ12)*(MOD(P12*AD12+Q12*(AD12+O12)+R12*(AC12+AD12+O12),Prime)-AE12),Prime)</f>
        <v>152</v>
      </c>
      <c r="BZ12" s="43">
        <f ca="1">MOD((AI12+AJ12)*MOD(J12*(AC12+T12)+(1-J12)*AE12-AF12,Prime),Prime)</f>
        <v>234</v>
      </c>
      <c r="CA12" s="43">
        <f ca="1">MOD((AI12+AJ12)*((L12*AF12+(1-L12)*AE12)-AG12),Prime)</f>
        <v>56</v>
      </c>
      <c r="CB12" s="43">
        <f ca="1">MOD((AI12+AJ12)*J12*(1-J12),Prime)</f>
        <v>10</v>
      </c>
      <c r="CC12" s="43">
        <f ca="1">MOD(AJ12*MOD(AH11*AE11-(1-J12),Prime),Prime)</f>
        <v>86</v>
      </c>
      <c r="CD12" s="7"/>
      <c r="CE12" s="43">
        <f ca="1">MOD($AJ12*((1-T11)*(MOD(F11+1,Prime))+T11*$AG11-F12),Prime)</f>
        <v>207</v>
      </c>
      <c r="CF12" s="43">
        <f ca="1">MOD($AJ12*((1-U11)*G11+U11*$AG11-G12),Prime)</f>
        <v>211</v>
      </c>
      <c r="CG12" s="43">
        <f ca="1">MOD($AJ12*((1-V11)*H11+V11*$AG11-H12),Prime)</f>
        <v>90</v>
      </c>
      <c r="CH12" s="43">
        <f ca="1">MOD($AJ12*((1-W11)*I11+W11*$AG11-I12),Prime)</f>
        <v>221</v>
      </c>
      <c r="CI12" s="43">
        <f ca="1">MOD(AJ12*AE11*J12,Prime)</f>
        <v>64</v>
      </c>
      <c r="CJ12" s="7"/>
      <c r="CK12" s="43">
        <f ca="1">MOD(F12*$AI12,Prime)</f>
        <v>207</v>
      </c>
      <c r="CL12" s="43">
        <f ca="1">MOD((G12-INPUT)*$AI12,Prime)</f>
        <v>64</v>
      </c>
      <c r="CM12" s="43">
        <f ca="1">MOD(J12*$AI12,Prime)</f>
        <v>52</v>
      </c>
      <c r="CN12" s="43">
        <f ca="1">MOD((G12-OUT)*$AK12,Prime)</f>
        <v>113</v>
      </c>
      <c r="CO12" s="43">
        <f ca="1">MOD(AI11+AJ11-AK11-AJ12,Prime)</f>
        <v>0</v>
      </c>
      <c r="CP12" s="7"/>
    </row>
    <row r="13" spans="1:94" ht="24" x14ac:dyDescent="0.4">
      <c r="A13" s="582" t="s">
        <v>135</v>
      </c>
      <c r="B13" s="582"/>
      <c r="C13" s="582"/>
      <c r="D13" s="582"/>
      <c r="E13" s="582"/>
      <c r="F13" s="582"/>
      <c r="G13" s="582"/>
      <c r="H13" s="582"/>
      <c r="I13" s="582"/>
      <c r="J13" s="582"/>
      <c r="K13" s="582"/>
      <c r="L13" s="582"/>
      <c r="M13" s="582"/>
      <c r="N13" s="582"/>
      <c r="O13" s="582"/>
      <c r="P13" s="582"/>
      <c r="Q13" s="582"/>
      <c r="R13" s="582"/>
      <c r="S13" s="582"/>
      <c r="T13" s="582"/>
      <c r="U13" s="582"/>
      <c r="V13" s="582"/>
      <c r="W13" s="582"/>
      <c r="X13" s="582"/>
      <c r="Y13" s="582"/>
      <c r="Z13" s="582"/>
      <c r="AA13" s="582"/>
      <c r="AB13" s="582"/>
      <c r="AC13" s="582"/>
      <c r="AD13" s="582"/>
      <c r="AE13" s="582"/>
      <c r="AF13" s="582"/>
      <c r="AG13" s="582"/>
      <c r="AH13" s="582"/>
      <c r="AI13" s="582"/>
      <c r="AJ13" s="582"/>
      <c r="AK13" s="582"/>
      <c r="AL13" s="7"/>
      <c r="AM13" s="103"/>
      <c r="AN13" s="21"/>
      <c r="AO13" s="21"/>
      <c r="AP13" s="7"/>
      <c r="AQ13" s="52"/>
      <c r="AR13" s="52"/>
      <c r="AS13" s="52"/>
      <c r="AT13" s="52"/>
      <c r="AU13" s="52"/>
      <c r="AV13" s="52"/>
      <c r="AW13" s="52"/>
      <c r="AX13" s="7"/>
      <c r="AY13" s="21"/>
      <c r="AZ13" s="21"/>
      <c r="BA13" s="21"/>
      <c r="BB13" s="21"/>
      <c r="BC13" s="21"/>
      <c r="BD13" s="21"/>
      <c r="BE13" s="21"/>
      <c r="BF13" s="21"/>
      <c r="BG13" s="21"/>
      <c r="BH13" s="21"/>
      <c r="BI13" s="21"/>
      <c r="BJ13" s="7"/>
      <c r="BK13" s="21"/>
      <c r="BL13" s="21"/>
      <c r="BM13" s="21"/>
      <c r="BN13" s="21"/>
      <c r="BO13" s="21"/>
      <c r="BP13" s="21"/>
      <c r="BQ13" s="21"/>
      <c r="BR13" s="21"/>
      <c r="BS13" s="21"/>
      <c r="BT13" s="21"/>
      <c r="BU13" s="21"/>
      <c r="BV13" s="7"/>
      <c r="BW13" s="21"/>
      <c r="BX13" s="21"/>
      <c r="BY13" s="21"/>
      <c r="BZ13" s="21"/>
      <c r="CA13" s="21"/>
      <c r="CB13" s="21"/>
      <c r="CC13" s="21"/>
      <c r="CD13" s="7"/>
      <c r="CE13" s="21"/>
      <c r="CF13" s="21"/>
      <c r="CG13" s="21"/>
      <c r="CH13" s="21"/>
      <c r="CI13" s="21"/>
      <c r="CJ13" s="7"/>
      <c r="CK13" s="21"/>
      <c r="CL13" s="21"/>
      <c r="CM13" s="21"/>
      <c r="CN13" s="21"/>
      <c r="CO13" s="21"/>
      <c r="CP13" s="7"/>
    </row>
    <row r="14" spans="1:94" ht="15.75" customHeight="1" x14ac:dyDescent="0.3">
      <c r="A14" s="581">
        <f>P2_INDEX</f>
        <v>42</v>
      </c>
      <c r="B14" s="583" t="str" cm="1">
        <f t="array" ref="B14">"Evaluation Row(r="&amp;C16&amp;",x="&amp;D16&amp;") &amp; Transit Row(rt=r-4 mod "&amp;Input_Output!$O$22&amp;"="&amp;C15&amp;",xt=x/"&amp;MOD_EXP(Input_Output!$S$22,Input_Output!$O$6,Prime)&amp;" mod "&amp;Prime&amp;"="&amp;D15&amp;")"</f>
        <v>Evaluation Row(r=42,x=102) &amp; Transit Row(rt=r-4 mod 64=38,xt=x/249 mod 257=180)</v>
      </c>
      <c r="C14" s="583"/>
      <c r="D14" s="583"/>
      <c r="E14" s="583"/>
      <c r="F14" s="583"/>
      <c r="G14" s="583"/>
      <c r="H14" s="583"/>
      <c r="I14" s="583"/>
      <c r="J14" s="583"/>
      <c r="K14" s="583"/>
      <c r="L14" s="583"/>
      <c r="M14" s="583"/>
      <c r="N14" s="583"/>
      <c r="O14" s="583"/>
      <c r="P14" s="583"/>
      <c r="Q14" s="583"/>
      <c r="R14" s="583"/>
      <c r="S14" s="583"/>
      <c r="T14" s="583"/>
      <c r="U14" s="583"/>
      <c r="V14" s="583"/>
      <c r="W14" s="583"/>
      <c r="X14" s="583"/>
      <c r="Y14" s="583"/>
      <c r="Z14" s="583"/>
      <c r="AA14" s="583"/>
      <c r="AB14" s="583"/>
      <c r="AC14" s="583"/>
      <c r="AD14" s="583"/>
      <c r="AE14" s="583"/>
      <c r="AF14" s="583"/>
      <c r="AG14" s="583"/>
      <c r="AH14" s="583"/>
      <c r="AI14" s="583"/>
      <c r="AJ14" s="583"/>
      <c r="AK14" s="583"/>
      <c r="AL14" s="7"/>
      <c r="AM14" s="103"/>
      <c r="AN14" s="21"/>
      <c r="AO14" s="21"/>
      <c r="AP14" s="7"/>
      <c r="AQ14" s="53"/>
      <c r="AR14" s="53"/>
      <c r="AS14" s="53"/>
      <c r="AT14" s="53"/>
      <c r="AU14" s="53"/>
      <c r="AV14" s="53"/>
      <c r="AW14" s="53"/>
      <c r="AX14" s="7"/>
      <c r="AY14" s="21"/>
      <c r="AZ14" s="21"/>
      <c r="BA14" s="21"/>
      <c r="BB14" s="21"/>
      <c r="BC14" s="21"/>
      <c r="BD14" s="21"/>
      <c r="BE14" s="21"/>
      <c r="BF14" s="21"/>
      <c r="BG14" s="21"/>
      <c r="BH14" s="21"/>
      <c r="BI14" s="21"/>
      <c r="BJ14" s="7"/>
      <c r="BK14" s="21"/>
      <c r="BL14" s="21"/>
      <c r="BM14" s="21"/>
      <c r="BN14" s="21"/>
      <c r="BO14" s="21"/>
      <c r="BP14" s="21"/>
      <c r="BQ14" s="21"/>
      <c r="BR14" s="21"/>
      <c r="BS14" s="21"/>
      <c r="BT14" s="21"/>
      <c r="BU14" s="21"/>
      <c r="BV14" s="7"/>
      <c r="BW14" s="21"/>
      <c r="BX14" s="21"/>
      <c r="BY14" s="21"/>
      <c r="BZ14" s="21"/>
      <c r="CA14" s="21"/>
      <c r="CB14" s="21"/>
      <c r="CC14" s="21"/>
      <c r="CD14" s="7"/>
      <c r="CE14" s="21"/>
      <c r="CF14" s="21"/>
      <c r="CG14" s="21"/>
      <c r="CH14" s="21"/>
      <c r="CI14" s="21"/>
      <c r="CJ14" s="7"/>
      <c r="CK14" s="21"/>
      <c r="CL14" s="21"/>
      <c r="CM14" s="21"/>
      <c r="CN14" s="21"/>
      <c r="CO14" s="21"/>
      <c r="CP14" s="7"/>
    </row>
    <row r="15" spans="1:94" ht="15" customHeight="1" x14ac:dyDescent="0.25">
      <c r="A15" s="581"/>
      <c r="B15" s="41" t="s">
        <v>339</v>
      </c>
      <c r="C15" s="19">
        <f>MOD(C16-Input_Output!$O$6,Input_Output!$O$22)</f>
        <v>38</v>
      </c>
      <c r="D15" s="19" cm="1">
        <f t="array" ref="D15">MOD(D16*MOD_INV(MOD_EXP(Input_Output!$S$22,Input_Output!$O$6,Prime),Prime),Prime)</f>
        <v>180</v>
      </c>
      <c r="E15" s="7"/>
      <c r="F15" s="42" cm="1">
        <f t="array" aca="1" ref="F15:AK15" ca="1">OFFSET('Evaluation Trace'!$D$5:$AI$5,C15,0)</f>
        <v>28</v>
      </c>
      <c r="G15" s="42">
        <f ca="1"/>
        <v>184</v>
      </c>
      <c r="H15" s="42">
        <f ca="1"/>
        <v>240</v>
      </c>
      <c r="I15" s="42">
        <f ca="1"/>
        <v>1</v>
      </c>
      <c r="J15" s="49">
        <f ca="1"/>
        <v>15</v>
      </c>
      <c r="K15" s="42">
        <f ca="1"/>
        <v>169</v>
      </c>
      <c r="L15" s="42">
        <f ca="1"/>
        <v>56</v>
      </c>
      <c r="M15" s="42">
        <f ca="1"/>
        <v>141</v>
      </c>
      <c r="N15" s="42">
        <f ca="1"/>
        <v>52</v>
      </c>
      <c r="O15" s="42">
        <f ca="1"/>
        <v>125</v>
      </c>
      <c r="P15" s="42">
        <f ca="1"/>
        <v>63</v>
      </c>
      <c r="Q15" s="42">
        <f ca="1"/>
        <v>115</v>
      </c>
      <c r="R15" s="42">
        <f ca="1"/>
        <v>230</v>
      </c>
      <c r="S15" s="42">
        <f ca="1"/>
        <v>235</v>
      </c>
      <c r="T15" s="42">
        <f ca="1"/>
        <v>223</v>
      </c>
      <c r="U15" s="42">
        <f ca="1"/>
        <v>40</v>
      </c>
      <c r="V15" s="42">
        <f ca="1"/>
        <v>79</v>
      </c>
      <c r="W15" s="42">
        <f ca="1"/>
        <v>192</v>
      </c>
      <c r="X15" s="42">
        <f ca="1"/>
        <v>177</v>
      </c>
      <c r="Y15" s="42">
        <f ca="1"/>
        <v>239</v>
      </c>
      <c r="Z15" s="42">
        <f ca="1"/>
        <v>4</v>
      </c>
      <c r="AA15" s="42">
        <f ca="1"/>
        <v>31</v>
      </c>
      <c r="AB15" s="42">
        <f ca="1"/>
        <v>38</v>
      </c>
      <c r="AC15" s="42">
        <f ca="1"/>
        <v>71</v>
      </c>
      <c r="AD15" s="42">
        <f ca="1"/>
        <v>234</v>
      </c>
      <c r="AE15" s="42">
        <f ca="1"/>
        <v>241</v>
      </c>
      <c r="AF15" s="42">
        <f ca="1"/>
        <v>85</v>
      </c>
      <c r="AG15" s="42">
        <f ca="1"/>
        <v>211</v>
      </c>
      <c r="AH15" s="42">
        <f ca="1"/>
        <v>28</v>
      </c>
      <c r="AI15" s="19">
        <f ca="1"/>
        <v>153</v>
      </c>
      <c r="AJ15" s="19">
        <f ca="1"/>
        <v>54</v>
      </c>
      <c r="AK15" s="19">
        <f ca="1"/>
        <v>140</v>
      </c>
      <c r="AL15" s="7"/>
      <c r="AM15" s="103"/>
      <c r="AN15" s="21"/>
      <c r="AO15" s="21"/>
      <c r="AP15" s="7"/>
      <c r="AQ15" s="21"/>
      <c r="AR15" s="21"/>
      <c r="AS15" s="21"/>
      <c r="AT15" s="21"/>
      <c r="AU15" s="21"/>
      <c r="AV15" s="21"/>
      <c r="AW15" s="21"/>
      <c r="AX15" s="7"/>
      <c r="AY15" s="21"/>
      <c r="AZ15" s="21"/>
      <c r="BA15" s="21"/>
      <c r="BB15" s="21"/>
      <c r="BC15" s="21"/>
      <c r="BD15" s="21"/>
      <c r="BE15" s="21"/>
      <c r="BF15" s="21"/>
      <c r="BG15" s="21"/>
      <c r="BH15" s="21"/>
      <c r="BI15" s="21"/>
      <c r="BJ15" s="7"/>
      <c r="BK15" s="21"/>
      <c r="BL15" s="21"/>
      <c r="BM15" s="21"/>
      <c r="BN15" s="21"/>
      <c r="BO15" s="21"/>
      <c r="BP15" s="21"/>
      <c r="BQ15" s="21"/>
      <c r="BR15" s="21"/>
      <c r="BS15" s="21"/>
      <c r="BT15" s="21"/>
      <c r="BU15" s="21"/>
      <c r="BV15" s="7"/>
      <c r="BW15" s="21"/>
      <c r="BX15" s="21"/>
      <c r="BY15" s="21"/>
      <c r="BZ15" s="21"/>
      <c r="CA15" s="21"/>
      <c r="CB15" s="21"/>
      <c r="CC15" s="21"/>
      <c r="CD15" s="7"/>
      <c r="CE15" s="21"/>
      <c r="CF15" s="21"/>
      <c r="CG15" s="21"/>
      <c r="CH15" s="21"/>
      <c r="CI15" s="21"/>
      <c r="CJ15" s="7"/>
      <c r="CK15" s="21"/>
      <c r="CL15" s="21"/>
      <c r="CM15" s="21"/>
      <c r="CN15" s="21"/>
      <c r="CO15" s="21"/>
      <c r="CP15" s="7"/>
    </row>
    <row r="16" spans="1:94" x14ac:dyDescent="0.25">
      <c r="A16" s="581"/>
      <c r="B16" s="41" t="s">
        <v>340</v>
      </c>
      <c r="C16" s="19">
        <f>MOD(A14,Input_Output!$O$22)</f>
        <v>42</v>
      </c>
      <c r="D16" s="19" cm="1">
        <f t="array" ref="D16">MOD(MOD_EXP(Input_Output!S$22,C16,Prime)*Omega,Prime)</f>
        <v>102</v>
      </c>
      <c r="E16" s="7"/>
      <c r="F16" s="42" cm="1">
        <f t="array" aca="1" ref="F16:AK16" ca="1">OFFSET('Evaluation Trace'!$D$5:$AI$5,C16,0)</f>
        <v>247</v>
      </c>
      <c r="G16" s="42">
        <f ca="1"/>
        <v>188</v>
      </c>
      <c r="H16" s="42">
        <f ca="1"/>
        <v>208</v>
      </c>
      <c r="I16" s="42">
        <f ca="1"/>
        <v>204</v>
      </c>
      <c r="J16" s="49">
        <f ca="1"/>
        <v>211</v>
      </c>
      <c r="K16" s="42">
        <f ca="1"/>
        <v>140</v>
      </c>
      <c r="L16" s="42">
        <f ca="1"/>
        <v>84</v>
      </c>
      <c r="M16" s="42">
        <f ca="1"/>
        <v>155</v>
      </c>
      <c r="N16" s="42">
        <f ca="1"/>
        <v>63</v>
      </c>
      <c r="O16" s="42">
        <f ca="1"/>
        <v>165</v>
      </c>
      <c r="P16" s="42">
        <f ca="1"/>
        <v>47</v>
      </c>
      <c r="Q16" s="42">
        <f ca="1"/>
        <v>171</v>
      </c>
      <c r="R16" s="42">
        <f ca="1"/>
        <v>221</v>
      </c>
      <c r="S16" s="42">
        <f ca="1"/>
        <v>106</v>
      </c>
      <c r="T16" s="42">
        <f ca="1"/>
        <v>89</v>
      </c>
      <c r="U16" s="42">
        <f ca="1"/>
        <v>119</v>
      </c>
      <c r="V16" s="42">
        <f ca="1"/>
        <v>130</v>
      </c>
      <c r="W16" s="42">
        <f ca="1"/>
        <v>115</v>
      </c>
      <c r="X16" s="42">
        <f ca="1"/>
        <v>189</v>
      </c>
      <c r="Y16" s="42">
        <f ca="1"/>
        <v>240</v>
      </c>
      <c r="Z16" s="42">
        <f ca="1"/>
        <v>114</v>
      </c>
      <c r="AA16" s="42">
        <f ca="1"/>
        <v>132</v>
      </c>
      <c r="AB16" s="42">
        <f ca="1"/>
        <v>214</v>
      </c>
      <c r="AC16" s="42">
        <f ca="1"/>
        <v>139</v>
      </c>
      <c r="AD16" s="42">
        <f ca="1"/>
        <v>154</v>
      </c>
      <c r="AE16" s="42">
        <f ca="1"/>
        <v>218</v>
      </c>
      <c r="AF16" s="42">
        <f ca="1"/>
        <v>37</v>
      </c>
      <c r="AG16" s="42">
        <f ca="1"/>
        <v>55</v>
      </c>
      <c r="AH16" s="42">
        <f ca="1"/>
        <v>60</v>
      </c>
      <c r="AI16" s="19">
        <f ca="1"/>
        <v>205</v>
      </c>
      <c r="AJ16" s="19">
        <f ca="1"/>
        <v>67</v>
      </c>
      <c r="AK16" s="19">
        <f ca="1"/>
        <v>221</v>
      </c>
      <c r="AL16" s="7"/>
      <c r="AM16" s="104" cm="1">
        <f t="array" aca="1" ref="AM16" ca="1">MOD(AO16*MOD_INV(AN16,Prime),Prime)</f>
        <v>144</v>
      </c>
      <c r="AN16" s="19">
        <f ca="1">OFFSET('Validity Polinomial'!C$5,C16,0)</f>
        <v>7</v>
      </c>
      <c r="AO16" s="43">
        <f ca="1">MOD(SUMPRODUCT(_xlfn.HSTACK(AQ$2:AW$2,AY$2:BI$2,BK$2:BU$2,BW$2:CC$2,CE$2:CI$2,CK$2:CO$2),_xlfn.HSTACK(AQ16:AW16,AY16:BI16,BK16:BU16,BW16:CC16,CE16:CI16,CK16:CO16)),Prime)</f>
        <v>237</v>
      </c>
      <c r="AP16" s="7"/>
      <c r="AQ16" s="43">
        <f ca="1">MOD((AI16+AJ16)*(P16+Q16+R16-1),Prime)</f>
        <v>145</v>
      </c>
      <c r="AR16" s="43">
        <f ca="1">MOD((AI16+AJ16)*(P16*(1-P16)),Prime)</f>
        <v>209</v>
      </c>
      <c r="AS16" s="43">
        <f ca="1">MOD((AI16+AJ16)*(Q16*(1-Q16)),Prime)</f>
        <v>79</v>
      </c>
      <c r="AT16" s="43">
        <f ca="1">MOD((AI16+AJ16)*(R16*(1-R16)),Prime)</f>
        <v>66</v>
      </c>
      <c r="AU16" s="43">
        <f ca="1">MOD((AI16+AJ16)*(P16*($K16-P$5)),Prime)</f>
        <v>12</v>
      </c>
      <c r="AV16" s="43">
        <f ca="1">MOD((AI16+AJ16)*(Q16*($K16-Q$5)),Prime)</f>
        <v>76</v>
      </c>
      <c r="AW16" s="43">
        <f ca="1">MOD((AI16+AJ16)*(R16*($K16-R$5)),Prime)</f>
        <v>10</v>
      </c>
      <c r="AX16" s="7"/>
      <c r="AY16" s="43">
        <f ca="1">MOD((AI16+AJ16)*(S16+T16+U16+V16+W16-1),Prime)</f>
        <v>146</v>
      </c>
      <c r="AZ16" s="43">
        <f ca="1">MOD((AI16+AJ16)*(S16*(1-S16)),Prime)</f>
        <v>100</v>
      </c>
      <c r="BA16" s="43">
        <f ca="1">MOD((AI16+AJ16)*(T16*(1-T16)),Prime)</f>
        <v>226</v>
      </c>
      <c r="BB16" s="43">
        <f ca="1">MOD((AI16+AJ16)*(U16*(1-U16)),Prime)</f>
        <v>110</v>
      </c>
      <c r="BC16" s="43">
        <f ca="1">MOD((AI16+AJ16)*(V16*(1-V16)),Prime)</f>
        <v>53</v>
      </c>
      <c r="BD16" s="43">
        <f ca="1">MOD((AI16+AJ16)*(W16*(1-W16)),Prime)</f>
        <v>212</v>
      </c>
      <c r="BE16" s="43">
        <f ca="1">MOD(($AI16+$AJ16)*(S16*($M16-S$5)),Prime)</f>
        <v>244</v>
      </c>
      <c r="BF16" s="43">
        <f ca="1">MOD(($AI16+$AJ16)*(T16*($M16-T$5)),Prime)</f>
        <v>247</v>
      </c>
      <c r="BG16" s="43">
        <f ca="1">MOD(($AI16+$AJ16)*(U16*($M16-U$5)),Prime)</f>
        <v>171</v>
      </c>
      <c r="BH16" s="43">
        <f ca="1">MOD(($AI16+$AJ16)*(V16*($M16-V$5)),Prime)</f>
        <v>79</v>
      </c>
      <c r="BI16" s="43">
        <f ca="1">MOD(($AI16+$AJ16)*(W16*($M16-W$5)),Prime)</f>
        <v>134</v>
      </c>
      <c r="BJ16" s="7"/>
      <c r="BK16" s="43">
        <f ca="1">MOD((AI16+AJ16)*(X16+Y16+Z16+AA16+AB16-1),Prime)</f>
        <v>213</v>
      </c>
      <c r="BL16" s="43">
        <f ca="1">MOD((AI16+AJ16)*(X16*(1-X16)),Prime)</f>
        <v>38</v>
      </c>
      <c r="BM16" s="43">
        <f ca="1">MOD((AI16+AJ16)*(Y16*(1-Y16)),Prime)</f>
        <v>36</v>
      </c>
      <c r="BN16" s="43">
        <f ca="1">MOD((AI16+AJ16)*(Z16*(1-Z16)),Prime)</f>
        <v>34</v>
      </c>
      <c r="BO16" s="43">
        <f ca="1">MOD((AI16+AJ16)*(AA16*(1-AA16)),Prime)</f>
        <v>190</v>
      </c>
      <c r="BP16" s="43">
        <f ca="1">MOD((AI16+AJ16)*(AB16*(1-AB16)),Prime)</f>
        <v>147</v>
      </c>
      <c r="BQ16" s="43">
        <f ca="1">MOD(($AI16+$AJ16)*(X16*($N16-X$5)),Prime)</f>
        <v>247</v>
      </c>
      <c r="BR16" s="43">
        <f ca="1">MOD(($AI16+$AJ16)*(Y16*($N16-Y$5)),Prime)</f>
        <v>124</v>
      </c>
      <c r="BS16" s="43">
        <f ca="1">MOD(($AI16+$AJ16)*(Z16*($N16-Z$5)),Prime)</f>
        <v>225</v>
      </c>
      <c r="BT16" s="43">
        <f ca="1">MOD(($AI16+$AJ16)*(AA16*($N16-AA$5)),Prime)</f>
        <v>66</v>
      </c>
      <c r="BU16" s="43">
        <f ca="1">MOD(($AI16+$AJ16)*(AB16*($N16-AB$5)),Prime)</f>
        <v>238</v>
      </c>
      <c r="BV16" s="7"/>
      <c r="BW16" s="43">
        <f ca="1">MOD((AI16+AJ16)*(T16*F16+U16*G16+V16*H16+W16*I16-AC16),Prime)</f>
        <v>44</v>
      </c>
      <c r="BX16" s="43">
        <f ca="1">MOD((AI16+AJ16)*(Y16*F16+Z16*G16+AA16*H16+AB16*I16-AD16),Prime)</f>
        <v>86</v>
      </c>
      <c r="BY16" s="43">
        <f ca="1">MOD((AI16+AJ16)*(MOD(P16*AD16+Q16*(AD16+O16)+R16*(AC16+AD16+O16),Prime)-AE16),Prime)</f>
        <v>48</v>
      </c>
      <c r="BZ16" s="43">
        <f ca="1">MOD((AI16+AJ16)*MOD(J16*(AC16+T16)+(1-J16)*AE16-AF16,Prime),Prime)</f>
        <v>184</v>
      </c>
      <c r="CA16" s="43">
        <f ca="1">MOD((AI16+AJ16)*((L16*AF16+(1-L16)*AE16)-AG16),Prime)</f>
        <v>31</v>
      </c>
      <c r="CB16" s="43">
        <f ca="1">MOD((AI16+AJ16)*J16*(1-J16),Prime)</f>
        <v>209</v>
      </c>
      <c r="CC16" s="43">
        <f ca="1">MOD(AJ16*MOD(AH15*AE15-(1-J16),Prime),Prime)</f>
        <v>245</v>
      </c>
      <c r="CD16" s="7"/>
      <c r="CE16" s="43">
        <f ca="1">MOD($AJ16*((1-T15)*(MOD(F15+1,Prime))+T15*$AG15-F16),Prime)</f>
        <v>245</v>
      </c>
      <c r="CF16" s="43">
        <f ca="1">MOD($AJ16*((1-U15)*G15+U15*$AG15-G16),Prime)</f>
        <v>132</v>
      </c>
      <c r="CG16" s="43">
        <f ca="1">MOD($AJ16*((1-V15)*H15+V15*$AG15-H16),Prime)</f>
        <v>20</v>
      </c>
      <c r="CH16" s="43">
        <f ca="1">MOD($AJ16*((1-W15)*I15+W15*$AG15-I16),Prime)</f>
        <v>133</v>
      </c>
      <c r="CI16" s="43">
        <f ca="1">MOD(AJ16*AE15*J16,Prime)</f>
        <v>225</v>
      </c>
      <c r="CJ16" s="7"/>
      <c r="CK16" s="43">
        <f ca="1">MOD(F16*$AI16,Prime)</f>
        <v>6</v>
      </c>
      <c r="CL16" s="43">
        <f ca="1">MOD((G16-INPUT)*$AI16,Prime)</f>
        <v>198</v>
      </c>
      <c r="CM16" s="43">
        <f ca="1">MOD(J16*$AI16,Prime)</f>
        <v>79</v>
      </c>
      <c r="CN16" s="43">
        <f ca="1">MOD((G16-OUT)*$AK16,Prime)</f>
        <v>197</v>
      </c>
      <c r="CO16" s="43">
        <f ca="1">MOD(AI15+AJ15-AK15-AJ16,Prime)</f>
        <v>0</v>
      </c>
      <c r="CP16" s="7"/>
    </row>
    <row r="17" spans="1:94" ht="15.75" customHeight="1" x14ac:dyDescent="0.4">
      <c r="A17" s="581"/>
      <c r="B17" s="583" t="str" cm="1">
        <f t="array" aca="1" ref="B17" ca="1">"Inverse Evaluation Row(ir="&amp;C19&amp;",ix=-x mod "&amp;Prime&amp;"="&amp;D19&amp;") &amp; Transit Row(irt=ir-4 mod "&amp;Input_Output!$O$22&amp;"="&amp;C18&amp;",ixt=ix/"&amp;MOD_EXP(Input_Output!$S$22,Input_Output!$O$6,Prime)&amp;" mod "&amp;Prime&amp;"="&amp;D18&amp;")"</f>
        <v>Inverse Evaluation Row(ir=10,ix=-x mod 257=155) &amp; Transit Row(irt=ir-4 mod 64=6,ixt=ix/249 mod 257=77)</v>
      </c>
      <c r="C17" s="583"/>
      <c r="D17" s="583"/>
      <c r="E17" s="583"/>
      <c r="F17" s="583"/>
      <c r="G17" s="583"/>
      <c r="H17" s="583"/>
      <c r="I17" s="583"/>
      <c r="J17" s="583"/>
      <c r="K17" s="583"/>
      <c r="L17" s="583"/>
      <c r="M17" s="583"/>
      <c r="N17" s="583"/>
      <c r="O17" s="583"/>
      <c r="P17" s="583"/>
      <c r="Q17" s="583"/>
      <c r="R17" s="583"/>
      <c r="S17" s="583"/>
      <c r="T17" s="583"/>
      <c r="U17" s="583"/>
      <c r="V17" s="583"/>
      <c r="W17" s="583"/>
      <c r="X17" s="583"/>
      <c r="Y17" s="583"/>
      <c r="Z17" s="583"/>
      <c r="AA17" s="583"/>
      <c r="AB17" s="583"/>
      <c r="AC17" s="583"/>
      <c r="AD17" s="583"/>
      <c r="AE17" s="583"/>
      <c r="AF17" s="583"/>
      <c r="AG17" s="583"/>
      <c r="AH17" s="583"/>
      <c r="AI17" s="583"/>
      <c r="AJ17" s="583"/>
      <c r="AK17" s="583"/>
      <c r="AL17" s="7"/>
      <c r="AM17" s="103"/>
      <c r="AN17" s="21"/>
      <c r="AO17" s="21"/>
      <c r="AP17" s="7"/>
      <c r="AQ17" s="52"/>
      <c r="AR17" s="52"/>
      <c r="AS17" s="52"/>
      <c r="AT17" s="52"/>
      <c r="AU17" s="52"/>
      <c r="AV17" s="52"/>
      <c r="AW17" s="52"/>
      <c r="AX17" s="7"/>
      <c r="AY17" s="21"/>
      <c r="AZ17" s="21"/>
      <c r="BA17" s="21"/>
      <c r="BB17" s="21"/>
      <c r="BC17" s="21"/>
      <c r="BD17" s="21"/>
      <c r="BE17" s="21"/>
      <c r="BF17" s="21"/>
      <c r="BG17" s="21"/>
      <c r="BH17" s="21"/>
      <c r="BI17" s="21"/>
      <c r="BJ17" s="7"/>
      <c r="BK17" s="21"/>
      <c r="BL17" s="21"/>
      <c r="BM17" s="21"/>
      <c r="BN17" s="21"/>
      <c r="BO17" s="21"/>
      <c r="BP17" s="21"/>
      <c r="BQ17" s="21"/>
      <c r="BR17" s="21"/>
      <c r="BS17" s="21"/>
      <c r="BT17" s="21"/>
      <c r="BU17" s="21"/>
      <c r="BV17" s="7"/>
      <c r="BW17" s="21"/>
      <c r="BX17" s="21"/>
      <c r="BY17" s="21"/>
      <c r="BZ17" s="21"/>
      <c r="CA17" s="21"/>
      <c r="CB17" s="21"/>
      <c r="CC17" s="21"/>
      <c r="CD17" s="7"/>
      <c r="CE17" s="21"/>
      <c r="CF17" s="21"/>
      <c r="CG17" s="21"/>
      <c r="CH17" s="21"/>
      <c r="CI17" s="21"/>
      <c r="CJ17" s="7"/>
      <c r="CK17" s="21"/>
      <c r="CL17" s="21"/>
      <c r="CM17" s="21"/>
      <c r="CN17" s="21"/>
      <c r="CO17" s="21"/>
      <c r="CP17" s="7"/>
    </row>
    <row r="18" spans="1:94" x14ac:dyDescent="0.25">
      <c r="A18" s="581"/>
      <c r="B18" s="41" t="s">
        <v>339</v>
      </c>
      <c r="C18" s="19">
        <f ca="1">MOD(C19-Input_Output!$O$6,Input_Output!$O$22)</f>
        <v>6</v>
      </c>
      <c r="D18" s="19" cm="1">
        <f t="array" ref="D18">MOD(D19*MOD_INV(MOD_EXP(Input_Output!$S$22,Input_Output!$O$6,Prime),Prime),Prime)</f>
        <v>77</v>
      </c>
      <c r="E18" s="7"/>
      <c r="F18" s="42" cm="1">
        <f t="array" aca="1" ref="F18:AK18" ca="1">OFFSET('Evaluation Trace'!$D$5:$AI$5,C18,0)</f>
        <v>17</v>
      </c>
      <c r="G18" s="42">
        <f ca="1"/>
        <v>136</v>
      </c>
      <c r="H18" s="42">
        <f ca="1"/>
        <v>99</v>
      </c>
      <c r="I18" s="42">
        <f ca="1"/>
        <v>64</v>
      </c>
      <c r="J18" s="49">
        <f ca="1"/>
        <v>254</v>
      </c>
      <c r="K18" s="42">
        <f ca="1"/>
        <v>233</v>
      </c>
      <c r="L18" s="42">
        <f ca="1"/>
        <v>176</v>
      </c>
      <c r="M18" s="42">
        <f ca="1"/>
        <v>41</v>
      </c>
      <c r="N18" s="42">
        <f ca="1"/>
        <v>140</v>
      </c>
      <c r="O18" s="42">
        <f ca="1"/>
        <v>18</v>
      </c>
      <c r="P18" s="42">
        <f ca="1"/>
        <v>67</v>
      </c>
      <c r="Q18" s="42">
        <f ca="1"/>
        <v>179</v>
      </c>
      <c r="R18" s="42">
        <f ca="1"/>
        <v>205</v>
      </c>
      <c r="S18" s="42">
        <f ca="1"/>
        <v>67</v>
      </c>
      <c r="T18" s="42">
        <f ca="1"/>
        <v>181</v>
      </c>
      <c r="U18" s="42">
        <f ca="1"/>
        <v>184</v>
      </c>
      <c r="V18" s="42">
        <f ca="1"/>
        <v>243</v>
      </c>
      <c r="W18" s="42">
        <f ca="1"/>
        <v>56</v>
      </c>
      <c r="X18" s="42">
        <f ca="1"/>
        <v>118</v>
      </c>
      <c r="Y18" s="42">
        <f ca="1"/>
        <v>228</v>
      </c>
      <c r="Z18" s="42">
        <f ca="1"/>
        <v>185</v>
      </c>
      <c r="AA18" s="42">
        <f ca="1"/>
        <v>96</v>
      </c>
      <c r="AB18" s="42">
        <f ca="1"/>
        <v>63</v>
      </c>
      <c r="AC18" s="42">
        <f ca="1"/>
        <v>100</v>
      </c>
      <c r="AD18" s="42">
        <f ca="1"/>
        <v>65</v>
      </c>
      <c r="AE18" s="42">
        <f ca="1"/>
        <v>146</v>
      </c>
      <c r="AF18" s="42">
        <f ca="1"/>
        <v>26</v>
      </c>
      <c r="AG18" s="42">
        <f ca="1"/>
        <v>196</v>
      </c>
      <c r="AH18" s="42">
        <f ca="1"/>
        <v>27</v>
      </c>
      <c r="AI18" s="19">
        <f ca="1"/>
        <v>242</v>
      </c>
      <c r="AJ18" s="19">
        <f ca="1"/>
        <v>66</v>
      </c>
      <c r="AK18" s="19">
        <f ca="1"/>
        <v>179</v>
      </c>
      <c r="AL18" s="7"/>
      <c r="AM18" s="103"/>
      <c r="AN18" s="21"/>
      <c r="AO18" s="21"/>
      <c r="AP18" s="7"/>
      <c r="AQ18" s="21"/>
      <c r="AR18" s="21"/>
      <c r="AS18" s="21"/>
      <c r="AT18" s="21"/>
      <c r="AU18" s="21"/>
      <c r="AV18" s="21"/>
      <c r="AW18" s="21"/>
      <c r="AX18" s="7"/>
      <c r="AY18" s="21"/>
      <c r="AZ18" s="21"/>
      <c r="BA18" s="21"/>
      <c r="BB18" s="21"/>
      <c r="BC18" s="21"/>
      <c r="BD18" s="21"/>
      <c r="BE18" s="21"/>
      <c r="BF18" s="21"/>
      <c r="BG18" s="21"/>
      <c r="BH18" s="21"/>
      <c r="BI18" s="21"/>
      <c r="BJ18" s="7"/>
      <c r="BK18" s="21"/>
      <c r="BL18" s="21"/>
      <c r="BM18" s="21"/>
      <c r="BN18" s="21"/>
      <c r="BO18" s="21"/>
      <c r="BP18" s="21"/>
      <c r="BQ18" s="21"/>
      <c r="BR18" s="21"/>
      <c r="BS18" s="21"/>
      <c r="BT18" s="21"/>
      <c r="BU18" s="21"/>
      <c r="BV18" s="7"/>
      <c r="BW18" s="21"/>
      <c r="BX18" s="21"/>
      <c r="BY18" s="21"/>
      <c r="BZ18" s="21"/>
      <c r="CA18" s="21"/>
      <c r="CB18" s="21"/>
      <c r="CC18" s="21"/>
      <c r="CD18" s="7"/>
      <c r="CE18" s="21"/>
      <c r="CF18" s="21"/>
      <c r="CG18" s="21"/>
      <c r="CH18" s="21"/>
      <c r="CI18" s="21"/>
      <c r="CJ18" s="7"/>
      <c r="CK18" s="21"/>
      <c r="CL18" s="21"/>
      <c r="CM18" s="21"/>
      <c r="CN18" s="21"/>
      <c r="CO18" s="21"/>
      <c r="CP18" s="7"/>
    </row>
    <row r="19" spans="1:94" x14ac:dyDescent="0.25">
      <c r="A19" s="581"/>
      <c r="B19" s="41" t="s">
        <v>340</v>
      </c>
      <c r="C19" s="19">
        <f ca="1">MATCH(D19,OFFSET('Evaluation Trace'!$C$5,0,0,Input_Output!$O$22),0)-1</f>
        <v>10</v>
      </c>
      <c r="D19" s="19">
        <f>MOD(-D16,Prime)</f>
        <v>155</v>
      </c>
      <c r="E19" s="7"/>
      <c r="F19" s="42" cm="1">
        <f t="array" aca="1" ref="F19:AK19" ca="1">OFFSET('Evaluation Trace'!$D$5:$AI$5,C19,0)</f>
        <v>126</v>
      </c>
      <c r="G19" s="42">
        <f ca="1"/>
        <v>200</v>
      </c>
      <c r="H19" s="42">
        <f ca="1"/>
        <v>156</v>
      </c>
      <c r="I19" s="42">
        <f ca="1"/>
        <v>235</v>
      </c>
      <c r="J19" s="49">
        <f ca="1"/>
        <v>55</v>
      </c>
      <c r="K19" s="42">
        <f ca="1"/>
        <v>212</v>
      </c>
      <c r="L19" s="42">
        <f ca="1"/>
        <v>254</v>
      </c>
      <c r="M19" s="42">
        <f ca="1"/>
        <v>78</v>
      </c>
      <c r="N19" s="42">
        <f ca="1"/>
        <v>184</v>
      </c>
      <c r="O19" s="42">
        <f ca="1"/>
        <v>229</v>
      </c>
      <c r="P19" s="42">
        <f ca="1"/>
        <v>240</v>
      </c>
      <c r="Q19" s="42">
        <f ca="1"/>
        <v>23</v>
      </c>
      <c r="R19" s="42">
        <f ca="1"/>
        <v>105</v>
      </c>
      <c r="S19" s="42">
        <f ca="1"/>
        <v>136</v>
      </c>
      <c r="T19" s="42">
        <f ca="1"/>
        <v>49</v>
      </c>
      <c r="U19" s="42">
        <f ca="1"/>
        <v>214</v>
      </c>
      <c r="V19" s="42">
        <f ca="1"/>
        <v>31</v>
      </c>
      <c r="W19" s="42">
        <f ca="1"/>
        <v>170</v>
      </c>
      <c r="X19" s="42">
        <f ca="1"/>
        <v>28</v>
      </c>
      <c r="Y19" s="42">
        <f ca="1"/>
        <v>105</v>
      </c>
      <c r="Z19" s="42">
        <f ca="1"/>
        <v>157</v>
      </c>
      <c r="AA19" s="42">
        <f ca="1"/>
        <v>35</v>
      </c>
      <c r="AB19" s="42">
        <f ca="1"/>
        <v>139</v>
      </c>
      <c r="AC19" s="42">
        <f ca="1"/>
        <v>236</v>
      </c>
      <c r="AD19" s="42">
        <f ca="1"/>
        <v>108</v>
      </c>
      <c r="AE19" s="42">
        <f ca="1"/>
        <v>7</v>
      </c>
      <c r="AF19" s="42">
        <f ca="1"/>
        <v>98</v>
      </c>
      <c r="AG19" s="42">
        <f ca="1"/>
        <v>78</v>
      </c>
      <c r="AH19" s="42">
        <f ca="1"/>
        <v>47</v>
      </c>
      <c r="AI19" s="19">
        <f ca="1"/>
        <v>46</v>
      </c>
      <c r="AJ19" s="19">
        <f ca="1"/>
        <v>129</v>
      </c>
      <c r="AK19" s="19">
        <f ca="1"/>
        <v>156</v>
      </c>
      <c r="AL19" s="7"/>
      <c r="AM19" s="104" cm="1">
        <f t="array" aca="1" ref="AM19" ca="1">MOD(AO19*MOD_INV(AN19,Prime),Prime)</f>
        <v>184</v>
      </c>
      <c r="AN19" s="19">
        <f ca="1">OFFSET('Validity Polinomial'!C$5,C19,0)</f>
        <v>7</v>
      </c>
      <c r="AO19" s="43">
        <f ca="1">MOD(SUMPRODUCT(_xlfn.HSTACK(AQ$2:AW$2,AY$2:BI$2,BK$2:BU$2,BW$2:CC$2,CE$2:CI$2,CK$2:CO$2),_xlfn.HSTACK(AQ19:AW19,AY19:BI19,BK19:BU19,BW19:CC19,CE19:CI19,CK19:CO19)),Prime)</f>
        <v>3</v>
      </c>
      <c r="AP19" s="7"/>
      <c r="AQ19" s="43">
        <f ca="1">MOD((AI19+AJ19)*(P19+Q19+R19-1),Prime)</f>
        <v>232</v>
      </c>
      <c r="AR19" s="43">
        <f ca="1">MOD((AI19+AJ19)*(P19*(1-P19)),Prime)</f>
        <v>163</v>
      </c>
      <c r="AS19" s="43">
        <f ca="1">MOD((AI19+AJ19)*(Q19*(1-Q19)),Prime)</f>
        <v>115</v>
      </c>
      <c r="AT19" s="43">
        <f ca="1">MOD((AI19+AJ19)*(R19*(1-R19)),Prime)</f>
        <v>52</v>
      </c>
      <c r="AU19" s="43">
        <f ca="1">MOD((AI19+AJ19)*(P19*($K19-P$5)),Prime)</f>
        <v>235</v>
      </c>
      <c r="AV19" s="43">
        <f ca="1">MOD((AI19+AJ19)*(Q19*($K19-Q$5)),Prime)</f>
        <v>147</v>
      </c>
      <c r="AW19" s="43">
        <f ca="1">MOD((AI19+AJ19)*(R19*($K19-R$5)),Prime)</f>
        <v>152</v>
      </c>
      <c r="AX19" s="7"/>
      <c r="AY19" s="43">
        <f ca="1">MOD((AI19+AJ19)*(S19+T19+U19+V19+W19-1),Prime)</f>
        <v>226</v>
      </c>
      <c r="AZ19" s="43">
        <f ca="1">MOD((AI19+AJ19)*(S19*(1-S19)),Prime)</f>
        <v>14</v>
      </c>
      <c r="BA19" s="43">
        <f ca="1">MOD((AI19+AJ19)*(T19*(1-T19)),Prime)</f>
        <v>114</v>
      </c>
      <c r="BB19" s="43">
        <f ca="1">MOD((AI19+AJ19)*(U19*(1-U19)),Prime)</f>
        <v>173</v>
      </c>
      <c r="BC19" s="43">
        <f ca="1">MOD((AI19+AJ19)*(V19*(1-V19)),Prime)</f>
        <v>188</v>
      </c>
      <c r="BD19" s="43">
        <f ca="1">MOD((AI19+AJ19)*(W19*(1-W19)),Prime)</f>
        <v>198</v>
      </c>
      <c r="BE19" s="43">
        <f ca="1">MOD(($AI19+$AJ19)*(S19*($M19-S$5)),Prime)</f>
        <v>89</v>
      </c>
      <c r="BF19" s="43">
        <f ca="1">MOD(($AI19+$AJ19)*(T19*($M19-T$5)),Prime)</f>
        <v>42</v>
      </c>
      <c r="BG19" s="43">
        <f ca="1">MOD(($AI19+$AJ19)*(U19*($M19-U$5)),Prime)</f>
        <v>182</v>
      </c>
      <c r="BH19" s="43">
        <f ca="1">MOD(($AI19+$AJ19)*(V19*($M19-V$5)),Prime)</f>
        <v>44</v>
      </c>
      <c r="BI19" s="43">
        <f ca="1">MOD(($AI19+$AJ19)*(W19*($M19-W$5)),Prime)</f>
        <v>38</v>
      </c>
      <c r="BJ19" s="7"/>
      <c r="BK19" s="43">
        <f ca="1">MOD((AI19+AJ19)*(X19+Y19+Z19+AA19+AB19-1),Prime)</f>
        <v>70</v>
      </c>
      <c r="BL19" s="43">
        <f ca="1">MOD((AI19+AJ19)*(X19*(1-X19)),Prime)</f>
        <v>55</v>
      </c>
      <c r="BM19" s="43">
        <f ca="1">MOD((AI19+AJ19)*(Y19*(1-Y19)),Prime)</f>
        <v>52</v>
      </c>
      <c r="BN19" s="43">
        <f ca="1">MOD((AI19+AJ19)*(Z19*(1-Z19)),Prime)</f>
        <v>146</v>
      </c>
      <c r="BO19" s="43">
        <f ca="1">MOD((AI19+AJ19)*(AA19*(1-AA19)),Prime)</f>
        <v>177</v>
      </c>
      <c r="BP19" s="43">
        <f ca="1">MOD((AI19+AJ19)*(AB19*(1-AB19)),Prime)</f>
        <v>84</v>
      </c>
      <c r="BQ19" s="43">
        <f ca="1">MOD(($AI19+$AJ19)*(X19*($N19-X$5)),Prime)</f>
        <v>44</v>
      </c>
      <c r="BR19" s="43">
        <f ca="1">MOD(($AI19+$AJ19)*(Y19*($N19-Y$5)),Prime)</f>
        <v>37</v>
      </c>
      <c r="BS19" s="43">
        <f ca="1">MOD(($AI19+$AJ19)*(Z19*($N19-Z$5)),Prime)</f>
        <v>1</v>
      </c>
      <c r="BT19" s="43">
        <f ca="1">MOD(($AI19+$AJ19)*(AA19*($N19-AA$5)),Prime)</f>
        <v>184</v>
      </c>
      <c r="BU19" s="43">
        <f ca="1">MOD(($AI19+$AJ19)*(AB19*($N19-AB$5)),Prime)</f>
        <v>248</v>
      </c>
      <c r="BV19" s="7"/>
      <c r="BW19" s="43">
        <f ca="1">MOD((AI19+AJ19)*(T19*F19+U19*G19+V19*H19+W19*I19-AC19),Prime)</f>
        <v>169</v>
      </c>
      <c r="BX19" s="43">
        <f ca="1">MOD((AI19+AJ19)*(Y19*F19+Z19*G19+AA19*H19+AB19*I19-AD19),Prime)</f>
        <v>36</v>
      </c>
      <c r="BY19" s="43">
        <f ca="1">MOD((AI19+AJ19)*(MOD(P19*AD19+Q19*(AD19+O19)+R19*(AC19+AD19+O19),Prime)-AE19),Prime)</f>
        <v>88</v>
      </c>
      <c r="BZ19" s="43">
        <f ca="1">MOD((AI19+AJ19)*MOD(J19*(AC19+T19)+(1-J19)*AE19-AF19,Prime),Prime)</f>
        <v>132</v>
      </c>
      <c r="CA19" s="43">
        <f ca="1">MOD((AI19+AJ19)*((L19*AF19+(1-L19)*AE19)-AG19),Prime)</f>
        <v>195</v>
      </c>
      <c r="CB19" s="43">
        <f ca="1">MOD((AI19+AJ19)*J19*(1-J19),Prime)</f>
        <v>161</v>
      </c>
      <c r="CC19" s="43">
        <f ca="1">MOD(AJ19*MOD(AH18*AE18-(1-J19),Prime),Prime)</f>
        <v>199</v>
      </c>
      <c r="CD19" s="7"/>
      <c r="CE19" s="43">
        <f ca="1">MOD($AJ19*((1-T18)*(MOD(F18+1,Prime))+T18*$AG18-F19),Prime)</f>
        <v>121</v>
      </c>
      <c r="CF19" s="43">
        <f ca="1">MOD($AJ19*((1-U18)*G18+U18*$AG18-G19),Prime)</f>
        <v>91</v>
      </c>
      <c r="CG19" s="43">
        <f ca="1">MOD($AJ19*((1-V18)*H18+V18*$AG18-H19),Prime)</f>
        <v>192</v>
      </c>
      <c r="CH19" s="43">
        <f ca="1">MOD($AJ19*((1-W18)*I18+W18*$AG18-I19),Prime)</f>
        <v>141</v>
      </c>
      <c r="CI19" s="43">
        <f ca="1">MOD(AJ19*AE18*J19,Prime)</f>
        <v>160</v>
      </c>
      <c r="CJ19" s="7"/>
      <c r="CK19" s="43">
        <f ca="1">MOD(F19*$AI19,Prime)</f>
        <v>142</v>
      </c>
      <c r="CL19" s="43">
        <f ca="1">MOD((G19-INPUT)*$AI19,Prime)</f>
        <v>21</v>
      </c>
      <c r="CM19" s="43">
        <f ca="1">MOD(J19*$AI19,Prime)</f>
        <v>217</v>
      </c>
      <c r="CN19" s="43">
        <f ca="1">MOD((G19-OUT)*$AK19,Prime)</f>
        <v>76</v>
      </c>
      <c r="CO19" s="43">
        <f ca="1">MOD(AI18+AJ18-AK18-AJ19,Prime)</f>
        <v>0</v>
      </c>
      <c r="CP19" s="7"/>
    </row>
    <row r="20" spans="1:94" x14ac:dyDescent="0.25">
      <c r="A20" s="21"/>
      <c r="B20" s="21"/>
      <c r="C20" s="51"/>
      <c r="D20" s="21"/>
      <c r="E20" s="21"/>
      <c r="F20" s="21"/>
      <c r="G20" s="21"/>
      <c r="H20" s="21"/>
      <c r="I20" s="21"/>
      <c r="J20" s="21"/>
      <c r="K20" s="21"/>
      <c r="L20" s="21"/>
      <c r="M20" s="21"/>
      <c r="N20" s="21"/>
      <c r="O20" s="21"/>
      <c r="P20" s="21"/>
      <c r="Q20" s="21"/>
      <c r="R20" s="21"/>
      <c r="S20" s="21"/>
      <c r="T20" s="21"/>
      <c r="U20" s="21"/>
      <c r="V20" s="21"/>
      <c r="W20" s="21"/>
      <c r="X20" s="21"/>
      <c r="Y20" s="21"/>
      <c r="Z20" s="21"/>
      <c r="AA20" s="21"/>
      <c r="AB20" s="21"/>
      <c r="AC20" s="21"/>
      <c r="AD20" s="21"/>
      <c r="AE20" s="21"/>
      <c r="AF20" s="21"/>
      <c r="AG20" s="21"/>
      <c r="AH20" s="21"/>
      <c r="AI20" s="21"/>
      <c r="AJ20" s="21"/>
      <c r="AK20" s="21"/>
      <c r="AL20" s="21"/>
      <c r="AM20" s="103"/>
      <c r="AN20" s="21"/>
      <c r="AO20" s="21"/>
      <c r="AP20" s="21"/>
      <c r="AQ20" s="21"/>
      <c r="AR20" s="21"/>
      <c r="AS20" s="21"/>
      <c r="AT20" s="21"/>
      <c r="AU20" s="21"/>
      <c r="AV20" s="21"/>
      <c r="AW20" s="21"/>
      <c r="AX20" s="21"/>
      <c r="AY20" s="21"/>
      <c r="AZ20" s="21"/>
      <c r="BA20" s="21"/>
      <c r="BB20" s="21"/>
      <c r="BC20" s="21"/>
      <c r="BD20" s="21"/>
      <c r="BE20" s="21"/>
      <c r="BF20" s="21"/>
      <c r="BG20" s="21"/>
      <c r="BH20" s="21"/>
      <c r="BI20" s="21"/>
      <c r="BJ20" s="21"/>
      <c r="BK20" s="21"/>
      <c r="BL20" s="21"/>
      <c r="BM20" s="21"/>
      <c r="BN20" s="21"/>
      <c r="BO20" s="21"/>
      <c r="BP20" s="21"/>
      <c r="BQ20" s="21"/>
      <c r="BR20" s="21"/>
      <c r="BS20" s="21"/>
      <c r="BT20" s="21"/>
      <c r="BU20" s="21"/>
      <c r="BV20" s="21"/>
      <c r="BW20" s="21"/>
      <c r="BX20" s="21"/>
      <c r="BY20" s="21"/>
      <c r="BZ20" s="21"/>
      <c r="CA20" s="21"/>
      <c r="CB20" s="21"/>
      <c r="CC20" s="21"/>
      <c r="CD20" s="21"/>
      <c r="CE20" s="21"/>
      <c r="CF20" s="21"/>
      <c r="CG20" s="21"/>
      <c r="CH20" s="21"/>
      <c r="CI20" s="21"/>
      <c r="CJ20" s="21"/>
      <c r="CK20" s="21"/>
      <c r="CL20" s="21"/>
      <c r="CM20" s="21"/>
      <c r="CN20" s="21"/>
      <c r="CO20" s="21"/>
      <c r="CP20" s="21"/>
    </row>
    <row r="21" spans="1:94" ht="24" x14ac:dyDescent="0.25">
      <c r="A21" s="582" t="s">
        <v>629</v>
      </c>
      <c r="B21" s="582"/>
      <c r="C21" s="582"/>
      <c r="D21" s="582"/>
      <c r="E21" s="582"/>
      <c r="F21" s="582"/>
      <c r="G21" s="582"/>
      <c r="H21" s="582"/>
      <c r="I21" s="582"/>
      <c r="J21" s="582"/>
      <c r="K21" s="582"/>
      <c r="L21" s="582"/>
      <c r="M21" s="582"/>
      <c r="N21" s="582"/>
      <c r="O21" s="582"/>
      <c r="P21" s="582"/>
      <c r="Q21" s="582"/>
      <c r="R21" s="582"/>
      <c r="S21" s="582"/>
      <c r="T21" s="582"/>
      <c r="U21" s="582"/>
      <c r="V21" s="582"/>
      <c r="W21" s="582"/>
      <c r="X21" s="582"/>
      <c r="Y21" s="582"/>
      <c r="Z21" s="582"/>
      <c r="AA21" s="582"/>
      <c r="AB21" s="582"/>
      <c r="AC21" s="145"/>
      <c r="AD21" s="145"/>
      <c r="AE21" s="145"/>
      <c r="AF21" s="145"/>
      <c r="AG21" s="7"/>
    </row>
    <row r="22" spans="1:94" ht="17.25" customHeight="1" x14ac:dyDescent="0.3">
      <c r="A22" s="397" t="s">
        <v>434</v>
      </c>
      <c r="B22" s="397"/>
      <c r="C22" s="397"/>
      <c r="D22" s="397"/>
      <c r="E22" s="7"/>
      <c r="F22" s="397" t="s">
        <v>436</v>
      </c>
      <c r="G22" s="397"/>
      <c r="H22" s="397"/>
      <c r="I22" s="397"/>
      <c r="J22" s="397"/>
      <c r="K22" s="397"/>
      <c r="L22" s="397"/>
      <c r="M22" s="397"/>
      <c r="N22" s="397"/>
      <c r="O22" s="397"/>
      <c r="P22" s="397"/>
      <c r="Q22" s="397"/>
      <c r="R22" s="397"/>
      <c r="S22" s="397"/>
      <c r="T22" s="397"/>
      <c r="U22" s="397"/>
      <c r="V22" s="397"/>
      <c r="W22" s="397"/>
      <c r="X22" s="397"/>
      <c r="Y22" s="397"/>
      <c r="Z22" s="397"/>
      <c r="AA22" s="397"/>
      <c r="AB22" s="397"/>
      <c r="AC22" s="7"/>
      <c r="AD22" s="589" t="s">
        <v>444</v>
      </c>
      <c r="AE22" s="397"/>
      <c r="AF22" s="397"/>
      <c r="AG22" s="7"/>
    </row>
    <row r="23" spans="1:94" ht="17.25" customHeight="1" x14ac:dyDescent="0.3">
      <c r="A23" s="586">
        <f>ROUNDUP(LOG(Input_Output!$O$21*(Input_Output!$O$7-1),2),0)</f>
        <v>5</v>
      </c>
      <c r="B23" s="587"/>
      <c r="C23" s="587"/>
      <c r="D23" s="588"/>
      <c r="E23" s="7"/>
      <c r="F23" s="397" t="s">
        <v>437</v>
      </c>
      <c r="G23" s="397"/>
      <c r="H23" s="118"/>
      <c r="I23" s="397" t="s">
        <v>438</v>
      </c>
      <c r="J23" s="397"/>
      <c r="K23" s="118"/>
      <c r="L23" s="397" t="s">
        <v>439</v>
      </c>
      <c r="M23" s="397"/>
      <c r="N23" s="118"/>
      <c r="O23" s="397" t="s">
        <v>440</v>
      </c>
      <c r="P23" s="397"/>
      <c r="Q23" s="118"/>
      <c r="R23" s="397" t="s">
        <v>441</v>
      </c>
      <c r="S23" s="397"/>
      <c r="T23" s="118"/>
      <c r="U23" s="397" t="s">
        <v>441</v>
      </c>
      <c r="V23" s="397"/>
      <c r="W23" s="118"/>
      <c r="X23" s="397" t="s">
        <v>442</v>
      </c>
      <c r="Y23" s="397"/>
      <c r="Z23" s="118"/>
      <c r="AA23" s="397" t="s">
        <v>443</v>
      </c>
      <c r="AB23" s="397"/>
      <c r="AC23" s="7"/>
      <c r="AD23" s="397"/>
      <c r="AE23" s="397"/>
      <c r="AF23" s="397"/>
      <c r="AG23" s="7"/>
    </row>
    <row r="24" spans="1:94" s="194" customFormat="1" ht="17.25" customHeight="1" x14ac:dyDescent="0.35">
      <c r="A24" s="200"/>
      <c r="B24" s="200"/>
      <c r="C24" s="200"/>
      <c r="D24" s="200"/>
      <c r="E24" s="201"/>
      <c r="F24" s="200" t="s">
        <v>144</v>
      </c>
      <c r="G24" s="200" t="s">
        <v>153</v>
      </c>
      <c r="H24" s="202"/>
      <c r="I24" s="200" t="s">
        <v>615</v>
      </c>
      <c r="J24" s="200" t="s">
        <v>616</v>
      </c>
      <c r="K24" s="202"/>
      <c r="L24" s="200" t="s">
        <v>617</v>
      </c>
      <c r="M24" s="200" t="s">
        <v>618</v>
      </c>
      <c r="N24" s="202"/>
      <c r="O24" s="200" t="s">
        <v>619</v>
      </c>
      <c r="P24" s="200" t="s">
        <v>620</v>
      </c>
      <c r="Q24" s="202"/>
      <c r="R24" s="200" t="s">
        <v>621</v>
      </c>
      <c r="S24" s="200" t="s">
        <v>622</v>
      </c>
      <c r="T24" s="202"/>
      <c r="U24" s="200" t="s">
        <v>623</v>
      </c>
      <c r="V24" s="200" t="s">
        <v>624</v>
      </c>
      <c r="W24" s="202"/>
      <c r="X24" s="200" t="s">
        <v>625</v>
      </c>
      <c r="Y24" s="200" t="s">
        <v>626</v>
      </c>
      <c r="Z24" s="202"/>
      <c r="AA24" s="200" t="s">
        <v>627</v>
      </c>
      <c r="AB24" s="200" t="s">
        <v>628</v>
      </c>
      <c r="AC24" s="201"/>
      <c r="AD24" s="597" t="str">
        <f>"Degree(F"&amp;A23&amp;") = 0?"</f>
        <v>Degree(F5) = 0?</v>
      </c>
      <c r="AE24" s="597"/>
      <c r="AF24" s="597"/>
      <c r="AG24" s="201"/>
    </row>
    <row r="25" spans="1:94" ht="15" hidden="1" customHeight="1" x14ac:dyDescent="0.25">
      <c r="E25" s="7"/>
      <c r="F25" s="1">
        <v>0</v>
      </c>
      <c r="G25" s="1">
        <v>0</v>
      </c>
      <c r="H25" s="1">
        <v>0</v>
      </c>
      <c r="I25" s="1">
        <f>F25+1</f>
        <v>1</v>
      </c>
      <c r="J25" s="1">
        <f t="shared" ref="J25:AF25" si="0">G25+1</f>
        <v>1</v>
      </c>
      <c r="K25" s="1">
        <f t="shared" si="0"/>
        <v>1</v>
      </c>
      <c r="L25" s="1">
        <f t="shared" si="0"/>
        <v>2</v>
      </c>
      <c r="M25" s="1">
        <f t="shared" si="0"/>
        <v>2</v>
      </c>
      <c r="N25" s="1">
        <f t="shared" si="0"/>
        <v>2</v>
      </c>
      <c r="O25" s="1">
        <f t="shared" si="0"/>
        <v>3</v>
      </c>
      <c r="P25" s="1">
        <f t="shared" si="0"/>
        <v>3</v>
      </c>
      <c r="Q25" s="1">
        <f t="shared" si="0"/>
        <v>3</v>
      </c>
      <c r="R25" s="1">
        <f t="shared" si="0"/>
        <v>4</v>
      </c>
      <c r="S25" s="1">
        <f t="shared" si="0"/>
        <v>4</v>
      </c>
      <c r="T25" s="1">
        <f t="shared" si="0"/>
        <v>4</v>
      </c>
      <c r="U25" s="1">
        <f t="shared" si="0"/>
        <v>5</v>
      </c>
      <c r="V25" s="1">
        <f t="shared" si="0"/>
        <v>5</v>
      </c>
      <c r="W25" s="1">
        <f t="shared" si="0"/>
        <v>5</v>
      </c>
      <c r="X25" s="1">
        <f t="shared" si="0"/>
        <v>6</v>
      </c>
      <c r="Y25" s="1">
        <f t="shared" si="0"/>
        <v>6</v>
      </c>
      <c r="Z25" s="1">
        <f t="shared" si="0"/>
        <v>6</v>
      </c>
      <c r="AA25" s="1">
        <f t="shared" si="0"/>
        <v>7</v>
      </c>
      <c r="AB25" s="1">
        <f t="shared" si="0"/>
        <v>7</v>
      </c>
      <c r="AC25" s="1">
        <f t="shared" si="0"/>
        <v>7</v>
      </c>
      <c r="AD25" s="1">
        <f t="shared" si="0"/>
        <v>8</v>
      </c>
      <c r="AE25" s="1">
        <f t="shared" si="0"/>
        <v>8</v>
      </c>
      <c r="AF25" s="1">
        <f t="shared" si="0"/>
        <v>8</v>
      </c>
      <c r="AG25" s="7"/>
    </row>
    <row r="26" spans="1:94" ht="24" x14ac:dyDescent="0.25">
      <c r="A26" s="582" t="s">
        <v>134</v>
      </c>
      <c r="B26" s="582"/>
      <c r="C26" s="582"/>
      <c r="D26" s="582"/>
      <c r="E26" s="582"/>
      <c r="F26" s="582"/>
      <c r="G26" s="582"/>
      <c r="H26" s="582"/>
      <c r="I26" s="582"/>
      <c r="J26" s="582"/>
      <c r="K26" s="582"/>
      <c r="L26" s="582"/>
      <c r="M26" s="582"/>
      <c r="N26" s="582"/>
      <c r="O26" s="582"/>
      <c r="P26" s="582"/>
      <c r="Q26" s="582"/>
      <c r="R26" s="582"/>
      <c r="S26" s="582"/>
      <c r="T26" s="582"/>
      <c r="U26" s="582"/>
      <c r="V26" s="582"/>
      <c r="W26" s="582"/>
      <c r="X26" s="582"/>
      <c r="Y26" s="582"/>
      <c r="Z26" s="582"/>
      <c r="AA26" s="582"/>
      <c r="AB26" s="582"/>
      <c r="AC26" s="582"/>
      <c r="AD26" s="582"/>
      <c r="AE26" s="582"/>
      <c r="AF26" s="582"/>
      <c r="AG26" s="7"/>
    </row>
    <row r="27" spans="1:94" x14ac:dyDescent="0.25">
      <c r="A27" s="590" t="s">
        <v>445</v>
      </c>
      <c r="B27" s="591"/>
      <c r="C27" s="591"/>
      <c r="D27" s="592"/>
      <c r="E27" s="7"/>
      <c r="F27" s="8">
        <f>Verifier!D9</f>
        <v>65</v>
      </c>
      <c r="G27" s="8">
        <f>Verifier!D12</f>
        <v>192</v>
      </c>
      <c r="H27" s="118"/>
      <c r="I27" s="8">
        <f>MOD(F27*F27,Prime)</f>
        <v>113</v>
      </c>
      <c r="J27" s="8">
        <f>MOD(-I27,Prime)</f>
        <v>144</v>
      </c>
      <c r="K27" s="118"/>
      <c r="L27" s="8">
        <f>MOD(I27*I27,Prime)</f>
        <v>176</v>
      </c>
      <c r="M27" s="8">
        <f>MOD(-L27,Prime)</f>
        <v>81</v>
      </c>
      <c r="N27" s="118"/>
      <c r="O27" s="8">
        <f>MOD(L27*L27,Prime)</f>
        <v>136</v>
      </c>
      <c r="P27" s="8">
        <f>MOD(-O27,Prime)</f>
        <v>121</v>
      </c>
      <c r="Q27" s="118"/>
      <c r="R27" s="8">
        <f>MOD(O27*O27,Prime)</f>
        <v>249</v>
      </c>
      <c r="S27" s="8">
        <f>MOD(-R27,Prime)</f>
        <v>8</v>
      </c>
      <c r="T27" s="118"/>
      <c r="U27" s="8">
        <f>MOD(R27*R27,Prime)</f>
        <v>64</v>
      </c>
      <c r="V27" s="8">
        <f>MOD(-U27,Prime)</f>
        <v>193</v>
      </c>
      <c r="W27" s="118"/>
      <c r="X27" s="8">
        <f>MOD(U27*U27,Prime)</f>
        <v>241</v>
      </c>
      <c r="Y27" s="8">
        <f>MOD(-X27,Prime)</f>
        <v>16</v>
      </c>
      <c r="Z27" s="118"/>
      <c r="AA27" s="8">
        <f>MOD(X27*X27,Prime)</f>
        <v>256</v>
      </c>
      <c r="AB27" s="8">
        <f>MOD(-AA27,Prime)</f>
        <v>1</v>
      </c>
      <c r="AC27" s="7"/>
      <c r="AD27" s="593" t="b" cm="1">
        <f t="array" aca="1" ref="AD27" ca="1">INDEX('FRI Layers'!$B$4:$AF$4,1+$A$23*4)=INDEX(F28:AB28,1+$A$23*3)</f>
        <v>1</v>
      </c>
      <c r="AE27" s="593"/>
      <c r="AF27" s="594"/>
      <c r="AG27" s="7"/>
    </row>
    <row r="28" spans="1:94" x14ac:dyDescent="0.25">
      <c r="A28" s="590" t="s">
        <v>446</v>
      </c>
      <c r="B28" s="591"/>
      <c r="C28" s="591"/>
      <c r="D28" s="592"/>
      <c r="E28" s="7"/>
      <c r="F28" s="105">
        <f ca="1">Verifier!AM9</f>
        <v>138</v>
      </c>
      <c r="G28" s="105">
        <f ca="1">Verifier!AM12</f>
        <v>223</v>
      </c>
      <c r="H28" s="118"/>
      <c r="I28" s="105" cm="1">
        <f t="array" aca="1" ref="I28" ca="1">IF(K$25&gt;$A$23,"",MOD(((1+L1_CHALLENGE*MOD_INV(F27,Prime))*F28+(1-L1_CHALLENGE*MOD_INV(F27,Prime))*G28)*MOD_INV(2,Prime),Prime))</f>
        <v>216</v>
      </c>
      <c r="J28" s="106">
        <f ca="1">IF(L$25&gt;$A$23,"",INDEX(_xlfn.ANCHORARRAY('FRI Layers'!$H$4),MATCH(J27,_xlfn.ANCHORARRAY('FRI Layers'!$G$4),0)))</f>
        <v>124</v>
      </c>
      <c r="K28" s="118"/>
      <c r="L28" s="105" cm="1">
        <f t="array" aca="1" ref="L28" ca="1">IF(N$25&gt;$A$23,"",MOD(((1+L2_CHALLENGE*MOD_INV(I27,Prime))*I28+(1-L2_CHALLENGE*MOD_INV(I27,Prime))*J28)*MOD_INV(2,Prime),Prime))</f>
        <v>34</v>
      </c>
      <c r="M28" s="106">
        <f ca="1">IF(O$25&gt;$A$23,"",INDEX(_xlfn.ANCHORARRAY('FRI Layers'!$L$4),MATCH(M27,_xlfn.ANCHORARRAY('FRI Layers'!$K$4),0)))</f>
        <v>145</v>
      </c>
      <c r="N28" s="118"/>
      <c r="O28" s="105" cm="1">
        <f t="array" aca="1" ref="O28" ca="1">IF(Q$25&gt;$A$23,"",MOD(((1+L3_CHALLENGE*MOD_INV(L27,Prime))*L28+(1-L3_CHALLENGE*MOD_INV(L27,Prime))*M28)*MOD_INV(2,Prime),Prime))</f>
        <v>163</v>
      </c>
      <c r="P28" s="106">
        <f ca="1">IF(R$25&gt;$A$23,"",INDEX(_xlfn.ANCHORARRAY('FRI Layers'!$P$4),MATCH(P27,_xlfn.ANCHORARRAY('FRI Layers'!$O$4),0)))</f>
        <v>28</v>
      </c>
      <c r="Q28" s="118"/>
      <c r="R28" s="105" cm="1">
        <f t="array" aca="1" ref="R28" ca="1">IF(T$25&gt;$A$23,"",MOD(((1+L4_CHALLENGE*MOD_INV(O27,Prime))*O28+(1-L4_CHALLENGE*MOD_INV(O27,Prime))*P28)*MOD_INV(2,Prime),Prime))</f>
        <v>174</v>
      </c>
      <c r="S28" s="106">
        <f ca="1">IF(U$25&gt;$A$23,"",INDEX(_xlfn.ANCHORARRAY('FRI Layers'!$T$4),MATCH(S27,_xlfn.ANCHORARRAY('FRI Layers'!$S$4),0)))</f>
        <v>115</v>
      </c>
      <c r="T28" s="118"/>
      <c r="U28" s="105" cm="1">
        <f t="array" aca="1" ref="U28" ca="1">IF(W$25&gt;$A$23,"",MOD(((1+L5_CHALLENGE*MOD_INV(R27,Prime))*R28+(1-L5_CHALLENGE*MOD_INV(R27,Prime))*S28)*MOD_INV(2,Prime),Prime))</f>
        <v>65</v>
      </c>
      <c r="V28" s="106" t="str">
        <f>IF(X$25&gt;$A$23,"",INDEX(_xlfn.ANCHORARRAY('FRI Layers'!$T$4),MATCH(V27,_xlfn.ANCHORARRAY('FRI Layers'!$S$4),0)))</f>
        <v/>
      </c>
      <c r="W28" s="118"/>
      <c r="X28" s="105" t="str" cm="1">
        <f t="array" ref="X28">IF(Z$25&gt;$A$23,"",MOD(((1+L4_CHALLENGE*MOD_INV(U27,Prime))*U28+(1-L4_CHALLENGE*MOD_INV(U27,Prime))*V28)*MOD_INV(2,Prime),Prime))</f>
        <v/>
      </c>
      <c r="Y28" s="106" t="str">
        <f>IF(AA$25&gt;$A$23,"",INDEX(_xlfn.ANCHORARRAY('FRI Layers'!$T$4),MATCH(Y27,_xlfn.ANCHORARRAY('FRI Layers'!$S$4),0)))</f>
        <v/>
      </c>
      <c r="Z28" s="118"/>
      <c r="AA28" s="105" t="str" cm="1">
        <f t="array" ref="AA28">IF(AC$25&gt;$A$23,"",MOD(((1+L4_CHALLENGE*MOD_INV(X27,Prime))*X28+(1-L4_CHALLENGE*MOD_INV(X27,Prime))*Y28)*MOD_INV(2,Prime),Prime))</f>
        <v/>
      </c>
      <c r="AB28" s="106" t="str">
        <f>IF(AD$25&gt;$A$23,"",INDEX(_xlfn.ANCHORARRAY('FRI Layers'!$T$4),MATCH(AB27,_xlfn.ANCHORARRAY('FRI Layers'!$S$4),0)))</f>
        <v/>
      </c>
      <c r="AC28" s="7"/>
      <c r="AD28" s="595"/>
      <c r="AE28" s="595"/>
      <c r="AF28" s="596"/>
      <c r="AG28" s="7"/>
    </row>
    <row r="29" spans="1:94" ht="24" x14ac:dyDescent="0.25">
      <c r="A29" s="582" t="s">
        <v>135</v>
      </c>
      <c r="B29" s="582"/>
      <c r="C29" s="582"/>
      <c r="D29" s="582"/>
      <c r="E29" s="582"/>
      <c r="F29" s="582"/>
      <c r="G29" s="582"/>
      <c r="H29" s="582"/>
      <c r="I29" s="582"/>
      <c r="J29" s="582"/>
      <c r="K29" s="582"/>
      <c r="L29" s="582"/>
      <c r="M29" s="582"/>
      <c r="N29" s="582"/>
      <c r="O29" s="582"/>
      <c r="P29" s="582"/>
      <c r="Q29" s="582"/>
      <c r="R29" s="582"/>
      <c r="S29" s="582"/>
      <c r="T29" s="582"/>
      <c r="U29" s="582"/>
      <c r="V29" s="582"/>
      <c r="W29" s="582"/>
      <c r="X29" s="582"/>
      <c r="Y29" s="582"/>
      <c r="Z29" s="582"/>
      <c r="AA29" s="582"/>
      <c r="AB29" s="582"/>
      <c r="AC29" s="582"/>
      <c r="AD29" s="582"/>
      <c r="AE29" s="582"/>
      <c r="AF29" s="582"/>
      <c r="AG29" s="7"/>
    </row>
    <row r="30" spans="1:94" x14ac:dyDescent="0.25">
      <c r="A30" s="590" t="s">
        <v>445</v>
      </c>
      <c r="B30" s="591"/>
      <c r="C30" s="591"/>
      <c r="D30" s="592"/>
      <c r="E30" s="7"/>
      <c r="F30" s="8">
        <f>Verifier!D16</f>
        <v>102</v>
      </c>
      <c r="G30" s="8">
        <f>Verifier!D19</f>
        <v>155</v>
      </c>
      <c r="H30" s="118"/>
      <c r="I30" s="8">
        <f>MOD(F30*F30,Prime)</f>
        <v>124</v>
      </c>
      <c r="J30" s="8">
        <f>MOD(-I30,Prime)</f>
        <v>133</v>
      </c>
      <c r="K30" s="118"/>
      <c r="L30" s="8">
        <f>MOD(I30*I30,Prime)</f>
        <v>213</v>
      </c>
      <c r="M30" s="8">
        <f>MOD(-L30,Prime)</f>
        <v>44</v>
      </c>
      <c r="N30" s="118"/>
      <c r="O30" s="8">
        <f>MOD(L30*L30,Prime)</f>
        <v>137</v>
      </c>
      <c r="P30" s="8">
        <f>MOD(-O30,Prime)</f>
        <v>120</v>
      </c>
      <c r="Q30" s="118"/>
      <c r="R30" s="8">
        <f>MOD(O30*O30,Prime)</f>
        <v>8</v>
      </c>
      <c r="S30" s="8">
        <f>MOD(-R30,Prime)</f>
        <v>249</v>
      </c>
      <c r="T30" s="118"/>
      <c r="U30" s="8">
        <f>MOD(R30*R30,Prime)</f>
        <v>64</v>
      </c>
      <c r="V30" s="8">
        <f>MOD(-U30,Prime)</f>
        <v>193</v>
      </c>
      <c r="W30" s="118"/>
      <c r="X30" s="8">
        <f>MOD(U30*U30,Prime)</f>
        <v>241</v>
      </c>
      <c r="Y30" s="8">
        <f>MOD(-X30,Prime)</f>
        <v>16</v>
      </c>
      <c r="Z30" s="118"/>
      <c r="AA30" s="8">
        <f>MOD(X30*X30,Prime)</f>
        <v>256</v>
      </c>
      <c r="AB30" s="8">
        <f>MOD(-AA30,Prime)</f>
        <v>1</v>
      </c>
      <c r="AC30" s="7"/>
      <c r="AD30" s="593" t="b" cm="1">
        <f t="array" aca="1" ref="AD30" ca="1">INDEX('FRI Layers'!$B$4:$AF$4,1+$A$23*4)=INDEX(F31:AB31,1+$A$23*3)</f>
        <v>1</v>
      </c>
      <c r="AE30" s="593"/>
      <c r="AF30" s="594"/>
      <c r="AG30" s="146"/>
    </row>
    <row r="31" spans="1:94" x14ac:dyDescent="0.25">
      <c r="A31" s="590" t="s">
        <v>446</v>
      </c>
      <c r="B31" s="591"/>
      <c r="C31" s="591"/>
      <c r="D31" s="592"/>
      <c r="E31" s="7"/>
      <c r="F31" s="105">
        <f ca="1">Verifier!AM16</f>
        <v>144</v>
      </c>
      <c r="G31" s="105">
        <f ca="1">Verifier!AM19</f>
        <v>184</v>
      </c>
      <c r="H31" s="118"/>
      <c r="I31" s="105" cm="1">
        <f t="array" aca="1" ref="I31" ca="1">IF(K$25&gt;$A$23,"",MOD(((1+L1_CHALLENGE*MOD_INV(F30,Prime))*F31+(1-L1_CHALLENGE*MOD_INV(F30,Prime))*G31)*MOD_INV(2,Prime),Prime))</f>
        <v>137</v>
      </c>
      <c r="J31" s="106">
        <f ca="1">IF(L$25&gt;$A$23,"",INDEX(_xlfn.ANCHORARRAY('FRI Layers'!$H$4),MATCH(J30,_xlfn.ANCHORARRAY('FRI Layers'!$G$4),0)))</f>
        <v>248</v>
      </c>
      <c r="K31" s="118"/>
      <c r="L31" s="105" cm="1">
        <f t="array" aca="1" ref="L31" ca="1">IF(N$25&gt;$A$23,"",MOD(((1+L2_CHALLENGE*MOD_INV(I30,Prime))*I31+(1-L2_CHALLENGE*MOD_INV(I30,Prime))*J31)*MOD_INV(2,Prime),Prime))</f>
        <v>253</v>
      </c>
      <c r="M31" s="106">
        <f ca="1">IF(O$25&gt;$A$23,"",INDEX(_xlfn.ANCHORARRAY('FRI Layers'!$L$4),MATCH(M30,_xlfn.ANCHORARRAY('FRI Layers'!$K$4),0)))</f>
        <v>201</v>
      </c>
      <c r="N31" s="118"/>
      <c r="O31" s="105" cm="1">
        <f t="array" aca="1" ref="O31" ca="1">IF(Q$25&gt;$A$23,"",MOD(((1+L3_CHALLENGE*MOD_INV(L30,Prime))*L31+(1-L3_CHALLENGE*MOD_INV(L30,Prime))*M31)*MOD_INV(2,Prime),Prime))</f>
        <v>73</v>
      </c>
      <c r="P31" s="106">
        <f ca="1">IF(R$25&gt;$A$23,"",INDEX(_xlfn.ANCHORARRAY('FRI Layers'!$P$4),MATCH(P30,_xlfn.ANCHORARRAY('FRI Layers'!$O$4),0)))</f>
        <v>201</v>
      </c>
      <c r="Q31" s="118"/>
      <c r="R31" s="105" cm="1">
        <f t="array" aca="1" ref="R31" ca="1">IF(T$25&gt;$A$23,"",MOD(((1+L4_CHALLENGE*MOD_INV(O30,Prime))*O31+(1-L4_CHALLENGE*MOD_INV(O30,Prime))*P31)*MOD_INV(2,Prime),Prime))</f>
        <v>115</v>
      </c>
      <c r="S31" s="106">
        <f ca="1">IF(U$25&gt;$A$23,"",INDEX(_xlfn.ANCHORARRAY('FRI Layers'!$T$4),MATCH(S30,_xlfn.ANCHORARRAY('FRI Layers'!$S$4),0)))</f>
        <v>174</v>
      </c>
      <c r="T31" s="118"/>
      <c r="U31" s="105" cm="1">
        <f t="array" aca="1" ref="U31" ca="1">IF(W$25&gt;$A$23,"",MOD(((1+L5_CHALLENGE*MOD_INV(R30,Prime))*R31+(1-L5_CHALLENGE*MOD_INV(R30,Prime))*S31)*MOD_INV(2,Prime),Prime))</f>
        <v>65</v>
      </c>
      <c r="V31" s="106" t="str">
        <f>IF(X$25&gt;$A$23,"",INDEX(_xlfn.ANCHORARRAY('FRI Layers'!$T$4),MATCH(V30,_xlfn.ANCHORARRAY('FRI Layers'!$S$4),0)))</f>
        <v/>
      </c>
      <c r="W31" s="118"/>
      <c r="X31" s="105" t="str" cm="1">
        <f t="array" ref="X31">IF(Z$25&gt;$A$23,"",MOD(((1+L4_CHALLENGE*MOD_INV(U30,Prime))*U31+(1-L4_CHALLENGE*MOD_INV(U30,Prime))*V31)*MOD_INV(2,Prime),Prime))</f>
        <v/>
      </c>
      <c r="Y31" s="106" t="str">
        <f>IF(AA$25&gt;$A$23,"",INDEX(_xlfn.ANCHORARRAY('FRI Layers'!$T$4),MATCH(Y30,_xlfn.ANCHORARRAY('FRI Layers'!$S$4),0)))</f>
        <v/>
      </c>
      <c r="Z31" s="118"/>
      <c r="AA31" s="105" t="str" cm="1">
        <f t="array" ref="AA31">IF(AC$25&gt;$A$23,"",MOD(((1+L4_CHALLENGE*MOD_INV(X30,Prime))*X31+(1-L4_CHALLENGE*MOD_INV(X30,Prime))*Y31)*MOD_INV(2,Prime),Prime))</f>
        <v/>
      </c>
      <c r="AB31" s="106" t="str">
        <f>IF(AD$25&gt;$A$23,"",INDEX(_xlfn.ANCHORARRAY('FRI Layers'!$T$4),MATCH(AB30,_xlfn.ANCHORARRAY('FRI Layers'!$S$4),0)))</f>
        <v/>
      </c>
      <c r="AC31" s="7"/>
      <c r="AD31" s="595"/>
      <c r="AE31" s="595"/>
      <c r="AF31" s="596"/>
      <c r="AG31" s="146"/>
    </row>
    <row r="32" spans="1:94" x14ac:dyDescent="0.25">
      <c r="A32" s="21"/>
      <c r="B32" s="21"/>
      <c r="C32" s="51"/>
      <c r="D32" s="21"/>
      <c r="E32" s="21"/>
      <c r="F32" s="21"/>
      <c r="G32" s="21"/>
      <c r="H32" s="21"/>
      <c r="I32" s="21"/>
      <c r="J32" s="21"/>
      <c r="K32" s="21"/>
      <c r="L32" s="21"/>
      <c r="M32" s="21"/>
      <c r="N32" s="21"/>
      <c r="O32" s="21"/>
      <c r="P32" s="21"/>
      <c r="Q32" s="21"/>
      <c r="R32" s="21"/>
      <c r="S32" s="21"/>
      <c r="T32" s="21"/>
      <c r="U32" s="21"/>
      <c r="V32" s="21"/>
      <c r="W32" s="21"/>
      <c r="X32" s="21"/>
      <c r="Y32" s="21"/>
      <c r="Z32" s="21"/>
      <c r="AA32" s="21"/>
      <c r="AB32" s="21"/>
      <c r="AC32" s="21"/>
      <c r="AD32" s="21"/>
      <c r="AE32" s="21"/>
      <c r="AF32" s="21"/>
      <c r="AG32" s="21"/>
    </row>
    <row r="36" spans="4:22" x14ac:dyDescent="0.25">
      <c r="D36" s="3"/>
      <c r="E36" s="1"/>
      <c r="V36" t="str">
        <f>V28</f>
        <v/>
      </c>
    </row>
    <row r="37" spans="4:22" x14ac:dyDescent="0.25">
      <c r="D37" s="585"/>
      <c r="E37" s="585"/>
    </row>
  </sheetData>
  <mergeCells count="69">
    <mergeCell ref="AD24:AF24"/>
    <mergeCell ref="A27:D27"/>
    <mergeCell ref="A28:D28"/>
    <mergeCell ref="A30:D30"/>
    <mergeCell ref="AD30:AF31"/>
    <mergeCell ref="A22:D22"/>
    <mergeCell ref="A23:D23"/>
    <mergeCell ref="AD22:AF23"/>
    <mergeCell ref="F22:AB22"/>
    <mergeCell ref="A31:D31"/>
    <mergeCell ref="AD27:AF28"/>
    <mergeCell ref="F23:G23"/>
    <mergeCell ref="L23:M23"/>
    <mergeCell ref="A26:AF26"/>
    <mergeCell ref="A29:AF29"/>
    <mergeCell ref="I23:J23"/>
    <mergeCell ref="O23:P23"/>
    <mergeCell ref="R23:S23"/>
    <mergeCell ref="U23:V23"/>
    <mergeCell ref="X23:Y23"/>
    <mergeCell ref="AA23:AB23"/>
    <mergeCell ref="A21:AB21"/>
    <mergeCell ref="A1:CP1"/>
    <mergeCell ref="D37:E37"/>
    <mergeCell ref="CO3:CO5"/>
    <mergeCell ref="CK3:CN3"/>
    <mergeCell ref="CK4:CM4"/>
    <mergeCell ref="P2:AH2"/>
    <mergeCell ref="AI2:AK2"/>
    <mergeCell ref="P3:R3"/>
    <mergeCell ref="S3:W3"/>
    <mergeCell ref="X3:AB3"/>
    <mergeCell ref="AC3:AH3"/>
    <mergeCell ref="AI3:AI5"/>
    <mergeCell ref="AJ3:AJ5"/>
    <mergeCell ref="AY3:BI3"/>
    <mergeCell ref="BK3:BU3"/>
    <mergeCell ref="BW3:CC3"/>
    <mergeCell ref="CE3:CI3"/>
    <mergeCell ref="AY4:AY5"/>
    <mergeCell ref="AZ4:BD4"/>
    <mergeCell ref="A2:A5"/>
    <mergeCell ref="BE4:BI4"/>
    <mergeCell ref="BK4:BK5"/>
    <mergeCell ref="BY4:CA4"/>
    <mergeCell ref="CB4:CC4"/>
    <mergeCell ref="CE4:CI4"/>
    <mergeCell ref="BL4:BP4"/>
    <mergeCell ref="BQ4:BU4"/>
    <mergeCell ref="BW4:BX4"/>
    <mergeCell ref="F4:J4"/>
    <mergeCell ref="K4:O4"/>
    <mergeCell ref="AR4:AT4"/>
    <mergeCell ref="AU4:AW4"/>
    <mergeCell ref="B4:D4"/>
    <mergeCell ref="AM2:AM4"/>
    <mergeCell ref="AN2:AN4"/>
    <mergeCell ref="AO2:AO4"/>
    <mergeCell ref="AK3:AK5"/>
    <mergeCell ref="AQ3:AW3"/>
    <mergeCell ref="AQ4:AQ5"/>
    <mergeCell ref="A14:A19"/>
    <mergeCell ref="A6:AK6"/>
    <mergeCell ref="B7:AK7"/>
    <mergeCell ref="B10:AK10"/>
    <mergeCell ref="A13:AK13"/>
    <mergeCell ref="B14:AK14"/>
    <mergeCell ref="B17:AK17"/>
    <mergeCell ref="A7:A12"/>
  </mergeCells>
  <conditionalFormatting sqref="F27:AB28 F30:AB31">
    <cfRule type="expression" dxfId="11" priority="1">
      <formula>$A$23&lt;H$25</formula>
    </cfRule>
  </conditionalFormatting>
  <conditionalFormatting sqref="AO9">
    <cfRule type="expression" dxfId="10" priority="39">
      <formula>$G9=""</formula>
    </cfRule>
  </conditionalFormatting>
  <conditionalFormatting sqref="AO12">
    <cfRule type="expression" dxfId="9" priority="19">
      <formula>$G12=""</formula>
    </cfRule>
  </conditionalFormatting>
  <conditionalFormatting sqref="AO16">
    <cfRule type="expression" dxfId="8" priority="18">
      <formula>$G16=""</formula>
    </cfRule>
  </conditionalFormatting>
  <conditionalFormatting sqref="AO19">
    <cfRule type="expression" dxfId="7" priority="17">
      <formula>$G19=""</formula>
    </cfRule>
  </conditionalFormatting>
  <pageMargins left="0.7" right="0.7" top="0.75" bottom="0.75" header="0.3" footer="0.3"/>
  <ignoredErrors>
    <ignoredError sqref="CL9:CL19" formula="1"/>
  </ignoredErrors>
</worksheet>
</file>

<file path=xl/worksheets/sheet2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91E65E4-4F88-43AC-9BC9-47A564F9178C}">
  <dimension ref="A1:AG69"/>
  <sheetViews>
    <sheetView zoomScale="190" zoomScaleNormal="190" workbookViewId="0">
      <selection activeCell="L56" sqref="L56:M56"/>
    </sheetView>
  </sheetViews>
  <sheetFormatPr defaultRowHeight="15" x14ac:dyDescent="0.25"/>
  <cols>
    <col min="1" max="31" width="4.140625" customWidth="1"/>
    <col min="32" max="32" width="3.85546875" customWidth="1"/>
    <col min="33" max="33" width="0" hidden="1" customWidth="1"/>
  </cols>
  <sheetData>
    <row r="1" spans="1:33" ht="31.5" x14ac:dyDescent="0.5">
      <c r="A1" s="262" t="s">
        <v>748</v>
      </c>
      <c r="B1" s="262"/>
      <c r="C1" s="262"/>
      <c r="D1" s="262"/>
      <c r="E1" s="262"/>
      <c r="F1" s="262"/>
      <c r="G1" s="262"/>
      <c r="H1" s="262"/>
      <c r="I1" s="262"/>
      <c r="J1" s="262"/>
      <c r="K1" s="262"/>
      <c r="L1" s="262"/>
      <c r="M1" s="262"/>
      <c r="N1" s="262"/>
      <c r="O1" s="262"/>
      <c r="P1" s="262"/>
      <c r="Q1" s="262"/>
      <c r="R1" s="262"/>
      <c r="S1" s="262"/>
      <c r="T1" s="262"/>
      <c r="U1" s="262"/>
      <c r="V1" s="262"/>
      <c r="W1" s="262"/>
      <c r="X1" s="262"/>
      <c r="Y1" s="262"/>
      <c r="Z1" s="262"/>
      <c r="AA1" s="262"/>
      <c r="AB1" s="262"/>
      <c r="AC1" s="262"/>
      <c r="AD1" s="262"/>
      <c r="AE1" s="262"/>
      <c r="AF1" s="172"/>
      <c r="AG1" cm="1">
        <f t="array" ref="AG1:AG6">_xlfn._xlws.SORT(B36:B41)</f>
        <v>150</v>
      </c>
    </row>
    <row r="2" spans="1:33" x14ac:dyDescent="0.25">
      <c r="A2" s="277" t="s">
        <v>737</v>
      </c>
      <c r="B2" s="277"/>
      <c r="C2" s="277"/>
      <c r="D2" s="277"/>
      <c r="E2" s="277"/>
      <c r="F2" s="277"/>
      <c r="G2" s="277"/>
      <c r="H2" s="277"/>
      <c r="I2" s="277"/>
      <c r="J2" s="277"/>
      <c r="K2" s="277"/>
      <c r="L2" s="277"/>
      <c r="M2" s="277"/>
      <c r="N2" s="277"/>
      <c r="O2" s="277"/>
      <c r="P2" s="277"/>
      <c r="Q2" s="277"/>
      <c r="R2" s="277"/>
      <c r="S2" s="277"/>
      <c r="T2" s="277"/>
      <c r="U2" s="277"/>
      <c r="V2" s="277"/>
      <c r="W2" s="277"/>
      <c r="X2" s="277"/>
      <c r="Y2" s="277"/>
      <c r="Z2" s="277"/>
      <c r="AA2" s="277"/>
      <c r="AB2" s="277"/>
      <c r="AC2" s="277"/>
      <c r="AD2" s="277"/>
      <c r="AE2" s="277"/>
      <c r="AF2" s="21"/>
      <c r="AG2">
        <v>150</v>
      </c>
    </row>
    <row r="3" spans="1:33" x14ac:dyDescent="0.25">
      <c r="A3" s="277"/>
      <c r="B3" s="277"/>
      <c r="C3" s="277"/>
      <c r="D3" s="277"/>
      <c r="E3" s="277"/>
      <c r="F3" s="277"/>
      <c r="G3" s="277"/>
      <c r="H3" s="277"/>
      <c r="I3" s="277"/>
      <c r="J3" s="277"/>
      <c r="K3" s="277"/>
      <c r="L3" s="277"/>
      <c r="M3" s="277"/>
      <c r="N3" s="277"/>
      <c r="O3" s="277"/>
      <c r="P3" s="277"/>
      <c r="Q3" s="277"/>
      <c r="R3" s="277"/>
      <c r="S3" s="277"/>
      <c r="T3" s="277"/>
      <c r="U3" s="277"/>
      <c r="V3" s="277"/>
      <c r="W3" s="277"/>
      <c r="X3" s="277"/>
      <c r="Y3" s="277"/>
      <c r="Z3" s="277"/>
      <c r="AA3" s="277"/>
      <c r="AB3" s="277"/>
      <c r="AC3" s="277"/>
      <c r="AD3" s="277"/>
      <c r="AE3" s="277"/>
      <c r="AF3" s="21"/>
      <c r="AG3">
        <v>205</v>
      </c>
    </row>
    <row r="4" spans="1:33" x14ac:dyDescent="0.25">
      <c r="A4" s="277"/>
      <c r="B4" s="277"/>
      <c r="C4" s="277"/>
      <c r="D4" s="277"/>
      <c r="E4" s="277"/>
      <c r="F4" s="277"/>
      <c r="G4" s="277"/>
      <c r="H4" s="277"/>
      <c r="I4" s="277"/>
      <c r="J4" s="277"/>
      <c r="K4" s="277"/>
      <c r="L4" s="277"/>
      <c r="M4" s="277"/>
      <c r="N4" s="277"/>
      <c r="O4" s="277"/>
      <c r="P4" s="277"/>
      <c r="Q4" s="277"/>
      <c r="R4" s="277"/>
      <c r="S4" s="277"/>
      <c r="T4" s="277"/>
      <c r="U4" s="277"/>
      <c r="V4" s="277"/>
      <c r="W4" s="277"/>
      <c r="X4" s="277"/>
      <c r="Y4" s="277"/>
      <c r="Z4" s="277"/>
      <c r="AA4" s="277"/>
      <c r="AB4" s="277"/>
      <c r="AC4" s="277"/>
      <c r="AD4" s="277"/>
      <c r="AE4" s="277"/>
      <c r="AF4" s="21"/>
      <c r="AG4">
        <v>205</v>
      </c>
    </row>
    <row r="5" spans="1:33" x14ac:dyDescent="0.25">
      <c r="A5" s="277"/>
      <c r="B5" s="277"/>
      <c r="C5" s="277"/>
      <c r="D5" s="277"/>
      <c r="E5" s="277"/>
      <c r="F5" s="277"/>
      <c r="G5" s="277"/>
      <c r="H5" s="277"/>
      <c r="I5" s="277"/>
      <c r="J5" s="277"/>
      <c r="K5" s="277"/>
      <c r="L5" s="277"/>
      <c r="M5" s="277"/>
      <c r="N5" s="277"/>
      <c r="O5" s="277"/>
      <c r="P5" s="277"/>
      <c r="Q5" s="277"/>
      <c r="R5" s="277"/>
      <c r="S5" s="277"/>
      <c r="T5" s="277"/>
      <c r="U5" s="277"/>
      <c r="V5" s="277"/>
      <c r="W5" s="277"/>
      <c r="X5" s="277"/>
      <c r="Y5" s="277"/>
      <c r="Z5" s="277"/>
      <c r="AA5" s="277"/>
      <c r="AB5" s="277"/>
      <c r="AC5" s="277"/>
      <c r="AD5" s="277"/>
      <c r="AE5" s="277"/>
      <c r="AF5" s="21"/>
      <c r="AG5">
        <v>205</v>
      </c>
    </row>
    <row r="6" spans="1:33" ht="7.15" customHeight="1" x14ac:dyDescent="0.25">
      <c r="A6" s="21"/>
      <c r="B6" s="21"/>
      <c r="C6" s="21"/>
      <c r="D6" s="21"/>
      <c r="E6" s="21"/>
      <c r="F6" s="21"/>
      <c r="G6" s="21"/>
      <c r="H6" s="21"/>
      <c r="I6" s="21"/>
      <c r="J6" s="21"/>
      <c r="K6" s="21"/>
      <c r="L6" s="21"/>
      <c r="M6" s="21"/>
      <c r="N6" s="21"/>
      <c r="O6" s="21"/>
      <c r="P6" s="21"/>
      <c r="Q6" s="21"/>
      <c r="R6" s="21"/>
      <c r="S6" s="21"/>
      <c r="T6" s="21"/>
      <c r="U6" s="21"/>
      <c r="V6" s="21"/>
      <c r="W6" s="21"/>
      <c r="X6" s="21"/>
      <c r="Y6" s="21"/>
      <c r="Z6" s="21"/>
      <c r="AA6" s="21"/>
      <c r="AB6" s="21"/>
      <c r="AC6" s="21"/>
      <c r="AD6" s="21"/>
      <c r="AE6" s="21"/>
      <c r="AF6" s="21"/>
      <c r="AG6">
        <v>236</v>
      </c>
    </row>
    <row r="7" spans="1:33" x14ac:dyDescent="0.25">
      <c r="A7" s="491" t="s">
        <v>738</v>
      </c>
      <c r="B7" s="491"/>
      <c r="C7" s="491"/>
      <c r="D7" s="491"/>
      <c r="E7" s="491"/>
      <c r="F7" s="491"/>
      <c r="G7" s="491"/>
      <c r="H7" s="491"/>
      <c r="I7" s="491"/>
      <c r="J7" s="491"/>
      <c r="K7" s="491"/>
      <c r="L7" s="491"/>
      <c r="M7" s="491"/>
      <c r="N7" s="491"/>
      <c r="O7" s="491"/>
      <c r="P7" s="491"/>
      <c r="Q7" s="491"/>
      <c r="R7" s="491"/>
      <c r="S7" s="491"/>
      <c r="T7" s="491"/>
      <c r="U7" s="491"/>
      <c r="V7" s="491"/>
      <c r="W7" s="491"/>
      <c r="X7" s="491"/>
      <c r="Y7" s="491"/>
      <c r="Z7" s="491"/>
      <c r="AA7" s="491"/>
      <c r="AB7" s="491"/>
      <c r="AC7" s="491"/>
      <c r="AD7" s="491"/>
      <c r="AE7" s="491"/>
      <c r="AF7" s="21"/>
    </row>
    <row r="8" spans="1:33" x14ac:dyDescent="0.25">
      <c r="A8" s="491"/>
      <c r="B8" s="491"/>
      <c r="C8" s="491"/>
      <c r="D8" s="491"/>
      <c r="E8" s="491"/>
      <c r="F8" s="491"/>
      <c r="G8" s="491"/>
      <c r="H8" s="491"/>
      <c r="I8" s="491"/>
      <c r="J8" s="491"/>
      <c r="K8" s="491"/>
      <c r="L8" s="491"/>
      <c r="M8" s="491"/>
      <c r="N8" s="491"/>
      <c r="O8" s="491"/>
      <c r="P8" s="491"/>
      <c r="Q8" s="491"/>
      <c r="R8" s="491"/>
      <c r="S8" s="491"/>
      <c r="T8" s="491"/>
      <c r="U8" s="491"/>
      <c r="V8" s="491"/>
      <c r="W8" s="491"/>
      <c r="X8" s="491"/>
      <c r="Y8" s="491"/>
      <c r="Z8" s="491"/>
      <c r="AA8" s="491"/>
      <c r="AB8" s="491"/>
      <c r="AC8" s="491"/>
      <c r="AD8" s="491"/>
      <c r="AE8" s="491"/>
      <c r="AF8" s="21"/>
    </row>
    <row r="9" spans="1:33" x14ac:dyDescent="0.25">
      <c r="A9" s="491"/>
      <c r="B9" s="491"/>
      <c r="C9" s="491"/>
      <c r="D9" s="491"/>
      <c r="E9" s="491"/>
      <c r="F9" s="491"/>
      <c r="G9" s="491"/>
      <c r="H9" s="491"/>
      <c r="I9" s="491"/>
      <c r="J9" s="491"/>
      <c r="K9" s="491"/>
      <c r="L9" s="491"/>
      <c r="M9" s="491"/>
      <c r="N9" s="491"/>
      <c r="O9" s="491"/>
      <c r="P9" s="491"/>
      <c r="Q9" s="491"/>
      <c r="R9" s="491"/>
      <c r="S9" s="491"/>
      <c r="T9" s="491"/>
      <c r="U9" s="491"/>
      <c r="V9" s="491"/>
      <c r="W9" s="491"/>
      <c r="X9" s="491"/>
      <c r="Y9" s="491"/>
      <c r="Z9" s="491"/>
      <c r="AA9" s="491"/>
      <c r="AB9" s="491"/>
      <c r="AC9" s="491"/>
      <c r="AD9" s="491"/>
      <c r="AE9" s="491"/>
      <c r="AF9" s="21"/>
    </row>
    <row r="10" spans="1:33" s="233" customFormat="1" ht="21" customHeight="1" x14ac:dyDescent="0.35">
      <c r="A10" s="605" t="s">
        <v>739</v>
      </c>
      <c r="B10" s="605"/>
      <c r="C10" s="605"/>
      <c r="D10" s="605"/>
      <c r="E10" s="605"/>
      <c r="F10" s="605"/>
      <c r="G10" s="605"/>
      <c r="H10" s="605"/>
      <c r="I10" s="605"/>
      <c r="J10" s="605"/>
      <c r="K10" s="605"/>
      <c r="L10" s="605"/>
      <c r="M10" s="605"/>
      <c r="N10" s="605"/>
      <c r="O10" s="605"/>
      <c r="P10" s="605"/>
      <c r="Q10" s="605"/>
      <c r="R10" s="605"/>
      <c r="S10" s="605"/>
      <c r="T10" s="605"/>
      <c r="U10" s="605"/>
      <c r="V10" s="605"/>
      <c r="W10" s="605"/>
      <c r="X10" s="605"/>
      <c r="Y10" s="605"/>
      <c r="Z10" s="605"/>
      <c r="AA10" s="605"/>
      <c r="AB10" s="605"/>
      <c r="AC10" s="605"/>
      <c r="AD10" s="605"/>
      <c r="AE10" s="605"/>
      <c r="AF10" s="21"/>
    </row>
    <row r="11" spans="1:33" ht="7.15" customHeight="1" x14ac:dyDescent="0.25">
      <c r="A11" s="21"/>
      <c r="B11" s="21"/>
      <c r="C11" s="21"/>
      <c r="D11" s="21"/>
      <c r="E11" s="21"/>
      <c r="F11" s="21"/>
      <c r="G11" s="21"/>
      <c r="H11" s="21"/>
      <c r="I11" s="21"/>
      <c r="J11" s="21"/>
      <c r="K11" s="21"/>
      <c r="L11" s="21"/>
      <c r="M11" s="21"/>
      <c r="N11" s="21"/>
      <c r="O11" s="21"/>
      <c r="P11" s="21"/>
      <c r="Q11" s="21"/>
      <c r="R11" s="21"/>
      <c r="S11" s="21"/>
      <c r="T11" s="21"/>
      <c r="U11" s="21"/>
      <c r="V11" s="21"/>
      <c r="W11" s="21"/>
      <c r="X11" s="21"/>
      <c r="Y11" s="21"/>
      <c r="Z11" s="21"/>
      <c r="AA11" s="21"/>
      <c r="AB11" s="21"/>
      <c r="AC11" s="21"/>
      <c r="AD11" s="21"/>
      <c r="AE11" s="21"/>
      <c r="AF11" s="21"/>
    </row>
    <row r="12" spans="1:33" x14ac:dyDescent="0.25">
      <c r="A12" s="606" t="s">
        <v>751</v>
      </c>
      <c r="B12" s="606"/>
      <c r="C12" s="606"/>
      <c r="D12" s="606"/>
      <c r="E12" s="606"/>
      <c r="F12" s="606"/>
      <c r="G12" s="606"/>
      <c r="H12" s="606"/>
      <c r="I12" s="606"/>
      <c r="J12" s="606"/>
      <c r="K12" s="606"/>
      <c r="L12" s="606"/>
      <c r="M12" s="606"/>
      <c r="N12" s="606"/>
      <c r="O12" s="606"/>
      <c r="P12" s="606"/>
      <c r="Q12" s="606"/>
      <c r="R12" s="606"/>
      <c r="S12" s="606"/>
      <c r="T12" s="606"/>
      <c r="U12" s="606"/>
      <c r="V12" s="606"/>
      <c r="W12" s="606"/>
      <c r="X12" s="606"/>
      <c r="Y12" s="606"/>
      <c r="Z12" s="606"/>
      <c r="AA12" s="606"/>
      <c r="AB12" s="606"/>
      <c r="AC12" s="606"/>
      <c r="AD12" s="606"/>
      <c r="AE12" s="606"/>
      <c r="AF12" s="21"/>
    </row>
    <row r="13" spans="1:33" x14ac:dyDescent="0.25">
      <c r="A13" s="606"/>
      <c r="B13" s="606"/>
      <c r="C13" s="606"/>
      <c r="D13" s="606"/>
      <c r="E13" s="606"/>
      <c r="F13" s="606"/>
      <c r="G13" s="606"/>
      <c r="H13" s="606"/>
      <c r="I13" s="606"/>
      <c r="J13" s="606"/>
      <c r="K13" s="606"/>
      <c r="L13" s="606"/>
      <c r="M13" s="606"/>
      <c r="N13" s="606"/>
      <c r="O13" s="606"/>
      <c r="P13" s="606"/>
      <c r="Q13" s="606"/>
      <c r="R13" s="606"/>
      <c r="S13" s="606"/>
      <c r="T13" s="606"/>
      <c r="U13" s="606"/>
      <c r="V13" s="606"/>
      <c r="W13" s="606"/>
      <c r="X13" s="606"/>
      <c r="Y13" s="606"/>
      <c r="Z13" s="606"/>
      <c r="AA13" s="606"/>
      <c r="AB13" s="606"/>
      <c r="AC13" s="606"/>
      <c r="AD13" s="606"/>
      <c r="AE13" s="606"/>
      <c r="AF13" s="21"/>
    </row>
    <row r="14" spans="1:33" x14ac:dyDescent="0.25">
      <c r="A14" s="606"/>
      <c r="B14" s="606"/>
      <c r="C14" s="606"/>
      <c r="D14" s="606"/>
      <c r="E14" s="606"/>
      <c r="F14" s="606"/>
      <c r="G14" s="606"/>
      <c r="H14" s="606"/>
      <c r="I14" s="606"/>
      <c r="J14" s="606"/>
      <c r="K14" s="606"/>
      <c r="L14" s="606"/>
      <c r="M14" s="606"/>
      <c r="N14" s="606"/>
      <c r="O14" s="606"/>
      <c r="P14" s="606"/>
      <c r="Q14" s="606"/>
      <c r="R14" s="606"/>
      <c r="S14" s="606"/>
      <c r="T14" s="606"/>
      <c r="U14" s="606"/>
      <c r="V14" s="606"/>
      <c r="W14" s="606"/>
      <c r="X14" s="606"/>
      <c r="Y14" s="606"/>
      <c r="Z14" s="606"/>
      <c r="AA14" s="606"/>
      <c r="AB14" s="606"/>
      <c r="AC14" s="606"/>
      <c r="AD14" s="606"/>
      <c r="AE14" s="606"/>
      <c r="AF14" s="21"/>
    </row>
    <row r="15" spans="1:33" ht="21" x14ac:dyDescent="0.25">
      <c r="A15" s="607" t="s">
        <v>741</v>
      </c>
      <c r="B15" s="607"/>
      <c r="C15" s="607"/>
      <c r="D15" s="607"/>
      <c r="E15" s="607"/>
      <c r="F15" s="607"/>
      <c r="G15" s="607"/>
      <c r="H15" s="607"/>
      <c r="I15" s="607"/>
      <c r="J15" s="607"/>
      <c r="K15" s="607"/>
      <c r="L15" s="607"/>
      <c r="M15" s="607"/>
      <c r="N15" s="607"/>
      <c r="O15" s="607"/>
      <c r="P15" s="607"/>
      <c r="Q15" s="607"/>
      <c r="R15" s="607"/>
      <c r="S15" s="607"/>
      <c r="T15" s="607"/>
      <c r="U15" s="607"/>
      <c r="V15" s="607"/>
      <c r="W15" s="607"/>
      <c r="X15" s="607"/>
      <c r="Y15" s="607"/>
      <c r="Z15" s="607"/>
      <c r="AA15" s="607"/>
      <c r="AB15" s="607"/>
      <c r="AC15" s="607"/>
      <c r="AD15" s="607"/>
      <c r="AE15" s="607"/>
      <c r="AF15" s="21"/>
    </row>
    <row r="16" spans="1:33" ht="18.75" x14ac:dyDescent="0.3">
      <c r="A16" s="600" t="s">
        <v>740</v>
      </c>
      <c r="B16" s="600"/>
      <c r="C16" s="600"/>
      <c r="D16" s="600"/>
      <c r="E16" s="21"/>
      <c r="F16" s="608" t="s">
        <v>348</v>
      </c>
      <c r="G16" s="608"/>
      <c r="H16" s="608"/>
      <c r="I16" s="608"/>
      <c r="J16" s="21"/>
      <c r="K16" s="609" t="s">
        <v>743</v>
      </c>
      <c r="L16" s="609"/>
      <c r="M16" s="609"/>
      <c r="N16" s="609"/>
      <c r="O16" s="609"/>
      <c r="P16" s="609"/>
      <c r="Q16" s="609"/>
      <c r="R16" s="609"/>
      <c r="S16" s="609"/>
      <c r="T16" s="609"/>
      <c r="U16" s="609"/>
      <c r="V16" s="609"/>
      <c r="W16" s="609"/>
      <c r="X16" s="609"/>
      <c r="Y16" s="609"/>
      <c r="Z16" s="21"/>
      <c r="AA16" s="608" t="s">
        <v>348</v>
      </c>
      <c r="AB16" s="608"/>
      <c r="AC16" s="608"/>
      <c r="AD16" s="608"/>
      <c r="AE16" s="21"/>
      <c r="AF16" s="21"/>
    </row>
    <row r="17" spans="1:32" ht="18.75" x14ac:dyDescent="0.3">
      <c r="A17" s="405" t="s">
        <v>742</v>
      </c>
      <c r="B17" s="405"/>
      <c r="C17" s="405" t="s">
        <v>14</v>
      </c>
      <c r="D17" s="405"/>
      <c r="E17" s="21"/>
      <c r="F17" s="604" t="s">
        <v>0</v>
      </c>
      <c r="G17" s="604"/>
      <c r="H17" s="604" t="s">
        <v>14</v>
      </c>
      <c r="I17" s="604"/>
      <c r="J17" s="21"/>
      <c r="K17" s="609"/>
      <c r="L17" s="609"/>
      <c r="M17" s="609"/>
      <c r="N17" s="609"/>
      <c r="O17" s="609"/>
      <c r="P17" s="609"/>
      <c r="Q17" s="609"/>
      <c r="R17" s="609"/>
      <c r="S17" s="609"/>
      <c r="T17" s="609"/>
      <c r="U17" s="609"/>
      <c r="V17" s="609"/>
      <c r="W17" s="609"/>
      <c r="X17" s="609"/>
      <c r="Y17" s="609"/>
      <c r="Z17" s="21"/>
      <c r="AA17" s="604" t="s">
        <v>0</v>
      </c>
      <c r="AB17" s="604"/>
      <c r="AC17" s="604" t="s">
        <v>14</v>
      </c>
      <c r="AD17" s="604"/>
      <c r="AE17" s="21"/>
      <c r="AF17" s="21"/>
    </row>
    <row r="18" spans="1:32" ht="18.75" x14ac:dyDescent="0.3">
      <c r="A18" s="602">
        <v>0</v>
      </c>
      <c r="B18" s="602"/>
      <c r="C18" s="602">
        <f>VLOOKUP($A18,$F$18:$I$21,3,FALSE)</f>
        <v>31</v>
      </c>
      <c r="D18" s="602"/>
      <c r="E18" s="21"/>
      <c r="F18" s="430">
        <v>0</v>
      </c>
      <c r="G18" s="430"/>
      <c r="H18" s="430">
        <v>31</v>
      </c>
      <c r="I18" s="430"/>
      <c r="J18" s="21"/>
      <c r="K18" s="304" t="s">
        <v>744</v>
      </c>
      <c r="L18" s="304"/>
      <c r="M18" s="304"/>
      <c r="N18" s="304"/>
      <c r="O18" s="304"/>
      <c r="P18" s="304"/>
      <c r="Q18" s="304"/>
      <c r="R18" s="304"/>
      <c r="S18" s="304"/>
      <c r="T18" s="304"/>
      <c r="U18" s="304"/>
      <c r="V18" s="304"/>
      <c r="W18" s="304"/>
      <c r="X18" s="304"/>
      <c r="Y18" s="304"/>
      <c r="Z18" s="21"/>
      <c r="AA18" s="430">
        <v>0</v>
      </c>
      <c r="AB18" s="430"/>
      <c r="AC18" s="430">
        <f>H18</f>
        <v>31</v>
      </c>
      <c r="AD18" s="430"/>
      <c r="AE18" s="21"/>
      <c r="AF18" s="21"/>
    </row>
    <row r="19" spans="1:32" ht="18.75" x14ac:dyDescent="0.3">
      <c r="A19" s="602">
        <v>2</v>
      </c>
      <c r="B19" s="602"/>
      <c r="C19" s="602">
        <f t="shared" ref="C19:C23" si="0">VLOOKUP($A19,$F$18:$I$21,3,FALSE)</f>
        <v>246</v>
      </c>
      <c r="D19" s="602"/>
      <c r="E19" s="21"/>
      <c r="F19" s="430">
        <v>1</v>
      </c>
      <c r="G19" s="430"/>
      <c r="H19" s="430">
        <v>183</v>
      </c>
      <c r="I19" s="430"/>
      <c r="J19" s="21"/>
      <c r="K19" s="304"/>
      <c r="L19" s="304"/>
      <c r="M19" s="304"/>
      <c r="N19" s="304"/>
      <c r="O19" s="304"/>
      <c r="P19" s="304"/>
      <c r="Q19" s="304"/>
      <c r="R19" s="304"/>
      <c r="S19" s="304"/>
      <c r="T19" s="304"/>
      <c r="U19" s="304"/>
      <c r="V19" s="304"/>
      <c r="W19" s="304"/>
      <c r="X19" s="304"/>
      <c r="Y19" s="304"/>
      <c r="Z19" s="21"/>
      <c r="AA19" s="430">
        <v>1</v>
      </c>
      <c r="AB19" s="430"/>
      <c r="AC19" s="430">
        <f t="shared" ref="AC19:AC21" si="1">H19</f>
        <v>183</v>
      </c>
      <c r="AD19" s="430"/>
      <c r="AE19" s="21"/>
      <c r="AF19" s="21"/>
    </row>
    <row r="20" spans="1:32" ht="18.75" x14ac:dyDescent="0.3">
      <c r="A20" s="602">
        <v>0</v>
      </c>
      <c r="B20" s="602"/>
      <c r="C20" s="602">
        <f t="shared" si="0"/>
        <v>31</v>
      </c>
      <c r="D20" s="602"/>
      <c r="E20" s="21"/>
      <c r="F20" s="430">
        <v>2</v>
      </c>
      <c r="G20" s="430"/>
      <c r="H20" s="430">
        <v>246</v>
      </c>
      <c r="I20" s="430"/>
      <c r="J20" s="21"/>
      <c r="K20" s="489" t="s">
        <v>745</v>
      </c>
      <c r="L20" s="489"/>
      <c r="M20" s="489"/>
      <c r="N20" s="489"/>
      <c r="O20" s="489"/>
      <c r="P20" s="489"/>
      <c r="Q20" s="489"/>
      <c r="R20" s="489"/>
      <c r="S20" s="489"/>
      <c r="T20" s="489"/>
      <c r="U20" s="489"/>
      <c r="V20" s="489"/>
      <c r="W20" s="489"/>
      <c r="X20" s="489"/>
      <c r="Y20" s="489"/>
      <c r="Z20" s="21"/>
      <c r="AA20" s="430">
        <v>2</v>
      </c>
      <c r="AB20" s="430"/>
      <c r="AC20" s="430">
        <f t="shared" si="1"/>
        <v>246</v>
      </c>
      <c r="AD20" s="430"/>
      <c r="AE20" s="21"/>
      <c r="AF20" s="21"/>
    </row>
    <row r="21" spans="1:32" ht="18.75" x14ac:dyDescent="0.3">
      <c r="A21" s="602">
        <v>1</v>
      </c>
      <c r="B21" s="602"/>
      <c r="C21" s="602">
        <f t="shared" si="0"/>
        <v>183</v>
      </c>
      <c r="D21" s="602"/>
      <c r="E21" s="21"/>
      <c r="F21" s="430">
        <v>3</v>
      </c>
      <c r="G21" s="430"/>
      <c r="H21" s="430">
        <v>98</v>
      </c>
      <c r="I21" s="430"/>
      <c r="J21" s="21"/>
      <c r="K21" s="489"/>
      <c r="L21" s="489"/>
      <c r="M21" s="489"/>
      <c r="N21" s="489"/>
      <c r="O21" s="489"/>
      <c r="P21" s="489"/>
      <c r="Q21" s="489"/>
      <c r="R21" s="489"/>
      <c r="S21" s="489"/>
      <c r="T21" s="489"/>
      <c r="U21" s="489"/>
      <c r="V21" s="489"/>
      <c r="W21" s="489"/>
      <c r="X21" s="489"/>
      <c r="Y21" s="489"/>
      <c r="Z21" s="21"/>
      <c r="AA21" s="430">
        <v>3</v>
      </c>
      <c r="AB21" s="430"/>
      <c r="AC21" s="430">
        <f t="shared" si="1"/>
        <v>98</v>
      </c>
      <c r="AD21" s="430"/>
      <c r="AE21" s="21"/>
      <c r="AF21" s="21"/>
    </row>
    <row r="22" spans="1:32" ht="18.75" x14ac:dyDescent="0.3">
      <c r="A22" s="602">
        <v>0</v>
      </c>
      <c r="B22" s="602"/>
      <c r="C22" s="602">
        <f t="shared" si="0"/>
        <v>31</v>
      </c>
      <c r="D22" s="602"/>
      <c r="E22" s="21"/>
      <c r="F22" s="51"/>
      <c r="G22" s="51"/>
      <c r="H22" s="51"/>
      <c r="I22" s="51"/>
      <c r="J22" s="21"/>
      <c r="K22" s="51"/>
      <c r="L22" s="51"/>
      <c r="M22" s="51"/>
      <c r="N22" s="51"/>
      <c r="O22" s="51"/>
      <c r="P22" s="51"/>
      <c r="Q22" s="51"/>
      <c r="R22" s="51"/>
      <c r="S22" s="51"/>
      <c r="T22" s="51"/>
      <c r="U22" s="51"/>
      <c r="V22" s="51"/>
      <c r="W22" s="51"/>
      <c r="X22" s="51"/>
      <c r="Y22" s="51"/>
      <c r="Z22" s="51"/>
      <c r="AA22" s="430">
        <v>3</v>
      </c>
      <c r="AB22" s="430"/>
      <c r="AC22" s="430">
        <f>AC21</f>
        <v>98</v>
      </c>
      <c r="AD22" s="430"/>
      <c r="AE22" s="21"/>
      <c r="AF22" s="21"/>
    </row>
    <row r="23" spans="1:32" ht="18.75" x14ac:dyDescent="0.3">
      <c r="A23" s="602">
        <v>1</v>
      </c>
      <c r="B23" s="602"/>
      <c r="C23" s="602">
        <f t="shared" si="0"/>
        <v>183</v>
      </c>
      <c r="D23" s="602"/>
      <c r="E23" s="21"/>
      <c r="F23" s="51"/>
      <c r="G23" s="51"/>
      <c r="H23" s="51"/>
      <c r="I23" s="51"/>
      <c r="J23" s="21"/>
      <c r="K23" s="51"/>
      <c r="L23" s="51"/>
      <c r="M23" s="51"/>
      <c r="N23" s="51"/>
      <c r="O23" s="51"/>
      <c r="P23" s="51"/>
      <c r="Q23" s="51"/>
      <c r="R23" s="51"/>
      <c r="S23" s="51"/>
      <c r="T23" s="51"/>
      <c r="U23" s="51"/>
      <c r="V23" s="51"/>
      <c r="W23" s="51"/>
      <c r="X23" s="51"/>
      <c r="Y23" s="51"/>
      <c r="Z23" s="51"/>
      <c r="AA23" s="430">
        <v>3</v>
      </c>
      <c r="AB23" s="430"/>
      <c r="AC23" s="430">
        <f>AC22</f>
        <v>98</v>
      </c>
      <c r="AD23" s="430"/>
      <c r="AE23" s="21"/>
      <c r="AF23" s="21"/>
    </row>
    <row r="24" spans="1:32" x14ac:dyDescent="0.25">
      <c r="A24" s="253"/>
      <c r="B24" s="253"/>
      <c r="C24" s="253"/>
      <c r="D24" s="253"/>
      <c r="E24" s="253"/>
      <c r="F24" s="253"/>
      <c r="G24" s="253"/>
      <c r="H24" s="253"/>
      <c r="I24" s="253"/>
      <c r="J24" s="253"/>
      <c r="K24" s="253"/>
      <c r="L24" s="253"/>
      <c r="M24" s="253"/>
      <c r="N24" s="253"/>
      <c r="O24" s="253"/>
      <c r="P24" s="253"/>
      <c r="Q24" s="253"/>
      <c r="R24" s="253"/>
      <c r="S24" s="253"/>
      <c r="T24" s="253"/>
      <c r="U24" s="253"/>
      <c r="V24" s="253"/>
      <c r="W24" s="253"/>
      <c r="X24" s="253"/>
      <c r="Y24" s="253"/>
      <c r="Z24" s="253"/>
      <c r="AA24" s="254"/>
      <c r="AB24" s="254"/>
      <c r="AC24" s="254"/>
      <c r="AD24" s="254"/>
      <c r="AE24" s="254"/>
      <c r="AF24" s="21"/>
    </row>
    <row r="25" spans="1:32" ht="18.399999999999999" customHeight="1" x14ac:dyDescent="0.3">
      <c r="A25" s="600" t="s">
        <v>740</v>
      </c>
      <c r="B25" s="600"/>
      <c r="C25" s="600"/>
      <c r="D25" s="600"/>
      <c r="E25" s="600"/>
      <c r="F25" s="600"/>
      <c r="G25" s="21"/>
      <c r="H25" s="489" t="s">
        <v>780</v>
      </c>
      <c r="I25" s="489"/>
      <c r="J25" s="489"/>
      <c r="K25" s="489"/>
      <c r="L25" s="489"/>
      <c r="M25" s="489"/>
      <c r="N25" s="489"/>
      <c r="O25" s="489"/>
      <c r="P25" s="489"/>
      <c r="Q25" s="489"/>
      <c r="R25" s="489"/>
      <c r="S25" s="489"/>
      <c r="T25" s="489"/>
      <c r="U25" s="489"/>
      <c r="V25" s="489"/>
      <c r="W25" s="489"/>
      <c r="X25" s="21"/>
      <c r="Y25" s="608" t="s">
        <v>348</v>
      </c>
      <c r="Z25" s="608"/>
      <c r="AA25" s="608"/>
      <c r="AB25" s="608"/>
      <c r="AC25" s="608"/>
      <c r="AD25" s="608"/>
      <c r="AE25" s="21"/>
      <c r="AF25" s="21"/>
    </row>
    <row r="26" spans="1:32" ht="21.75" x14ac:dyDescent="0.4">
      <c r="A26" s="405" t="s">
        <v>742</v>
      </c>
      <c r="B26" s="405"/>
      <c r="C26" s="405" t="s">
        <v>14</v>
      </c>
      <c r="D26" s="405"/>
      <c r="E26" s="405" t="s">
        <v>746</v>
      </c>
      <c r="F26" s="405"/>
      <c r="G26" s="21"/>
      <c r="H26" s="489"/>
      <c r="I26" s="489"/>
      <c r="J26" s="489"/>
      <c r="K26" s="489"/>
      <c r="L26" s="489"/>
      <c r="M26" s="489"/>
      <c r="N26" s="489"/>
      <c r="O26" s="489"/>
      <c r="P26" s="489"/>
      <c r="Q26" s="489"/>
      <c r="R26" s="489"/>
      <c r="S26" s="489"/>
      <c r="T26" s="489"/>
      <c r="U26" s="489"/>
      <c r="V26" s="489"/>
      <c r="W26" s="489"/>
      <c r="X26" s="21"/>
      <c r="Y26" s="604" t="s">
        <v>747</v>
      </c>
      <c r="Z26" s="604"/>
      <c r="AA26" s="604" t="s">
        <v>0</v>
      </c>
      <c r="AB26" s="604"/>
      <c r="AC26" s="604" t="s">
        <v>14</v>
      </c>
      <c r="AD26" s="604"/>
      <c r="AE26" s="21"/>
      <c r="AF26" s="21"/>
    </row>
    <row r="27" spans="1:32" ht="18.75" x14ac:dyDescent="0.3">
      <c r="A27" s="602">
        <f>A18</f>
        <v>0</v>
      </c>
      <c r="B27" s="602"/>
      <c r="C27" s="602">
        <f>C18</f>
        <v>31</v>
      </c>
      <c r="D27" s="602"/>
      <c r="E27" s="602">
        <f>MOD(A27+gamma*C27,Prime)</f>
        <v>205</v>
      </c>
      <c r="F27" s="602"/>
      <c r="G27" s="21"/>
      <c r="H27" s="489"/>
      <c r="I27" s="489"/>
      <c r="J27" s="489"/>
      <c r="K27" s="489"/>
      <c r="L27" s="489"/>
      <c r="M27" s="489"/>
      <c r="N27" s="489"/>
      <c r="O27" s="489"/>
      <c r="P27" s="489"/>
      <c r="Q27" s="489"/>
      <c r="R27" s="489"/>
      <c r="S27" s="489"/>
      <c r="T27" s="489"/>
      <c r="U27" s="489"/>
      <c r="V27" s="489"/>
      <c r="W27" s="489"/>
      <c r="X27" s="21"/>
      <c r="Y27" s="430">
        <f>MOD(AA27+AC27*gamma,Prime)</f>
        <v>205</v>
      </c>
      <c r="Z27" s="430"/>
      <c r="AA27" s="430">
        <f>AA18</f>
        <v>0</v>
      </c>
      <c r="AB27" s="430"/>
      <c r="AC27" s="430">
        <f>AC18</f>
        <v>31</v>
      </c>
      <c r="AD27" s="430"/>
      <c r="AE27" s="21"/>
      <c r="AF27" s="21"/>
    </row>
    <row r="28" spans="1:32" ht="18.75" x14ac:dyDescent="0.3">
      <c r="A28" s="602">
        <f t="shared" ref="A28:A32" si="2">A19</f>
        <v>2</v>
      </c>
      <c r="B28" s="602"/>
      <c r="C28" s="602">
        <f t="shared" ref="C28:C32" si="3">C19</f>
        <v>246</v>
      </c>
      <c r="D28" s="602"/>
      <c r="E28" s="602">
        <f>MOD(A28+gamma*C28,Prime)</f>
        <v>236</v>
      </c>
      <c r="F28" s="602"/>
      <c r="G28" s="21"/>
      <c r="H28" s="491" t="s">
        <v>779</v>
      </c>
      <c r="I28" s="491"/>
      <c r="J28" s="491"/>
      <c r="K28" s="491"/>
      <c r="L28" s="491"/>
      <c r="M28" s="491"/>
      <c r="N28" s="491"/>
      <c r="O28" s="491"/>
      <c r="P28" s="491"/>
      <c r="Q28" s="491"/>
      <c r="R28" s="491"/>
      <c r="S28" s="491"/>
      <c r="T28" s="491"/>
      <c r="U28" s="491"/>
      <c r="V28" s="491"/>
      <c r="W28" s="491"/>
      <c r="X28" s="21"/>
      <c r="Y28" s="430">
        <f>MOD(AA28+AC28*gamma,Prime)</f>
        <v>150</v>
      </c>
      <c r="Z28" s="430"/>
      <c r="AA28" s="430">
        <f t="shared" ref="AA28:AA32" si="4">AA19</f>
        <v>1</v>
      </c>
      <c r="AB28" s="430"/>
      <c r="AC28" s="430">
        <f t="shared" ref="AC28:AC32" si="5">AC19</f>
        <v>183</v>
      </c>
      <c r="AD28" s="430"/>
      <c r="AE28" s="21"/>
      <c r="AF28" s="21"/>
    </row>
    <row r="29" spans="1:32" ht="18.75" x14ac:dyDescent="0.3">
      <c r="A29" s="602">
        <f t="shared" si="2"/>
        <v>0</v>
      </c>
      <c r="B29" s="602"/>
      <c r="C29" s="602">
        <f t="shared" si="3"/>
        <v>31</v>
      </c>
      <c r="D29" s="602"/>
      <c r="E29" s="602">
        <f>MOD(A29+gamma*C29,Prime)</f>
        <v>205</v>
      </c>
      <c r="F29" s="602"/>
      <c r="G29" s="21"/>
      <c r="H29" s="491"/>
      <c r="I29" s="491"/>
      <c r="J29" s="491"/>
      <c r="K29" s="491"/>
      <c r="L29" s="491"/>
      <c r="M29" s="491"/>
      <c r="N29" s="491"/>
      <c r="O29" s="491"/>
      <c r="P29" s="491"/>
      <c r="Q29" s="491"/>
      <c r="R29" s="491"/>
      <c r="S29" s="491"/>
      <c r="T29" s="491"/>
      <c r="U29" s="491"/>
      <c r="V29" s="491"/>
      <c r="W29" s="491"/>
      <c r="X29" s="21"/>
      <c r="Y29" s="430">
        <f>MOD(AA29+AC29*gamma,Prime)</f>
        <v>236</v>
      </c>
      <c r="Z29" s="430"/>
      <c r="AA29" s="430">
        <f t="shared" si="4"/>
        <v>2</v>
      </c>
      <c r="AB29" s="430"/>
      <c r="AC29" s="430">
        <f t="shared" si="5"/>
        <v>246</v>
      </c>
      <c r="AD29" s="430"/>
      <c r="AE29" s="21"/>
      <c r="AF29" s="21"/>
    </row>
    <row r="30" spans="1:32" ht="20.45" customHeight="1" x14ac:dyDescent="0.3">
      <c r="A30" s="602">
        <f t="shared" si="2"/>
        <v>1</v>
      </c>
      <c r="B30" s="602"/>
      <c r="C30" s="602">
        <f t="shared" si="3"/>
        <v>183</v>
      </c>
      <c r="D30" s="602"/>
      <c r="E30" s="602">
        <f>MOD(A30+gamma*C30,Prime)</f>
        <v>150</v>
      </c>
      <c r="F30" s="602"/>
      <c r="G30" s="21"/>
      <c r="H30" s="304" t="s">
        <v>781</v>
      </c>
      <c r="I30" s="304"/>
      <c r="J30" s="304"/>
      <c r="K30" s="304"/>
      <c r="L30" s="304"/>
      <c r="M30" s="304"/>
      <c r="N30" s="304"/>
      <c r="O30" s="304"/>
      <c r="P30" s="304"/>
      <c r="Q30" s="304"/>
      <c r="R30" s="304"/>
      <c r="S30" s="304"/>
      <c r="T30" s="304"/>
      <c r="U30" s="304"/>
      <c r="V30" s="304"/>
      <c r="W30" s="304"/>
      <c r="X30" s="21"/>
      <c r="Y30" s="430">
        <f>MOD(AA30+AC30*gamma,Prime)</f>
        <v>21</v>
      </c>
      <c r="Z30" s="430"/>
      <c r="AA30" s="430">
        <f t="shared" si="4"/>
        <v>3</v>
      </c>
      <c r="AB30" s="430"/>
      <c r="AC30" s="430">
        <f t="shared" si="5"/>
        <v>98</v>
      </c>
      <c r="AD30" s="430"/>
      <c r="AE30" s="21"/>
      <c r="AF30" s="21"/>
    </row>
    <row r="31" spans="1:32" ht="18" customHeight="1" x14ac:dyDescent="0.3">
      <c r="A31" s="602">
        <f t="shared" si="2"/>
        <v>0</v>
      </c>
      <c r="B31" s="602"/>
      <c r="C31" s="602">
        <f t="shared" si="3"/>
        <v>31</v>
      </c>
      <c r="D31" s="602"/>
      <c r="E31" s="602">
        <f>MOD(A31+gamma*C31,Prime)</f>
        <v>205</v>
      </c>
      <c r="F31" s="602"/>
      <c r="G31" s="21"/>
      <c r="H31" s="304"/>
      <c r="I31" s="304"/>
      <c r="J31" s="304"/>
      <c r="K31" s="304"/>
      <c r="L31" s="304"/>
      <c r="M31" s="304"/>
      <c r="N31" s="304"/>
      <c r="O31" s="304"/>
      <c r="P31" s="304"/>
      <c r="Q31" s="304"/>
      <c r="R31" s="304"/>
      <c r="S31" s="304"/>
      <c r="T31" s="304"/>
      <c r="U31" s="304"/>
      <c r="V31" s="304"/>
      <c r="W31" s="304"/>
      <c r="X31" s="51"/>
      <c r="Y31" s="430">
        <f>MOD(AA31+AC31*gamma,Prime)</f>
        <v>21</v>
      </c>
      <c r="Z31" s="430"/>
      <c r="AA31" s="430">
        <f t="shared" si="4"/>
        <v>3</v>
      </c>
      <c r="AB31" s="430"/>
      <c r="AC31" s="430">
        <f t="shared" si="5"/>
        <v>98</v>
      </c>
      <c r="AD31" s="430"/>
      <c r="AE31" s="21"/>
      <c r="AF31" s="21"/>
    </row>
    <row r="32" spans="1:32" ht="18.75" x14ac:dyDescent="0.3">
      <c r="A32" s="602">
        <f t="shared" si="2"/>
        <v>1</v>
      </c>
      <c r="B32" s="602"/>
      <c r="C32" s="602">
        <f t="shared" si="3"/>
        <v>183</v>
      </c>
      <c r="D32" s="602"/>
      <c r="E32" s="602">
        <f>MOD(A32+gamma*C32,Prime)</f>
        <v>150</v>
      </c>
      <c r="F32" s="602"/>
      <c r="G32" s="21"/>
      <c r="H32" s="304"/>
      <c r="I32" s="304"/>
      <c r="J32" s="304"/>
      <c r="K32" s="304"/>
      <c r="L32" s="304"/>
      <c r="M32" s="304"/>
      <c r="N32" s="304"/>
      <c r="O32" s="304"/>
      <c r="P32" s="304"/>
      <c r="Q32" s="304"/>
      <c r="R32" s="304"/>
      <c r="S32" s="304"/>
      <c r="T32" s="304"/>
      <c r="U32" s="304"/>
      <c r="V32" s="304"/>
      <c r="W32" s="304"/>
      <c r="X32" s="51"/>
      <c r="Y32" s="430">
        <f>MOD(AA32+AC32*gamma,Prime)</f>
        <v>21</v>
      </c>
      <c r="Z32" s="430"/>
      <c r="AA32" s="430">
        <f t="shared" si="4"/>
        <v>3</v>
      </c>
      <c r="AB32" s="430"/>
      <c r="AC32" s="430">
        <f t="shared" si="5"/>
        <v>98</v>
      </c>
      <c r="AD32" s="430"/>
      <c r="AE32" s="21"/>
      <c r="AF32" s="21"/>
    </row>
    <row r="33" spans="1:32" x14ac:dyDescent="0.25">
      <c r="A33" s="253"/>
      <c r="B33" s="253"/>
      <c r="C33" s="253"/>
      <c r="D33" s="253"/>
      <c r="E33" s="253"/>
      <c r="F33" s="253"/>
      <c r="G33" s="253"/>
      <c r="H33" s="253"/>
      <c r="I33" s="253"/>
      <c r="J33" s="253"/>
      <c r="K33" s="253"/>
      <c r="L33" s="253"/>
      <c r="M33" s="253"/>
      <c r="N33" s="253"/>
      <c r="O33" s="253"/>
      <c r="P33" s="253"/>
      <c r="Q33" s="253"/>
      <c r="R33" s="253"/>
      <c r="S33" s="253"/>
      <c r="T33" s="253"/>
      <c r="U33" s="253"/>
      <c r="V33" s="253"/>
      <c r="W33" s="253"/>
      <c r="X33" s="253"/>
      <c r="Y33" s="253"/>
      <c r="Z33" s="253"/>
      <c r="AA33" s="254"/>
      <c r="AB33" s="254"/>
      <c r="AC33" s="254"/>
      <c r="AD33" s="254"/>
      <c r="AE33" s="254"/>
      <c r="AF33" s="21"/>
    </row>
    <row r="34" spans="1:32" ht="18.399999999999999" customHeight="1" x14ac:dyDescent="0.3">
      <c r="A34" s="51"/>
      <c r="B34" s="600" t="s">
        <v>740</v>
      </c>
      <c r="C34" s="600"/>
      <c r="D34" s="600"/>
      <c r="E34" s="600"/>
      <c r="F34" s="600"/>
      <c r="G34" s="600"/>
      <c r="H34" s="608" t="s">
        <v>348</v>
      </c>
      <c r="I34" s="608"/>
      <c r="J34" s="608"/>
      <c r="K34" s="608"/>
      <c r="L34" s="608"/>
      <c r="M34" s="608"/>
      <c r="N34" s="51"/>
      <c r="O34" s="489" t="s">
        <v>756</v>
      </c>
      <c r="P34" s="489"/>
      <c r="Q34" s="489"/>
      <c r="R34" s="489"/>
      <c r="S34" s="489"/>
      <c r="T34" s="489"/>
      <c r="U34" s="489"/>
      <c r="V34" s="489"/>
      <c r="W34" s="489"/>
      <c r="X34" s="489"/>
      <c r="Y34" s="489"/>
      <c r="Z34" s="489"/>
      <c r="AA34" s="489"/>
      <c r="AB34" s="489"/>
      <c r="AC34" s="489"/>
      <c r="AD34" s="489"/>
      <c r="AE34" s="489"/>
      <c r="AF34" s="51"/>
    </row>
    <row r="35" spans="1:32" ht="21.75" x14ac:dyDescent="0.4">
      <c r="A35" s="21"/>
      <c r="B35" s="405" t="s">
        <v>746</v>
      </c>
      <c r="C35" s="405"/>
      <c r="D35" s="21"/>
      <c r="E35" s="21"/>
      <c r="F35" s="405" t="s">
        <v>749</v>
      </c>
      <c r="G35" s="405"/>
      <c r="H35" s="405" t="s">
        <v>750</v>
      </c>
      <c r="I35" s="405"/>
      <c r="J35" s="21"/>
      <c r="K35" s="21"/>
      <c r="L35" s="604" t="s">
        <v>747</v>
      </c>
      <c r="M35" s="604"/>
      <c r="N35" s="21"/>
      <c r="O35" s="489"/>
      <c r="P35" s="489"/>
      <c r="Q35" s="489"/>
      <c r="R35" s="489"/>
      <c r="S35" s="489"/>
      <c r="T35" s="489"/>
      <c r="U35" s="489"/>
      <c r="V35" s="489"/>
      <c r="W35" s="489"/>
      <c r="X35" s="489"/>
      <c r="Y35" s="489"/>
      <c r="Z35" s="489"/>
      <c r="AA35" s="489"/>
      <c r="AB35" s="489"/>
      <c r="AC35" s="489"/>
      <c r="AD35" s="489"/>
      <c r="AE35" s="489"/>
      <c r="AF35" s="21"/>
    </row>
    <row r="36" spans="1:32" ht="18.75" x14ac:dyDescent="0.3">
      <c r="A36" s="21"/>
      <c r="B36" s="602">
        <f>E27</f>
        <v>205</v>
      </c>
      <c r="C36" s="602"/>
      <c r="D36" s="21"/>
      <c r="E36" s="21"/>
      <c r="F36" s="603">
        <f>AG1</f>
        <v>150</v>
      </c>
      <c r="G36" s="603"/>
      <c r="H36" s="603">
        <f>IF(F36=F35,$Y$32,F36)</f>
        <v>150</v>
      </c>
      <c r="I36" s="603"/>
      <c r="J36" s="21"/>
      <c r="K36" s="21"/>
      <c r="L36" s="430">
        <f>Y27</f>
        <v>205</v>
      </c>
      <c r="M36" s="430"/>
      <c r="N36" s="21"/>
      <c r="O36" s="489"/>
      <c r="P36" s="489"/>
      <c r="Q36" s="489"/>
      <c r="R36" s="489"/>
      <c r="S36" s="489"/>
      <c r="T36" s="489"/>
      <c r="U36" s="489"/>
      <c r="V36" s="489"/>
      <c r="W36" s="489"/>
      <c r="X36" s="489"/>
      <c r="Y36" s="489"/>
      <c r="Z36" s="489"/>
      <c r="AA36" s="489"/>
      <c r="AB36" s="489"/>
      <c r="AC36" s="489"/>
      <c r="AD36" s="489"/>
      <c r="AE36" s="489"/>
      <c r="AF36" s="21"/>
    </row>
    <row r="37" spans="1:32" ht="18.75" x14ac:dyDescent="0.3">
      <c r="A37" s="21"/>
      <c r="B37" s="602">
        <f t="shared" ref="B37:B41" si="6">E28</f>
        <v>236</v>
      </c>
      <c r="C37" s="602"/>
      <c r="D37" s="21"/>
      <c r="E37" s="21"/>
      <c r="F37" s="602">
        <f t="shared" ref="F37:F41" si="7">AG2</f>
        <v>150</v>
      </c>
      <c r="G37" s="602"/>
      <c r="H37" s="602">
        <f t="shared" ref="H37:H41" si="8">IF(F37=F36,$Y$32,F37)</f>
        <v>21</v>
      </c>
      <c r="I37" s="602"/>
      <c r="J37" s="21"/>
      <c r="K37" s="21"/>
      <c r="L37" s="430">
        <f t="shared" ref="L37:L41" si="9">Y28</f>
        <v>150</v>
      </c>
      <c r="M37" s="430"/>
      <c r="N37" s="21"/>
      <c r="O37" s="610" t="s">
        <v>752</v>
      </c>
      <c r="P37" s="610"/>
      <c r="Q37" s="610"/>
      <c r="R37" s="610"/>
      <c r="S37" s="610"/>
      <c r="T37" s="610"/>
      <c r="U37" s="610"/>
      <c r="V37" s="610"/>
      <c r="W37" s="610"/>
      <c r="X37" s="610"/>
      <c r="Y37" s="610"/>
      <c r="Z37" s="610"/>
      <c r="AA37" s="610"/>
      <c r="AB37" s="610"/>
      <c r="AC37" s="610"/>
      <c r="AD37" s="610"/>
      <c r="AE37" s="610"/>
      <c r="AF37" s="21"/>
    </row>
    <row r="38" spans="1:32" ht="21.75" x14ac:dyDescent="0.4">
      <c r="A38" s="21"/>
      <c r="B38" s="602">
        <f t="shared" si="6"/>
        <v>205</v>
      </c>
      <c r="C38" s="602"/>
      <c r="D38" s="21"/>
      <c r="E38" s="21"/>
      <c r="F38" s="602">
        <f t="shared" si="7"/>
        <v>205</v>
      </c>
      <c r="G38" s="602"/>
      <c r="H38" s="602">
        <f t="shared" si="8"/>
        <v>205</v>
      </c>
      <c r="I38" s="602"/>
      <c r="J38" s="21"/>
      <c r="K38" s="21"/>
      <c r="L38" s="430">
        <f t="shared" si="9"/>
        <v>236</v>
      </c>
      <c r="M38" s="430"/>
      <c r="N38" s="21"/>
      <c r="O38" s="429" t="s">
        <v>753</v>
      </c>
      <c r="P38" s="429"/>
      <c r="Q38" s="429"/>
      <c r="R38" s="429"/>
      <c r="S38" s="429"/>
      <c r="T38" s="429"/>
      <c r="U38" s="429"/>
      <c r="V38" s="429"/>
      <c r="W38" s="429"/>
      <c r="X38" s="429"/>
      <c r="Y38" s="429"/>
      <c r="Z38" s="429"/>
      <c r="AA38" s="429"/>
      <c r="AB38" s="429"/>
      <c r="AC38" s="429"/>
      <c r="AD38" s="429"/>
      <c r="AE38" s="429"/>
      <c r="AF38" s="21"/>
    </row>
    <row r="39" spans="1:32" ht="20.65" customHeight="1" x14ac:dyDescent="0.3">
      <c r="A39" s="21"/>
      <c r="B39" s="602">
        <f t="shared" si="6"/>
        <v>150</v>
      </c>
      <c r="C39" s="602"/>
      <c r="D39" s="21"/>
      <c r="E39" s="21"/>
      <c r="F39" s="603">
        <f t="shared" si="7"/>
        <v>205</v>
      </c>
      <c r="G39" s="603"/>
      <c r="H39" s="603">
        <f t="shared" si="8"/>
        <v>21</v>
      </c>
      <c r="I39" s="603"/>
      <c r="J39" s="21"/>
      <c r="K39" s="21"/>
      <c r="L39" s="430">
        <f t="shared" si="9"/>
        <v>21</v>
      </c>
      <c r="M39" s="430"/>
      <c r="N39" s="21"/>
      <c r="O39" s="612" t="s">
        <v>754</v>
      </c>
      <c r="P39" s="612"/>
      <c r="Q39" s="612"/>
      <c r="R39" s="612"/>
      <c r="S39" s="612"/>
      <c r="T39" s="612"/>
      <c r="U39" s="612"/>
      <c r="V39" s="612"/>
      <c r="W39" s="612"/>
      <c r="X39" s="612"/>
      <c r="Y39" s="612"/>
      <c r="Z39" s="612"/>
      <c r="AA39" s="612"/>
      <c r="AB39" s="612"/>
      <c r="AC39" s="612"/>
      <c r="AD39" s="612"/>
      <c r="AE39" s="612"/>
      <c r="AF39" s="21"/>
    </row>
    <row r="40" spans="1:32" ht="18.75" x14ac:dyDescent="0.3">
      <c r="A40" s="21"/>
      <c r="B40" s="602">
        <f t="shared" si="6"/>
        <v>205</v>
      </c>
      <c r="C40" s="602"/>
      <c r="D40" s="21"/>
      <c r="E40" s="21"/>
      <c r="F40" s="602">
        <f t="shared" si="7"/>
        <v>205</v>
      </c>
      <c r="G40" s="602"/>
      <c r="H40" s="602">
        <f t="shared" si="8"/>
        <v>21</v>
      </c>
      <c r="I40" s="602"/>
      <c r="J40" s="21"/>
      <c r="K40" s="21"/>
      <c r="L40" s="430">
        <f t="shared" si="9"/>
        <v>21</v>
      </c>
      <c r="M40" s="430"/>
      <c r="N40" s="21"/>
      <c r="O40" s="612"/>
      <c r="P40" s="612"/>
      <c r="Q40" s="612"/>
      <c r="R40" s="612"/>
      <c r="S40" s="612"/>
      <c r="T40" s="612"/>
      <c r="U40" s="612"/>
      <c r="V40" s="612"/>
      <c r="W40" s="612"/>
      <c r="X40" s="612"/>
      <c r="Y40" s="612"/>
      <c r="Z40" s="612"/>
      <c r="AA40" s="612"/>
      <c r="AB40" s="612"/>
      <c r="AC40" s="612"/>
      <c r="AD40" s="612"/>
      <c r="AE40" s="612"/>
      <c r="AF40" s="21"/>
    </row>
    <row r="41" spans="1:32" ht="18.75" x14ac:dyDescent="0.3">
      <c r="A41" s="21"/>
      <c r="B41" s="602">
        <f t="shared" si="6"/>
        <v>150</v>
      </c>
      <c r="C41" s="602"/>
      <c r="D41" s="21"/>
      <c r="E41" s="21"/>
      <c r="F41" s="603">
        <f t="shared" si="7"/>
        <v>236</v>
      </c>
      <c r="G41" s="603"/>
      <c r="H41" s="603">
        <f t="shared" si="8"/>
        <v>236</v>
      </c>
      <c r="I41" s="603"/>
      <c r="J41" s="21"/>
      <c r="K41" s="21"/>
      <c r="L41" s="430">
        <f t="shared" si="9"/>
        <v>21</v>
      </c>
      <c r="M41" s="430"/>
      <c r="N41" s="21"/>
      <c r="O41" s="612"/>
      <c r="P41" s="612"/>
      <c r="Q41" s="612"/>
      <c r="R41" s="612"/>
      <c r="S41" s="612"/>
      <c r="T41" s="612"/>
      <c r="U41" s="612"/>
      <c r="V41" s="612"/>
      <c r="W41" s="612"/>
      <c r="X41" s="612"/>
      <c r="Y41" s="612"/>
      <c r="Z41" s="612"/>
      <c r="AA41" s="612"/>
      <c r="AB41" s="612"/>
      <c r="AC41" s="612"/>
      <c r="AD41" s="612"/>
      <c r="AE41" s="612"/>
      <c r="AF41" s="21"/>
    </row>
    <row r="42" spans="1:32" ht="18.75" x14ac:dyDescent="0.3">
      <c r="A42" s="21"/>
      <c r="B42" s="21"/>
      <c r="C42" s="21"/>
      <c r="D42" s="21"/>
      <c r="E42" s="21"/>
      <c r="F42" s="21"/>
      <c r="G42" s="21"/>
      <c r="H42" s="21"/>
      <c r="I42" s="21"/>
      <c r="J42" s="21"/>
      <c r="K42" s="21"/>
      <c r="L42" s="21"/>
      <c r="M42" s="21"/>
      <c r="N42" s="21"/>
      <c r="O42" s="610" t="s">
        <v>755</v>
      </c>
      <c r="P42" s="610"/>
      <c r="Q42" s="610"/>
      <c r="R42" s="610"/>
      <c r="S42" s="610"/>
      <c r="T42" s="610"/>
      <c r="U42" s="610"/>
      <c r="V42" s="610"/>
      <c r="W42" s="610"/>
      <c r="X42" s="610"/>
      <c r="Y42" s="610"/>
      <c r="Z42" s="610"/>
      <c r="AA42" s="610"/>
      <c r="AB42" s="610"/>
      <c r="AC42" s="610"/>
      <c r="AD42" s="610"/>
      <c r="AE42" s="610"/>
      <c r="AF42" s="21"/>
    </row>
    <row r="43" spans="1:32" ht="18.75" x14ac:dyDescent="0.3">
      <c r="A43" s="21"/>
      <c r="B43" s="21"/>
      <c r="C43" s="21"/>
      <c r="D43" s="21"/>
      <c r="E43" s="21"/>
      <c r="F43" s="600" t="s">
        <v>760</v>
      </c>
      <c r="G43" s="600"/>
      <c r="H43" s="600"/>
      <c r="I43" s="600"/>
      <c r="J43" s="21"/>
      <c r="K43" s="21"/>
      <c r="L43" s="21"/>
      <c r="M43" s="21"/>
      <c r="N43" s="21"/>
      <c r="O43" s="606" t="s">
        <v>759</v>
      </c>
      <c r="P43" s="606"/>
      <c r="Q43" s="606"/>
      <c r="R43" s="606"/>
      <c r="S43" s="606"/>
      <c r="T43" s="606"/>
      <c r="U43" s="606"/>
      <c r="V43" s="606"/>
      <c r="W43" s="606"/>
      <c r="X43" s="606"/>
      <c r="Y43" s="606"/>
      <c r="Z43" s="606"/>
      <c r="AA43" s="606"/>
      <c r="AB43" s="606"/>
      <c r="AC43" s="606"/>
      <c r="AD43" s="606"/>
      <c r="AE43" s="606"/>
      <c r="AF43" s="21"/>
    </row>
    <row r="44" spans="1:32" ht="21.75" x14ac:dyDescent="0.4">
      <c r="A44" s="21"/>
      <c r="B44" s="21"/>
      <c r="C44" s="21"/>
      <c r="D44" s="21"/>
      <c r="E44" s="21"/>
      <c r="F44" s="405" t="s">
        <v>749</v>
      </c>
      <c r="G44" s="405"/>
      <c r="H44" s="405" t="s">
        <v>750</v>
      </c>
      <c r="I44" s="405"/>
      <c r="J44" s="21"/>
      <c r="K44" s="21"/>
      <c r="L44" s="21"/>
      <c r="M44" s="21"/>
      <c r="N44" s="21"/>
      <c r="O44" s="606"/>
      <c r="P44" s="606"/>
      <c r="Q44" s="606"/>
      <c r="R44" s="606"/>
      <c r="S44" s="606"/>
      <c r="T44" s="606"/>
      <c r="U44" s="606"/>
      <c r="V44" s="606"/>
      <c r="W44" s="606"/>
      <c r="X44" s="606"/>
      <c r="Y44" s="606"/>
      <c r="Z44" s="606"/>
      <c r="AA44" s="606"/>
      <c r="AB44" s="606"/>
      <c r="AC44" s="606"/>
      <c r="AD44" s="606"/>
      <c r="AE44" s="606"/>
      <c r="AF44" s="21"/>
    </row>
    <row r="45" spans="1:32" ht="18.75" x14ac:dyDescent="0.3">
      <c r="A45" s="21"/>
      <c r="B45" s="21"/>
      <c r="C45" s="21"/>
      <c r="D45" s="21"/>
      <c r="E45" s="21"/>
      <c r="F45" s="601">
        <f t="shared" ref="F45:F50" si="10">F36</f>
        <v>150</v>
      </c>
      <c r="G45" s="601"/>
      <c r="H45" s="601">
        <f t="shared" ref="H45:H50" si="11">H36</f>
        <v>150</v>
      </c>
      <c r="I45" s="601"/>
      <c r="J45" s="21"/>
      <c r="K45" s="21"/>
      <c r="L45" s="21"/>
      <c r="M45" s="21"/>
      <c r="N45" s="21"/>
      <c r="O45" s="606"/>
      <c r="P45" s="606"/>
      <c r="Q45" s="606"/>
      <c r="R45" s="606"/>
      <c r="S45" s="606"/>
      <c r="T45" s="606"/>
      <c r="U45" s="606"/>
      <c r="V45" s="606"/>
      <c r="W45" s="606"/>
      <c r="X45" s="606"/>
      <c r="Y45" s="606"/>
      <c r="Z45" s="606"/>
      <c r="AA45" s="606"/>
      <c r="AB45" s="606"/>
      <c r="AC45" s="606"/>
      <c r="AD45" s="606"/>
      <c r="AE45" s="606"/>
      <c r="AF45" s="21"/>
    </row>
    <row r="46" spans="1:32" ht="18.75" x14ac:dyDescent="0.3">
      <c r="A46" s="21"/>
      <c r="B46" s="21"/>
      <c r="C46" s="21"/>
      <c r="D46" s="21"/>
      <c r="E46" s="21"/>
      <c r="F46" s="601">
        <f t="shared" si="10"/>
        <v>150</v>
      </c>
      <c r="G46" s="601"/>
      <c r="H46" s="602">
        <f t="shared" si="11"/>
        <v>21</v>
      </c>
      <c r="I46" s="602"/>
      <c r="J46" s="21"/>
      <c r="K46" s="21"/>
      <c r="L46" s="21"/>
      <c r="M46" s="21"/>
      <c r="N46" s="21"/>
      <c r="O46" s="611" t="s">
        <v>757</v>
      </c>
      <c r="P46" s="611"/>
      <c r="Q46" s="611"/>
      <c r="R46" s="611"/>
      <c r="S46" s="611"/>
      <c r="T46" s="611"/>
      <c r="U46" s="611"/>
      <c r="V46" s="611"/>
      <c r="W46" s="611"/>
      <c r="X46" s="611"/>
      <c r="Y46" s="611"/>
      <c r="Z46" s="611"/>
      <c r="AA46" s="611"/>
      <c r="AB46" s="611"/>
      <c r="AC46" s="611"/>
      <c r="AD46" s="611"/>
      <c r="AE46" s="611"/>
      <c r="AF46" s="21"/>
    </row>
    <row r="47" spans="1:32" ht="18.75" x14ac:dyDescent="0.3">
      <c r="A47" s="21"/>
      <c r="B47" s="21"/>
      <c r="C47" s="21"/>
      <c r="D47" s="21"/>
      <c r="E47" s="21"/>
      <c r="F47" s="601">
        <f t="shared" si="10"/>
        <v>205</v>
      </c>
      <c r="G47" s="601"/>
      <c r="H47" s="602">
        <f t="shared" si="11"/>
        <v>205</v>
      </c>
      <c r="I47" s="602"/>
      <c r="J47" s="21"/>
      <c r="K47" s="21"/>
      <c r="L47" s="21"/>
      <c r="M47" s="21"/>
      <c r="N47" s="21"/>
      <c r="O47" s="611"/>
      <c r="P47" s="611"/>
      <c r="Q47" s="611"/>
      <c r="R47" s="611"/>
      <c r="S47" s="611"/>
      <c r="T47" s="611"/>
      <c r="U47" s="611"/>
      <c r="V47" s="611"/>
      <c r="W47" s="611"/>
      <c r="X47" s="611"/>
      <c r="Y47" s="611"/>
      <c r="Z47" s="611"/>
      <c r="AA47" s="611"/>
      <c r="AB47" s="611"/>
      <c r="AC47" s="611"/>
      <c r="AD47" s="611"/>
      <c r="AE47" s="611"/>
      <c r="AF47" s="21"/>
    </row>
    <row r="48" spans="1:32" ht="18.75" x14ac:dyDescent="0.3">
      <c r="A48" s="21"/>
      <c r="B48" s="21"/>
      <c r="C48" s="21"/>
      <c r="D48" s="21"/>
      <c r="E48" s="21"/>
      <c r="F48" s="603">
        <f t="shared" si="10"/>
        <v>205</v>
      </c>
      <c r="G48" s="603"/>
      <c r="H48" s="603">
        <f t="shared" si="11"/>
        <v>21</v>
      </c>
      <c r="I48" s="603"/>
      <c r="J48" s="21"/>
      <c r="K48" s="21"/>
      <c r="L48" s="21"/>
      <c r="M48" s="21"/>
      <c r="N48" s="21"/>
      <c r="O48" s="611"/>
      <c r="P48" s="611"/>
      <c r="Q48" s="611"/>
      <c r="R48" s="611"/>
      <c r="S48" s="611"/>
      <c r="T48" s="611"/>
      <c r="U48" s="611"/>
      <c r="V48" s="611"/>
      <c r="W48" s="611"/>
      <c r="X48" s="611"/>
      <c r="Y48" s="611"/>
      <c r="Z48" s="611"/>
      <c r="AA48" s="611"/>
      <c r="AB48" s="611"/>
      <c r="AC48" s="611"/>
      <c r="AD48" s="611"/>
      <c r="AE48" s="611"/>
      <c r="AF48" s="21"/>
    </row>
    <row r="49" spans="1:33" ht="16.5" customHeight="1" x14ac:dyDescent="0.3">
      <c r="A49" s="21"/>
      <c r="B49" s="21"/>
      <c r="C49" s="21"/>
      <c r="D49" s="21"/>
      <c r="E49" s="21"/>
      <c r="F49" s="603">
        <f t="shared" si="10"/>
        <v>205</v>
      </c>
      <c r="G49" s="603"/>
      <c r="H49" s="602">
        <f t="shared" si="11"/>
        <v>21</v>
      </c>
      <c r="I49" s="602"/>
      <c r="J49" s="21"/>
      <c r="K49" s="21"/>
      <c r="L49" s="21"/>
      <c r="M49" s="21"/>
      <c r="N49" s="21"/>
      <c r="O49" s="562" t="s">
        <v>758</v>
      </c>
      <c r="P49" s="562"/>
      <c r="Q49" s="562"/>
      <c r="R49" s="562"/>
      <c r="S49" s="562"/>
      <c r="T49" s="562"/>
      <c r="U49" s="562"/>
      <c r="V49" s="562"/>
      <c r="W49" s="562"/>
      <c r="X49" s="562"/>
      <c r="Y49" s="562"/>
      <c r="Z49" s="562"/>
      <c r="AA49" s="562"/>
      <c r="AB49" s="562"/>
      <c r="AC49" s="562"/>
      <c r="AD49" s="562"/>
      <c r="AE49" s="562"/>
      <c r="AF49" s="21"/>
    </row>
    <row r="50" spans="1:33" ht="14.65" customHeight="1" x14ac:dyDescent="0.3">
      <c r="A50" s="21"/>
      <c r="B50" s="21"/>
      <c r="C50" s="21"/>
      <c r="D50" s="21"/>
      <c r="E50" s="21"/>
      <c r="F50" s="599">
        <f t="shared" si="10"/>
        <v>236</v>
      </c>
      <c r="G50" s="599"/>
      <c r="H50" s="599">
        <f t="shared" si="11"/>
        <v>236</v>
      </c>
      <c r="I50" s="599"/>
      <c r="J50" s="21"/>
      <c r="K50" s="21"/>
      <c r="L50" s="21"/>
      <c r="M50" s="21"/>
      <c r="N50" s="21"/>
      <c r="O50" s="562"/>
      <c r="P50" s="562"/>
      <c r="Q50" s="562"/>
      <c r="R50" s="562"/>
      <c r="S50" s="562"/>
      <c r="T50" s="562"/>
      <c r="U50" s="562"/>
      <c r="V50" s="562"/>
      <c r="W50" s="562"/>
      <c r="X50" s="562"/>
      <c r="Y50" s="562"/>
      <c r="Z50" s="562"/>
      <c r="AA50" s="562"/>
      <c r="AB50" s="562"/>
      <c r="AC50" s="562"/>
      <c r="AD50" s="562"/>
      <c r="AE50" s="562"/>
      <c r="AF50" s="21"/>
    </row>
    <row r="51" spans="1:33" x14ac:dyDescent="0.25">
      <c r="A51" s="21"/>
      <c r="B51" s="21"/>
      <c r="C51" s="21"/>
      <c r="D51" s="21"/>
      <c r="E51" s="21"/>
      <c r="F51" s="21"/>
      <c r="G51" s="21"/>
      <c r="H51" s="21"/>
      <c r="I51" s="21"/>
      <c r="J51" s="21"/>
      <c r="K51" s="21"/>
      <c r="L51" s="21"/>
      <c r="M51" s="21"/>
      <c r="N51" s="21"/>
      <c r="O51" s="562"/>
      <c r="P51" s="562"/>
      <c r="Q51" s="562"/>
      <c r="R51" s="562"/>
      <c r="S51" s="562"/>
      <c r="T51" s="562"/>
      <c r="U51" s="562"/>
      <c r="V51" s="562"/>
      <c r="W51" s="562"/>
      <c r="X51" s="562"/>
      <c r="Y51" s="562"/>
      <c r="Z51" s="562"/>
      <c r="AA51" s="562"/>
      <c r="AB51" s="562"/>
      <c r="AC51" s="562"/>
      <c r="AD51" s="562"/>
      <c r="AE51" s="562"/>
      <c r="AF51" s="21"/>
    </row>
    <row r="52" spans="1:33" x14ac:dyDescent="0.25">
      <c r="A52" s="21"/>
      <c r="B52" s="21"/>
      <c r="C52" s="21"/>
      <c r="D52" s="21"/>
      <c r="E52" s="21"/>
      <c r="F52" s="21"/>
      <c r="G52" s="21"/>
      <c r="H52" s="21"/>
      <c r="I52" s="21"/>
      <c r="J52" s="21"/>
      <c r="K52" s="21"/>
      <c r="L52" s="21"/>
      <c r="M52" s="21"/>
      <c r="N52" s="21"/>
      <c r="O52" s="21"/>
      <c r="P52" s="21"/>
      <c r="Q52" s="21"/>
      <c r="R52" s="21"/>
      <c r="S52" s="21"/>
      <c r="T52" s="21"/>
      <c r="U52" s="21"/>
      <c r="V52" s="21"/>
      <c r="W52" s="21"/>
      <c r="X52" s="21"/>
      <c r="Y52" s="21"/>
      <c r="Z52" s="21"/>
      <c r="AA52" s="21"/>
      <c r="AB52" s="21"/>
      <c r="AC52" s="21"/>
      <c r="AD52" s="21"/>
      <c r="AE52" s="21"/>
      <c r="AF52" s="21"/>
    </row>
    <row r="53" spans="1:33" ht="18.399999999999999" customHeight="1" x14ac:dyDescent="0.3">
      <c r="A53" s="21"/>
      <c r="B53" s="600" t="s">
        <v>740</v>
      </c>
      <c r="C53" s="600"/>
      <c r="D53" s="600" t="s">
        <v>760</v>
      </c>
      <c r="E53" s="600"/>
      <c r="F53" s="600"/>
      <c r="G53" s="600"/>
      <c r="H53" s="608" t="s">
        <v>348</v>
      </c>
      <c r="I53" s="608"/>
      <c r="J53" s="619" t="s">
        <v>761</v>
      </c>
      <c r="K53" s="619"/>
      <c r="L53" s="619"/>
      <c r="M53" s="619"/>
      <c r="N53" s="21"/>
      <c r="O53" s="489" t="s">
        <v>764</v>
      </c>
      <c r="P53" s="489"/>
      <c r="Q53" s="489"/>
      <c r="R53" s="489"/>
      <c r="S53" s="489"/>
      <c r="T53" s="489"/>
      <c r="U53" s="489"/>
      <c r="V53" s="489"/>
      <c r="W53" s="489"/>
      <c r="X53" s="489"/>
      <c r="Y53" s="489"/>
      <c r="Z53" s="489"/>
      <c r="AA53" s="489"/>
      <c r="AB53" s="489"/>
      <c r="AC53" s="489"/>
      <c r="AD53" s="489"/>
      <c r="AE53" s="489"/>
      <c r="AF53" s="21"/>
    </row>
    <row r="54" spans="1:33" ht="21.75" x14ac:dyDescent="0.4">
      <c r="A54" s="21"/>
      <c r="B54" s="405" t="s">
        <v>746</v>
      </c>
      <c r="C54" s="405"/>
      <c r="D54" s="405" t="s">
        <v>749</v>
      </c>
      <c r="E54" s="405"/>
      <c r="F54" s="405" t="s">
        <v>750</v>
      </c>
      <c r="G54" s="405"/>
      <c r="H54" s="604" t="s">
        <v>747</v>
      </c>
      <c r="I54" s="604"/>
      <c r="J54" s="620" t="s">
        <v>762</v>
      </c>
      <c r="K54" s="620"/>
      <c r="L54" s="620" t="s">
        <v>763</v>
      </c>
      <c r="M54" s="620"/>
      <c r="N54" s="21"/>
      <c r="O54" s="489"/>
      <c r="P54" s="489"/>
      <c r="Q54" s="489"/>
      <c r="R54" s="489"/>
      <c r="S54" s="489"/>
      <c r="T54" s="489"/>
      <c r="U54" s="489"/>
      <c r="V54" s="489"/>
      <c r="W54" s="489"/>
      <c r="X54" s="489"/>
      <c r="Y54" s="489"/>
      <c r="Z54" s="489"/>
      <c r="AA54" s="489"/>
      <c r="AB54" s="489"/>
      <c r="AC54" s="489"/>
      <c r="AD54" s="489"/>
      <c r="AE54" s="489"/>
      <c r="AF54" s="21"/>
    </row>
    <row r="55" spans="1:33" ht="18.75" x14ac:dyDescent="0.3">
      <c r="A55" s="21"/>
      <c r="B55" s="602">
        <f t="shared" ref="B55:B60" si="12">B36</f>
        <v>205</v>
      </c>
      <c r="C55" s="602"/>
      <c r="D55" s="613">
        <f t="shared" ref="D55:D60" si="13">F45</f>
        <v>150</v>
      </c>
      <c r="E55" s="613"/>
      <c r="F55" s="613">
        <f t="shared" ref="F55:F60" si="14">H45</f>
        <v>150</v>
      </c>
      <c r="G55" s="613"/>
      <c r="H55" s="430">
        <f t="shared" ref="H55:H60" si="15">L36</f>
        <v>205</v>
      </c>
      <c r="I55" s="430"/>
      <c r="J55" s="440" cm="1">
        <f t="array" ref="J55">MOD((alpha-B55)*MOD_INV(MOD(alpha-D55,Prime),Prime),Prime)</f>
        <v>168</v>
      </c>
      <c r="K55" s="440"/>
      <c r="L55" s="440" cm="1">
        <f t="array" ref="L55">MOD((alpha-F55)*MOD_INV(MOD(alpha-H55,Prime),Prime),Prime)</f>
        <v>231</v>
      </c>
      <c r="M55" s="440"/>
      <c r="N55" s="21"/>
      <c r="O55" s="489"/>
      <c r="P55" s="489"/>
      <c r="Q55" s="489"/>
      <c r="R55" s="489"/>
      <c r="S55" s="489"/>
      <c r="T55" s="489"/>
      <c r="U55" s="489"/>
      <c r="V55" s="489"/>
      <c r="W55" s="489"/>
      <c r="X55" s="489"/>
      <c r="Y55" s="489"/>
      <c r="Z55" s="489"/>
      <c r="AA55" s="489"/>
      <c r="AB55" s="489"/>
      <c r="AC55" s="489"/>
      <c r="AD55" s="489"/>
      <c r="AE55" s="489"/>
      <c r="AF55" s="21"/>
    </row>
    <row r="56" spans="1:33" ht="18.75" x14ac:dyDescent="0.3">
      <c r="A56" s="21"/>
      <c r="B56" s="602">
        <f t="shared" si="12"/>
        <v>236</v>
      </c>
      <c r="C56" s="602"/>
      <c r="D56" s="613">
        <f t="shared" si="13"/>
        <v>150</v>
      </c>
      <c r="E56" s="613"/>
      <c r="F56" s="613">
        <f t="shared" si="14"/>
        <v>21</v>
      </c>
      <c r="G56" s="613"/>
      <c r="H56" s="430">
        <f t="shared" si="15"/>
        <v>150</v>
      </c>
      <c r="I56" s="430"/>
      <c r="J56" s="440" cm="1">
        <f t="array" ref="J56">MOD(J55*(alpha-B56)*MOD_INV(MOD(alpha-D56,Prime),Prime),Prime)</f>
        <v>53</v>
      </c>
      <c r="K56" s="440"/>
      <c r="L56" s="440" cm="1">
        <f t="array" ref="L56">MOD(L55*(alpha-F56)*MOD_INV(MOD(alpha-H56,Prime),Prime),Prime)</f>
        <v>163</v>
      </c>
      <c r="M56" s="440"/>
      <c r="N56" s="21"/>
      <c r="O56" s="614" t="s">
        <v>769</v>
      </c>
      <c r="P56" s="614"/>
      <c r="Q56" s="614"/>
      <c r="R56" s="614"/>
      <c r="S56" s="614"/>
      <c r="T56" s="614"/>
      <c r="U56" s="614"/>
      <c r="V56" s="614"/>
      <c r="W56" s="614"/>
      <c r="X56" s="614"/>
      <c r="Y56" s="614"/>
      <c r="Z56" s="614"/>
      <c r="AA56" s="614"/>
      <c r="AB56" s="614"/>
      <c r="AC56" s="614"/>
      <c r="AD56" s="614"/>
      <c r="AE56" s="614"/>
      <c r="AF56" s="21"/>
    </row>
    <row r="57" spans="1:33" ht="18.75" x14ac:dyDescent="0.3">
      <c r="A57" s="21"/>
      <c r="B57" s="602">
        <f t="shared" si="12"/>
        <v>205</v>
      </c>
      <c r="C57" s="602"/>
      <c r="D57" s="613">
        <f t="shared" si="13"/>
        <v>205</v>
      </c>
      <c r="E57" s="613"/>
      <c r="F57" s="613">
        <f t="shared" si="14"/>
        <v>205</v>
      </c>
      <c r="G57" s="613"/>
      <c r="H57" s="430">
        <f t="shared" si="15"/>
        <v>236</v>
      </c>
      <c r="I57" s="430"/>
      <c r="J57" s="440" cm="1">
        <f t="array" ref="J57">MOD(J56*(alpha-B57)*MOD_INV(MOD(alpha-D57,Prime),Prime),Prime)</f>
        <v>53</v>
      </c>
      <c r="K57" s="440"/>
      <c r="L57" s="440" cm="1">
        <f t="array" ref="L57">MOD(L56*(alpha-F57)*MOD_INV(MOD(alpha-H57,Prime),Prime),Prime)</f>
        <v>4</v>
      </c>
      <c r="M57" s="440"/>
      <c r="N57" s="21"/>
      <c r="O57" s="614"/>
      <c r="P57" s="614"/>
      <c r="Q57" s="614"/>
      <c r="R57" s="614"/>
      <c r="S57" s="614"/>
      <c r="T57" s="614"/>
      <c r="U57" s="614"/>
      <c r="V57" s="614"/>
      <c r="W57" s="614"/>
      <c r="X57" s="614"/>
      <c r="Y57" s="614"/>
      <c r="Z57" s="614"/>
      <c r="AA57" s="614"/>
      <c r="AB57" s="614"/>
      <c r="AC57" s="614"/>
      <c r="AD57" s="614"/>
      <c r="AE57" s="614"/>
      <c r="AF57" s="21"/>
    </row>
    <row r="58" spans="1:33" ht="18.399999999999999" customHeight="1" thickBot="1" x14ac:dyDescent="0.45">
      <c r="A58" s="21"/>
      <c r="B58" s="602">
        <f t="shared" si="12"/>
        <v>150</v>
      </c>
      <c r="C58" s="602"/>
      <c r="D58" s="613">
        <f t="shared" si="13"/>
        <v>205</v>
      </c>
      <c r="E58" s="613"/>
      <c r="F58" s="613">
        <f t="shared" si="14"/>
        <v>21</v>
      </c>
      <c r="G58" s="613"/>
      <c r="H58" s="430">
        <f t="shared" si="15"/>
        <v>21</v>
      </c>
      <c r="I58" s="430"/>
      <c r="J58" s="440" cm="1">
        <f t="array" ref="J58">MOD(J57*(alpha-B58)*MOD_INV(MOD(alpha-D58,Prime),Prime),Prime)</f>
        <v>164</v>
      </c>
      <c r="K58" s="440"/>
      <c r="L58" s="440" cm="1">
        <f t="array" ref="L58">MOD(L57*(alpha-F58)*MOD_INV(MOD(alpha-H58,Prime),Prime),Prime)</f>
        <v>4</v>
      </c>
      <c r="M58" s="440"/>
      <c r="N58" s="21"/>
      <c r="O58" s="618" t="s">
        <v>770</v>
      </c>
      <c r="P58" s="618"/>
      <c r="Q58" s="617" t="s">
        <v>782</v>
      </c>
      <c r="R58" s="617"/>
      <c r="S58" s="617"/>
      <c r="T58" s="615" t="s">
        <v>768</v>
      </c>
      <c r="U58" s="255"/>
      <c r="V58" s="598" t="s">
        <v>784</v>
      </c>
      <c r="W58" s="598"/>
      <c r="X58" s="598"/>
      <c r="Y58" s="598"/>
      <c r="Z58" s="598"/>
      <c r="AA58" s="598"/>
      <c r="AB58" s="598"/>
      <c r="AC58" s="598"/>
      <c r="AD58" s="598"/>
      <c r="AE58" s="598"/>
      <c r="AF58" s="21"/>
    </row>
    <row r="59" spans="1:33" ht="21" customHeight="1" thickTop="1" x14ac:dyDescent="0.4">
      <c r="A59" s="21"/>
      <c r="B59" s="602">
        <f t="shared" si="12"/>
        <v>205</v>
      </c>
      <c r="C59" s="602"/>
      <c r="D59" s="613">
        <f t="shared" si="13"/>
        <v>205</v>
      </c>
      <c r="E59" s="613"/>
      <c r="F59" s="613">
        <f t="shared" si="14"/>
        <v>21</v>
      </c>
      <c r="G59" s="613"/>
      <c r="H59" s="430">
        <f t="shared" si="15"/>
        <v>21</v>
      </c>
      <c r="I59" s="430"/>
      <c r="J59" s="440" cm="1">
        <f t="array" ref="J59">MOD(J58*(alpha-B59)*MOD_INV(MOD(alpha-D59,Prime),Prime),Prime)</f>
        <v>164</v>
      </c>
      <c r="K59" s="440"/>
      <c r="L59" s="440" cm="1">
        <f t="array" ref="L59">MOD(L58*(alpha-F59)*MOD_INV(MOD(alpha-H59,Prime),Prime),Prime)</f>
        <v>4</v>
      </c>
      <c r="M59" s="440"/>
      <c r="N59" s="21"/>
      <c r="O59" s="618"/>
      <c r="P59" s="618"/>
      <c r="Q59" s="616" t="s">
        <v>783</v>
      </c>
      <c r="R59" s="616"/>
      <c r="S59" s="616"/>
      <c r="T59" s="615"/>
      <c r="U59" s="255"/>
      <c r="V59" s="598"/>
      <c r="W59" s="598"/>
      <c r="X59" s="598"/>
      <c r="Y59" s="598"/>
      <c r="Z59" s="598"/>
      <c r="AA59" s="598"/>
      <c r="AB59" s="598"/>
      <c r="AC59" s="598"/>
      <c r="AD59" s="598"/>
      <c r="AE59" s="598"/>
      <c r="AF59" s="21"/>
    </row>
    <row r="60" spans="1:33" ht="18.399999999999999" customHeight="1" x14ac:dyDescent="0.3">
      <c r="A60" s="21"/>
      <c r="B60" s="602">
        <f t="shared" si="12"/>
        <v>150</v>
      </c>
      <c r="C60" s="602"/>
      <c r="D60" s="613">
        <f t="shared" si="13"/>
        <v>236</v>
      </c>
      <c r="E60" s="613"/>
      <c r="F60" s="613">
        <f t="shared" si="14"/>
        <v>236</v>
      </c>
      <c r="G60" s="613"/>
      <c r="H60" s="430">
        <f t="shared" si="15"/>
        <v>21</v>
      </c>
      <c r="I60" s="430"/>
      <c r="J60" s="440" cm="1">
        <f t="array" ref="J60">MOD(J59*(alpha-B60)*MOD_INV(MOD(alpha-D60,Prime),Prime),Prime)</f>
        <v>1</v>
      </c>
      <c r="K60" s="440"/>
      <c r="L60" s="440" cm="1">
        <f t="array" ref="L60">MOD(L59*(alpha-F60)*MOD_INV(MOD(alpha-H60,Prime),Prime),Prime)</f>
        <v>1</v>
      </c>
      <c r="M60" s="440"/>
      <c r="N60" s="21"/>
      <c r="O60" s="618"/>
      <c r="P60" s="618"/>
      <c r="Q60" s="95"/>
      <c r="R60" s="95"/>
      <c r="S60" s="95"/>
      <c r="T60" s="95"/>
      <c r="U60" s="255"/>
      <c r="V60" s="598"/>
      <c r="W60" s="598"/>
      <c r="X60" s="598"/>
      <c r="Y60" s="598"/>
      <c r="Z60" s="598"/>
      <c r="AA60" s="598"/>
      <c r="AB60" s="598"/>
      <c r="AC60" s="598"/>
      <c r="AD60" s="598"/>
      <c r="AE60" s="598"/>
      <c r="AF60" s="21"/>
    </row>
    <row r="61" spans="1:33" ht="7.9" customHeight="1" x14ac:dyDescent="0.25">
      <c r="A61" s="21"/>
      <c r="B61" s="21"/>
      <c r="C61" s="21"/>
      <c r="D61" s="21"/>
      <c r="E61" s="21"/>
      <c r="F61" s="21"/>
      <c r="G61" s="21"/>
      <c r="H61" s="21"/>
      <c r="I61" s="21"/>
      <c r="J61" s="21"/>
      <c r="K61" s="21"/>
      <c r="L61" s="21"/>
      <c r="M61" s="21"/>
      <c r="N61" s="21"/>
      <c r="O61" s="21"/>
      <c r="P61" s="21"/>
      <c r="Q61" s="21"/>
      <c r="R61" s="21"/>
      <c r="S61" s="21"/>
      <c r="T61" s="21"/>
      <c r="U61" s="21"/>
      <c r="V61" s="21"/>
      <c r="W61" s="21"/>
      <c r="X61" s="21"/>
      <c r="Y61" s="21"/>
      <c r="Z61" s="21"/>
      <c r="AA61" s="21"/>
      <c r="AB61" s="21"/>
      <c r="AC61" s="21"/>
      <c r="AD61" s="21"/>
      <c r="AE61" s="21"/>
      <c r="AF61" s="21"/>
      <c r="AG61" s="21"/>
    </row>
    <row r="62" spans="1:33" ht="21" x14ac:dyDescent="0.35">
      <c r="A62" s="21"/>
      <c r="B62" s="21"/>
      <c r="C62" s="21"/>
      <c r="D62" s="21"/>
      <c r="E62" s="21"/>
      <c r="F62" s="21"/>
      <c r="G62" s="21"/>
      <c r="H62" s="21"/>
      <c r="I62" s="21"/>
      <c r="J62" s="21"/>
      <c r="K62" s="21"/>
      <c r="L62" s="21"/>
      <c r="M62" s="21"/>
      <c r="N62" s="21"/>
      <c r="O62" s="427" t="s">
        <v>771</v>
      </c>
      <c r="P62" s="427"/>
      <c r="Q62" s="427"/>
      <c r="R62" s="427"/>
      <c r="S62" s="427"/>
      <c r="T62" s="427"/>
      <c r="U62" s="427"/>
      <c r="V62" s="427"/>
      <c r="W62" s="427"/>
      <c r="X62" s="427"/>
      <c r="Y62" s="427"/>
      <c r="Z62" s="427"/>
      <c r="AA62" s="427"/>
      <c r="AB62" s="427"/>
      <c r="AC62" s="427"/>
      <c r="AD62" s="427"/>
      <c r="AE62" s="427"/>
      <c r="AF62" s="21"/>
    </row>
    <row r="63" spans="1:33" ht="18.399999999999999" customHeight="1" x14ac:dyDescent="0.25">
      <c r="A63" s="21"/>
      <c r="B63" s="21"/>
      <c r="C63" s="21"/>
      <c r="D63" s="21"/>
      <c r="E63" s="21"/>
      <c r="F63" s="21"/>
      <c r="G63" s="21"/>
      <c r="H63" s="21"/>
      <c r="I63" s="21"/>
      <c r="J63" s="21"/>
      <c r="K63" s="21"/>
      <c r="L63" s="21"/>
      <c r="M63" s="21"/>
      <c r="N63" s="21"/>
      <c r="O63" s="625" t="s">
        <v>778</v>
      </c>
      <c r="P63" s="625"/>
      <c r="Q63" s="625"/>
      <c r="R63" s="625"/>
      <c r="S63" s="625"/>
      <c r="T63" s="625"/>
      <c r="U63" s="625"/>
      <c r="V63" s="625"/>
      <c r="W63" s="625"/>
      <c r="X63" s="625"/>
      <c r="Y63" s="625"/>
      <c r="Z63" s="625"/>
      <c r="AA63" s="625"/>
      <c r="AB63" s="625"/>
      <c r="AC63" s="625"/>
      <c r="AD63" s="625"/>
      <c r="AE63" s="625"/>
      <c r="AF63" s="21"/>
    </row>
    <row r="64" spans="1:33" x14ac:dyDescent="0.25">
      <c r="A64" s="21"/>
      <c r="B64" s="21"/>
      <c r="C64" s="21"/>
      <c r="D64" s="21"/>
      <c r="E64" s="21"/>
      <c r="F64" s="21"/>
      <c r="G64" s="21"/>
      <c r="H64" s="21"/>
      <c r="I64" s="21"/>
      <c r="J64" s="21"/>
      <c r="K64" s="21"/>
      <c r="L64" s="21"/>
      <c r="M64" s="21"/>
      <c r="N64" s="21"/>
      <c r="O64" s="625"/>
      <c r="P64" s="625"/>
      <c r="Q64" s="625"/>
      <c r="R64" s="625"/>
      <c r="S64" s="625"/>
      <c r="T64" s="625"/>
      <c r="U64" s="625"/>
      <c r="V64" s="625"/>
      <c r="W64" s="625"/>
      <c r="X64" s="625"/>
      <c r="Y64" s="625"/>
      <c r="Z64" s="625"/>
      <c r="AA64" s="625"/>
      <c r="AB64" s="625"/>
      <c r="AC64" s="625"/>
      <c r="AD64" s="625"/>
      <c r="AE64" s="625"/>
      <c r="AF64" s="21"/>
    </row>
    <row r="65" spans="1:33" ht="21" customHeight="1" x14ac:dyDescent="0.25">
      <c r="A65" s="21"/>
      <c r="B65" s="21"/>
      <c r="C65" s="21"/>
      <c r="D65" s="21"/>
      <c r="E65" s="21"/>
      <c r="F65" s="21"/>
      <c r="G65" s="21"/>
      <c r="H65" s="21"/>
      <c r="I65" s="21"/>
      <c r="J65" s="21"/>
      <c r="K65" s="21"/>
      <c r="L65" s="21"/>
      <c r="M65" s="21"/>
      <c r="N65" s="21"/>
      <c r="O65" s="621" t="s">
        <v>776</v>
      </c>
      <c r="P65" s="621"/>
      <c r="Q65" s="621"/>
      <c r="R65" s="621"/>
      <c r="S65" s="621"/>
      <c r="T65" s="621"/>
      <c r="U65" s="621"/>
      <c r="V65" s="621"/>
      <c r="W65" s="621"/>
      <c r="X65" s="624" t="s">
        <v>775</v>
      </c>
      <c r="Y65" s="622" t="s">
        <v>777</v>
      </c>
      <c r="Z65" s="622"/>
      <c r="AA65" s="622"/>
      <c r="AB65" s="622"/>
      <c r="AC65" s="622"/>
      <c r="AD65" s="622"/>
      <c r="AE65" s="622"/>
      <c r="AF65" s="21"/>
      <c r="AG65" s="258"/>
    </row>
    <row r="66" spans="1:33" ht="18.399999999999999" customHeight="1" x14ac:dyDescent="0.25">
      <c r="A66" s="21"/>
      <c r="B66" s="21"/>
      <c r="C66" s="21"/>
      <c r="D66" s="21"/>
      <c r="E66" s="21"/>
      <c r="F66" s="21"/>
      <c r="G66" s="21"/>
      <c r="H66" s="21"/>
      <c r="I66" s="21"/>
      <c r="J66" s="21"/>
      <c r="K66" s="21"/>
      <c r="L66" s="21"/>
      <c r="M66" s="21"/>
      <c r="N66" s="21"/>
      <c r="O66" s="626" t="s">
        <v>772</v>
      </c>
      <c r="P66" s="626"/>
      <c r="Q66" s="626"/>
      <c r="R66" s="626"/>
      <c r="S66" s="626"/>
      <c r="T66" s="626"/>
      <c r="U66" s="626" t="s">
        <v>773</v>
      </c>
      <c r="V66" s="626"/>
      <c r="W66" s="626"/>
      <c r="X66" s="624"/>
      <c r="Y66" s="623" t="s">
        <v>785</v>
      </c>
      <c r="Z66" s="623"/>
      <c r="AA66" s="623"/>
      <c r="AB66" s="623"/>
      <c r="AC66" s="623"/>
      <c r="AD66" s="623"/>
      <c r="AE66" s="623"/>
      <c r="AF66" s="21"/>
    </row>
    <row r="67" spans="1:33" ht="5.65" customHeight="1" x14ac:dyDescent="0.25">
      <c r="A67" s="21"/>
      <c r="B67" s="21"/>
      <c r="C67" s="21"/>
      <c r="D67" s="21"/>
      <c r="E67" s="21"/>
      <c r="F67" s="21"/>
      <c r="G67" s="21"/>
      <c r="H67" s="21"/>
      <c r="I67" s="21"/>
      <c r="J67" s="21"/>
      <c r="K67" s="21"/>
      <c r="L67" s="21"/>
      <c r="M67" s="21"/>
      <c r="N67" s="21"/>
      <c r="O67" s="626"/>
      <c r="P67" s="626"/>
      <c r="Q67" s="626"/>
      <c r="R67" s="626"/>
      <c r="S67" s="626"/>
      <c r="T67" s="626"/>
      <c r="U67" s="257"/>
      <c r="V67" s="257"/>
      <c r="W67" s="256"/>
      <c r="X67" s="624"/>
      <c r="Y67" s="623"/>
      <c r="Z67" s="623"/>
      <c r="AA67" s="623"/>
      <c r="AB67" s="623"/>
      <c r="AC67" s="623"/>
      <c r="AD67" s="623"/>
      <c r="AE67" s="623"/>
      <c r="AF67" s="21"/>
    </row>
    <row r="68" spans="1:33" ht="18.75" x14ac:dyDescent="0.25">
      <c r="A68" s="21"/>
      <c r="B68" s="21"/>
      <c r="C68" s="21"/>
      <c r="D68" s="21"/>
      <c r="E68" s="21"/>
      <c r="F68" s="21"/>
      <c r="G68" s="21"/>
      <c r="H68" s="21"/>
      <c r="I68" s="21"/>
      <c r="J68" s="21"/>
      <c r="K68" s="21"/>
      <c r="L68" s="21"/>
      <c r="M68" s="21"/>
      <c r="N68" s="21"/>
      <c r="O68" s="626"/>
      <c r="P68" s="626"/>
      <c r="Q68" s="626"/>
      <c r="R68" s="626"/>
      <c r="S68" s="626"/>
      <c r="T68" s="626"/>
      <c r="U68" s="626" t="s">
        <v>774</v>
      </c>
      <c r="V68" s="626"/>
      <c r="W68" s="626"/>
      <c r="X68" s="624"/>
      <c r="Y68" s="623"/>
      <c r="Z68" s="623"/>
      <c r="AA68" s="623"/>
      <c r="AB68" s="623"/>
      <c r="AC68" s="623"/>
      <c r="AD68" s="623"/>
      <c r="AE68" s="623"/>
      <c r="AF68" s="21"/>
    </row>
    <row r="69" spans="1:33" ht="18.75" x14ac:dyDescent="0.25">
      <c r="A69" s="256"/>
      <c r="B69" s="256"/>
      <c r="C69" s="256"/>
      <c r="D69" s="256"/>
      <c r="E69" s="256"/>
      <c r="F69" s="256"/>
      <c r="G69" s="256"/>
      <c r="H69" s="256"/>
      <c r="I69" s="256"/>
      <c r="J69" s="256"/>
      <c r="K69" s="256"/>
      <c r="L69" s="256"/>
      <c r="M69" s="256"/>
      <c r="N69" s="256"/>
      <c r="O69" s="256"/>
      <c r="P69" s="256"/>
      <c r="Q69" s="256"/>
      <c r="R69" s="256"/>
      <c r="S69" s="256"/>
      <c r="T69" s="256"/>
      <c r="U69" s="256"/>
      <c r="V69" s="256"/>
      <c r="W69" s="256"/>
      <c r="X69" s="256"/>
      <c r="Y69" s="256"/>
      <c r="Z69" s="256"/>
      <c r="AA69" s="256"/>
      <c r="AB69" s="256"/>
      <c r="AC69" s="256"/>
      <c r="AD69" s="256"/>
      <c r="AE69" s="256"/>
      <c r="AF69" s="21"/>
    </row>
  </sheetData>
  <mergeCells count="212">
    <mergeCell ref="H60:I60"/>
    <mergeCell ref="O65:W65"/>
    <mergeCell ref="Y65:AE65"/>
    <mergeCell ref="Y66:AE68"/>
    <mergeCell ref="X65:X68"/>
    <mergeCell ref="O62:AE62"/>
    <mergeCell ref="O63:AE64"/>
    <mergeCell ref="O66:T68"/>
    <mergeCell ref="U66:W66"/>
    <mergeCell ref="U68:W68"/>
    <mergeCell ref="L56:M56"/>
    <mergeCell ref="L57:M57"/>
    <mergeCell ref="L58:M58"/>
    <mergeCell ref="L59:M59"/>
    <mergeCell ref="L60:M60"/>
    <mergeCell ref="O53:AE55"/>
    <mergeCell ref="O56:AE57"/>
    <mergeCell ref="T58:T59"/>
    <mergeCell ref="Q59:S59"/>
    <mergeCell ref="Q58:S58"/>
    <mergeCell ref="O58:P60"/>
    <mergeCell ref="J53:M53"/>
    <mergeCell ref="J54:K54"/>
    <mergeCell ref="L54:M54"/>
    <mergeCell ref="J55:K55"/>
    <mergeCell ref="J56:K56"/>
    <mergeCell ref="J57:K57"/>
    <mergeCell ref="J58:K58"/>
    <mergeCell ref="J59:K59"/>
    <mergeCell ref="J60:K60"/>
    <mergeCell ref="B54:C54"/>
    <mergeCell ref="B55:C55"/>
    <mergeCell ref="B56:C56"/>
    <mergeCell ref="B57:C57"/>
    <mergeCell ref="B58:C58"/>
    <mergeCell ref="B59:C59"/>
    <mergeCell ref="B60:C60"/>
    <mergeCell ref="B53:C53"/>
    <mergeCell ref="D53:G53"/>
    <mergeCell ref="D54:E54"/>
    <mergeCell ref="F54:G54"/>
    <mergeCell ref="D55:E55"/>
    <mergeCell ref="F55:G55"/>
    <mergeCell ref="D56:E56"/>
    <mergeCell ref="F56:G56"/>
    <mergeCell ref="D57:E57"/>
    <mergeCell ref="F57:G57"/>
    <mergeCell ref="D58:E58"/>
    <mergeCell ref="F58:G58"/>
    <mergeCell ref="D59:E59"/>
    <mergeCell ref="F59:G59"/>
    <mergeCell ref="D60:E60"/>
    <mergeCell ref="F60:G60"/>
    <mergeCell ref="H53:I53"/>
    <mergeCell ref="H54:I54"/>
    <mergeCell ref="H55:I55"/>
    <mergeCell ref="H56:I56"/>
    <mergeCell ref="H57:I57"/>
    <mergeCell ref="H58:I58"/>
    <mergeCell ref="H59:I59"/>
    <mergeCell ref="Y31:Z31"/>
    <mergeCell ref="Y32:Z32"/>
    <mergeCell ref="H39:I39"/>
    <mergeCell ref="H40:I40"/>
    <mergeCell ref="H41:I41"/>
    <mergeCell ref="O42:AE42"/>
    <mergeCell ref="O43:AE45"/>
    <mergeCell ref="O46:AE48"/>
    <mergeCell ref="O49:AE51"/>
    <mergeCell ref="L39:M39"/>
    <mergeCell ref="L40:M40"/>
    <mergeCell ref="L41:M41"/>
    <mergeCell ref="H34:M34"/>
    <mergeCell ref="O34:AE36"/>
    <mergeCell ref="O37:AE37"/>
    <mergeCell ref="O39:AE41"/>
    <mergeCell ref="L55:M55"/>
    <mergeCell ref="AA32:AB32"/>
    <mergeCell ref="AC32:AD32"/>
    <mergeCell ref="AA31:AB31"/>
    <mergeCell ref="AC31:AD31"/>
    <mergeCell ref="Y29:Z29"/>
    <mergeCell ref="AA29:AB29"/>
    <mergeCell ref="AC29:AD29"/>
    <mergeCell ref="AA30:AB30"/>
    <mergeCell ref="AC30:AD30"/>
    <mergeCell ref="Y30:Z30"/>
    <mergeCell ref="Y25:AD25"/>
    <mergeCell ref="Y26:Z26"/>
    <mergeCell ref="Y27:Z27"/>
    <mergeCell ref="Y28:Z28"/>
    <mergeCell ref="AA26:AB26"/>
    <mergeCell ref="AC26:AD26"/>
    <mergeCell ref="AA27:AB27"/>
    <mergeCell ref="AC27:AD27"/>
    <mergeCell ref="AA28:AB28"/>
    <mergeCell ref="AC28:AD28"/>
    <mergeCell ref="A28:B28"/>
    <mergeCell ref="C28:D28"/>
    <mergeCell ref="A29:B29"/>
    <mergeCell ref="C29:D29"/>
    <mergeCell ref="E32:F32"/>
    <mergeCell ref="A30:B30"/>
    <mergeCell ref="C30:D30"/>
    <mergeCell ref="A31:B31"/>
    <mergeCell ref="C31:D31"/>
    <mergeCell ref="A32:B32"/>
    <mergeCell ref="C32:D32"/>
    <mergeCell ref="E28:F28"/>
    <mergeCell ref="E29:F29"/>
    <mergeCell ref="E30:F30"/>
    <mergeCell ref="E31:F31"/>
    <mergeCell ref="H21:I21"/>
    <mergeCell ref="A26:B26"/>
    <mergeCell ref="C26:D26"/>
    <mergeCell ref="A25:F25"/>
    <mergeCell ref="E26:F26"/>
    <mergeCell ref="A22:B22"/>
    <mergeCell ref="C22:D22"/>
    <mergeCell ref="A23:B23"/>
    <mergeCell ref="C23:D23"/>
    <mergeCell ref="H25:W27"/>
    <mergeCell ref="A27:B27"/>
    <mergeCell ref="C27:D27"/>
    <mergeCell ref="E27:F27"/>
    <mergeCell ref="C18:D18"/>
    <mergeCell ref="C20:D20"/>
    <mergeCell ref="C19:D19"/>
    <mergeCell ref="C21:D21"/>
    <mergeCell ref="A20:B20"/>
    <mergeCell ref="AA23:AB23"/>
    <mergeCell ref="AC23:AD23"/>
    <mergeCell ref="K18:Y19"/>
    <mergeCell ref="K20:Y21"/>
    <mergeCell ref="AA18:AB18"/>
    <mergeCell ref="AC18:AD18"/>
    <mergeCell ref="AA19:AB19"/>
    <mergeCell ref="AC19:AD19"/>
    <mergeCell ref="AA20:AB20"/>
    <mergeCell ref="AC20:AD20"/>
    <mergeCell ref="AA21:AB21"/>
    <mergeCell ref="F19:G19"/>
    <mergeCell ref="H19:I19"/>
    <mergeCell ref="AC21:AD21"/>
    <mergeCell ref="AA22:AB22"/>
    <mergeCell ref="AC22:AD22"/>
    <mergeCell ref="F20:G20"/>
    <mergeCell ref="H20:I20"/>
    <mergeCell ref="F21:G21"/>
    <mergeCell ref="H36:I36"/>
    <mergeCell ref="H37:I37"/>
    <mergeCell ref="H38:I38"/>
    <mergeCell ref="A1:AE1"/>
    <mergeCell ref="A2:AE5"/>
    <mergeCell ref="A7:AE9"/>
    <mergeCell ref="A10:AE10"/>
    <mergeCell ref="A12:AE14"/>
    <mergeCell ref="A15:AE15"/>
    <mergeCell ref="A17:B17"/>
    <mergeCell ref="A16:D16"/>
    <mergeCell ref="C17:D17"/>
    <mergeCell ref="A18:B18"/>
    <mergeCell ref="AA16:AD16"/>
    <mergeCell ref="AA17:AB17"/>
    <mergeCell ref="AC17:AD17"/>
    <mergeCell ref="F16:I16"/>
    <mergeCell ref="F17:G17"/>
    <mergeCell ref="H17:I17"/>
    <mergeCell ref="F18:G18"/>
    <mergeCell ref="H18:I18"/>
    <mergeCell ref="K16:Y17"/>
    <mergeCell ref="A19:B19"/>
    <mergeCell ref="A21:B21"/>
    <mergeCell ref="B39:C39"/>
    <mergeCell ref="B40:C40"/>
    <mergeCell ref="B41:C41"/>
    <mergeCell ref="B35:C35"/>
    <mergeCell ref="B36:C36"/>
    <mergeCell ref="B37:C37"/>
    <mergeCell ref="B38:C38"/>
    <mergeCell ref="B34:G34"/>
    <mergeCell ref="F35:G35"/>
    <mergeCell ref="F36:G36"/>
    <mergeCell ref="F37:G37"/>
    <mergeCell ref="F38:G38"/>
    <mergeCell ref="F39:G39"/>
    <mergeCell ref="F40:G40"/>
    <mergeCell ref="F41:G41"/>
    <mergeCell ref="H30:W32"/>
    <mergeCell ref="H28:W29"/>
    <mergeCell ref="V58:AE60"/>
    <mergeCell ref="O38:AE38"/>
    <mergeCell ref="F50:G50"/>
    <mergeCell ref="H50:I50"/>
    <mergeCell ref="F43:I43"/>
    <mergeCell ref="F47:G47"/>
    <mergeCell ref="H47:I47"/>
    <mergeCell ref="F48:G48"/>
    <mergeCell ref="H48:I48"/>
    <mergeCell ref="F49:G49"/>
    <mergeCell ref="H49:I49"/>
    <mergeCell ref="F44:G44"/>
    <mergeCell ref="H44:I44"/>
    <mergeCell ref="F45:G45"/>
    <mergeCell ref="H45:I45"/>
    <mergeCell ref="F46:G46"/>
    <mergeCell ref="H46:I46"/>
    <mergeCell ref="L35:M35"/>
    <mergeCell ref="L36:M36"/>
    <mergeCell ref="L37:M37"/>
    <mergeCell ref="L38:M38"/>
    <mergeCell ref="H35:I35"/>
  </mergeCells>
  <pageMargins left="0.7" right="0.7" top="0.75" bottom="0.75" header="0.3" footer="0.3"/>
  <drawing r:id="rId1"/>
</worksheet>
</file>

<file path=xl/worksheets/sheet2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C61F4D6-4FDA-4E13-BDE8-E2AC65A9A627}">
  <dimension ref="A1:AI73"/>
  <sheetViews>
    <sheetView zoomScale="160" zoomScaleNormal="160" workbookViewId="0">
      <selection activeCell="A2" sqref="A2:C2"/>
    </sheetView>
  </sheetViews>
  <sheetFormatPr defaultRowHeight="15" x14ac:dyDescent="0.25"/>
  <cols>
    <col min="1" max="2" width="8.28515625" customWidth="1"/>
    <col min="3" max="3" width="5.28515625" bestFit="1" customWidth="1"/>
    <col min="4" max="10" width="4.7109375" style="5" customWidth="1"/>
    <col min="11" max="11" width="3.28515625" style="5" customWidth="1"/>
    <col min="12" max="18" width="4.7109375" style="5" customWidth="1"/>
    <col min="19" max="19" width="3.28515625" style="5" customWidth="1"/>
    <col min="20" max="22" width="4.7109375" style="5" customWidth="1"/>
    <col min="23" max="23" width="3.28515625" customWidth="1"/>
    <col min="24" max="25" width="8.7109375" style="1"/>
    <col min="26" max="26" width="7.7109375" style="1" bestFit="1" customWidth="1"/>
    <col min="27" max="27" width="7.7109375" style="1" customWidth="1"/>
    <col min="28" max="28" width="3.28515625" customWidth="1"/>
    <col min="29" max="34" width="7.7109375" style="1" customWidth="1"/>
    <col min="35" max="35" width="3.28515625" customWidth="1"/>
  </cols>
  <sheetData>
    <row r="1" spans="1:35" ht="19.149999999999999" customHeight="1" x14ac:dyDescent="0.25">
      <c r="A1" s="627" t="s">
        <v>106</v>
      </c>
      <c r="B1" s="627"/>
      <c r="C1" s="627"/>
      <c r="D1" s="627"/>
      <c r="E1" s="627"/>
      <c r="F1" s="627"/>
      <c r="G1" s="627"/>
      <c r="H1" s="627"/>
      <c r="I1" s="627"/>
      <c r="J1" s="627"/>
      <c r="K1" s="627"/>
      <c r="L1" s="627"/>
      <c r="M1" s="627"/>
      <c r="N1" s="627"/>
      <c r="O1" s="627"/>
      <c r="P1" s="627"/>
      <c r="Q1" s="627"/>
      <c r="R1" s="627"/>
      <c r="S1" s="627"/>
      <c r="T1" s="627"/>
      <c r="U1" s="627"/>
      <c r="V1" s="627"/>
      <c r="W1" s="7"/>
      <c r="X1" s="627" t="s">
        <v>119</v>
      </c>
      <c r="Y1" s="627"/>
      <c r="Z1" s="627"/>
      <c r="AA1" s="259"/>
      <c r="AB1" s="7"/>
      <c r="AC1" s="633" t="s">
        <v>19</v>
      </c>
      <c r="AD1" s="633"/>
      <c r="AE1" s="633"/>
      <c r="AF1" s="633"/>
      <c r="AG1" s="633"/>
      <c r="AH1" s="633"/>
      <c r="AI1" s="7"/>
    </row>
    <row r="2" spans="1:35" ht="27" customHeight="1" x14ac:dyDescent="0.25">
      <c r="A2" s="422" t="s">
        <v>33</v>
      </c>
      <c r="B2" s="422"/>
      <c r="C2" s="422"/>
      <c r="D2" s="459" t="s">
        <v>113</v>
      </c>
      <c r="E2" s="459"/>
      <c r="F2" s="459"/>
      <c r="G2" s="459"/>
      <c r="H2" s="459"/>
      <c r="I2" s="459"/>
      <c r="J2" s="628" t="s">
        <v>104</v>
      </c>
      <c r="K2" s="38"/>
      <c r="L2" s="630" t="s">
        <v>118</v>
      </c>
      <c r="M2" s="630"/>
      <c r="N2" s="630"/>
      <c r="O2" s="630"/>
      <c r="P2" s="630"/>
      <c r="Q2" s="630"/>
      <c r="R2" s="629" t="s">
        <v>105</v>
      </c>
      <c r="S2" s="38"/>
      <c r="T2" s="631" t="s">
        <v>23</v>
      </c>
      <c r="U2" s="631"/>
      <c r="V2" s="631"/>
      <c r="W2" s="7"/>
      <c r="X2" s="632" t="s">
        <v>110</v>
      </c>
      <c r="Y2" s="632" t="s">
        <v>111</v>
      </c>
      <c r="Z2" s="632" t="s">
        <v>786</v>
      </c>
      <c r="AA2" s="632" t="s">
        <v>787</v>
      </c>
      <c r="AB2" s="7"/>
      <c r="AC2" s="634" t="s">
        <v>788</v>
      </c>
      <c r="AD2" s="634" t="s">
        <v>789</v>
      </c>
      <c r="AE2" s="634" t="s">
        <v>114</v>
      </c>
      <c r="AF2" s="634" t="s">
        <v>790</v>
      </c>
      <c r="AG2" s="634" t="s">
        <v>791</v>
      </c>
      <c r="AH2" s="634" t="s">
        <v>115</v>
      </c>
      <c r="AI2" s="7"/>
    </row>
    <row r="3" spans="1:35" ht="32.25" customHeight="1" x14ac:dyDescent="0.25">
      <c r="A3" s="15" t="s">
        <v>77</v>
      </c>
      <c r="B3" s="15" t="s">
        <v>120</v>
      </c>
      <c r="C3" s="15" t="s">
        <v>22</v>
      </c>
      <c r="D3" s="32" t="s">
        <v>0</v>
      </c>
      <c r="E3" s="32" t="s">
        <v>18</v>
      </c>
      <c r="F3" s="32" t="s">
        <v>58</v>
      </c>
      <c r="G3" s="32" t="s">
        <v>27</v>
      </c>
      <c r="H3" s="32" t="s">
        <v>12</v>
      </c>
      <c r="I3" s="32" t="s">
        <v>11</v>
      </c>
      <c r="J3" s="628"/>
      <c r="K3" s="38"/>
      <c r="L3" s="33" t="s">
        <v>8</v>
      </c>
      <c r="M3" s="33" t="s">
        <v>18</v>
      </c>
      <c r="N3" s="33" t="s">
        <v>58</v>
      </c>
      <c r="O3" s="33" t="s">
        <v>27</v>
      </c>
      <c r="P3" s="33" t="s">
        <v>12</v>
      </c>
      <c r="Q3" s="33" t="s">
        <v>11</v>
      </c>
      <c r="R3" s="629"/>
      <c r="S3" s="38"/>
      <c r="T3" s="39" t="s">
        <v>100</v>
      </c>
      <c r="U3" s="39" t="s">
        <v>102</v>
      </c>
      <c r="V3" s="39" t="s">
        <v>103</v>
      </c>
      <c r="W3" s="7"/>
      <c r="X3" s="632"/>
      <c r="Y3" s="632"/>
      <c r="Z3" s="632"/>
      <c r="AA3" s="632"/>
      <c r="AB3" s="7"/>
      <c r="AC3" s="634"/>
      <c r="AD3" s="634"/>
      <c r="AE3" s="634" t="s">
        <v>112</v>
      </c>
      <c r="AF3" s="631"/>
      <c r="AG3" s="631"/>
      <c r="AH3" s="634"/>
      <c r="AI3" s="7"/>
    </row>
    <row r="4" spans="1:35" x14ac:dyDescent="0.25">
      <c r="A4" s="41" t="str">
        <f ca="1">IF(C4="","",IF(C4&lt;Input_Output!$O$20,"original","padded"))</f>
        <v>original</v>
      </c>
      <c r="B4" s="19" cm="1">
        <f t="array" ref="B4:B19">EVAL_POINTS(Input_Output!$O$21)</f>
        <v>1</v>
      </c>
      <c r="C4" s="41" cm="1">
        <f t="array" aca="1" ref="C4:I19" ca="1">_xlfn.LET(_xlpm.s,ELEMS(_xlfn.UNIQUE(Input_Output!$A$3:$A$34,FALSE,TRUE)),_xlpm.l,OFFSET(Input_Output!$A$3:$F$3,_xlpm.s-1,0),_xlpm.o,_xlfn.HSTACK(_xlfn.SEQUENCE(5,1,0),OFFSET(Input_Output!$A$3:$F$3,0,0,_xlpm.s)),_xlfn.REDUCE(_xlpm.o,_xlfn.SEQUENCE(Input_Output!$O$21-_xlpm.s,1,_xlpm.s,1),_xlfn.LAMBDA(_xlpm.acc,_xlpm.v,_xlfn.VSTACK(_xlpm.acc,_xlfn.HSTACK(_xlpm.v,_xlpm.l)))))</f>
        <v>0</v>
      </c>
      <c r="D4" s="34">
        <f ca="1"/>
        <v>0</v>
      </c>
      <c r="E4" s="34">
        <f ca="1"/>
        <v>2</v>
      </c>
      <c r="F4" s="34">
        <f ca="1"/>
        <v>0</v>
      </c>
      <c r="G4" s="34">
        <f ca="1"/>
        <v>3</v>
      </c>
      <c r="H4" s="34">
        <f ca="1"/>
        <v>2</v>
      </c>
      <c r="I4" s="34">
        <f ca="1"/>
        <v>0</v>
      </c>
      <c r="J4" s="34">
        <f ca="1">IF($A4="","",MOD(D4*gamma^0+E4*gamma^1+F4*gamma^2+G4*gamma^3+H4*gamma^4+I4*gamma^5+gamma^6,Prime))</f>
        <v>15</v>
      </c>
      <c r="K4" s="38"/>
      <c r="L4" s="35" cm="1">
        <f t="array" aca="1" ref="L4:L19" ca="1">OFFSET('Padded Trace'!$E$5,0,0,Input_Output!$O$21)</f>
        <v>0</v>
      </c>
      <c r="M4" s="35" cm="1">
        <f t="array" aca="1" ref="M4:Q19" ca="1">OFFSET('Padded Trace'!$J$5:$N$5,0,0,Input_Output!$O$21)</f>
        <v>2</v>
      </c>
      <c r="N4" s="35">
        <f ca="1"/>
        <v>0</v>
      </c>
      <c r="O4" s="35">
        <f ca="1"/>
        <v>3</v>
      </c>
      <c r="P4" s="35">
        <f ca="1"/>
        <v>2</v>
      </c>
      <c r="Q4" s="35">
        <f ca="1"/>
        <v>0</v>
      </c>
      <c r="R4" s="35">
        <f ca="1">IF(A4="","",MOD(L4*gamma^0+M4*gamma^1+N4*gamma^2+O4*gamma^3+P4*gamma^4+Q4*gamma^5+gamma^6,Prime))</f>
        <v>15</v>
      </c>
      <c r="S4" s="38"/>
      <c r="T4" s="36" cm="1">
        <f t="array" aca="1" ref="T4:T19" ca="1">OFFSET('Constrained Trace'!AH$5,0,0,Input_Output!$O$21)</f>
        <v>1</v>
      </c>
      <c r="U4" s="36" cm="1">
        <f t="array" aca="1" ref="U4:U19" ca="1">OFFSET('Constrained Trace'!AI$5,0,0,Input_Output!$O$21)</f>
        <v>0</v>
      </c>
      <c r="V4" s="36" cm="1">
        <f t="array" aca="1" ref="V4:V19" ca="1">OFFSET('Constrained Trace'!AJ$5,0,0,Input_Output!$O$21)</f>
        <v>0</v>
      </c>
      <c r="W4" s="7"/>
      <c r="X4" s="23">
        <f ca="1">IF($A4="","",IF(Y3=Y4,OFFSET(J$4,Input_Output!$O$21-1,0),Y4))</f>
        <v>15</v>
      </c>
      <c r="Y4" s="23" cm="1">
        <f t="array" aca="1" ref="Y4:Y19" ca="1">_xlfn.VSTACK(_xlfn._xlws.SORT(OFFSET(R4,0,0,Input_Output!$O$20)),OFFSET(R4,Input_Output!$O$20,0,Input_Output!$O$21-Input_Output!$O$20))</f>
        <v>15</v>
      </c>
      <c r="Z4" s="23" cm="1">
        <f t="array" aca="1" ref="Z4" ca="1">IF(A4="","",MOD((alpha-J4)*MOD_INV(MOD(alpha-X4,Prime),Prime)*(Z3+T4),Prime))</f>
        <v>1</v>
      </c>
      <c r="AA4" s="23" cm="1">
        <f t="array" aca="1" ref="AA4" ca="1">IF(B4="","",MOD((alpha-R4)*MOD_INV(MOD(alpha-Y4,Prime),Prime)*(AA3+T4),Prime))</f>
        <v>1</v>
      </c>
      <c r="AB4" s="7"/>
      <c r="AC4" s="43" cm="1">
        <f t="array" aca="1" ref="AC4" ca="1">IF(A4="","",MOD((alpha-J4)*MOD_INV(MOD(alpha-X4,Prime),Prime)*(Z3+T4)-Z4,Prime))</f>
        <v>0</v>
      </c>
      <c r="AD4" s="43" cm="1">
        <f t="array" aca="1" ref="AD4" ca="1">IF(B4="","",MOD((alpha-R4)*MOD_INV(MOD(alpha-Y4,Prime),Prime)*(AA3+T4)-AA4,Prime))</f>
        <v>0</v>
      </c>
      <c r="AE4" s="43">
        <f ca="1">IF(A4="","",U4*(X4-Y4)*Y4+T4*(X4-Y4))</f>
        <v>0</v>
      </c>
      <c r="AF4" s="43">
        <f ca="1">IF(A4="","",V4*(Z4-1))</f>
        <v>0</v>
      </c>
      <c r="AG4" s="43">
        <f ca="1">IF(B4="","",V4*(AA4-1))</f>
        <v>0</v>
      </c>
      <c r="AH4" s="43">
        <f ca="1">IF(A4="","",MOD(L4*gamma^0+M4*gamma^1+N4*gamma^2+O4*gamma^3+P4*gamma^4+Q4*gamma^5+gamma^6-R4,Prime))</f>
        <v>0</v>
      </c>
      <c r="AI4" s="7"/>
    </row>
    <row r="5" spans="1:35" ht="14.65" customHeight="1" x14ac:dyDescent="0.25">
      <c r="A5" s="41" t="str">
        <f ca="1">IF(C5="","",IF(C5&lt;Input_Output!$O$20,"original","padded"))</f>
        <v>original</v>
      </c>
      <c r="B5" s="34">
        <v>249</v>
      </c>
      <c r="C5" s="41">
        <f ca="1"/>
        <v>1</v>
      </c>
      <c r="D5" s="36">
        <f ca="1"/>
        <v>1</v>
      </c>
      <c r="E5" s="36">
        <f ca="1"/>
        <v>2</v>
      </c>
      <c r="F5" s="36">
        <f ca="1"/>
        <v>0</v>
      </c>
      <c r="G5" s="36">
        <f ca="1"/>
        <v>2</v>
      </c>
      <c r="H5" s="36">
        <f ca="1"/>
        <v>0</v>
      </c>
      <c r="I5" s="36">
        <f ca="1"/>
        <v>256</v>
      </c>
      <c r="J5" s="34">
        <f ca="1">MOD(D5*gamma^0+E5*gamma^1+F5*gamma^2+G5*gamma^3+H5*gamma^4+I5*gamma^5+gamma^6,Prime)</f>
        <v>144</v>
      </c>
      <c r="K5" s="38"/>
      <c r="L5" s="35">
        <f ca="1"/>
        <v>1</v>
      </c>
      <c r="M5" s="35">
        <f ca="1"/>
        <v>2</v>
      </c>
      <c r="N5" s="35">
        <f ca="1"/>
        <v>0</v>
      </c>
      <c r="O5" s="35">
        <f ca="1"/>
        <v>2</v>
      </c>
      <c r="P5" s="35">
        <f ca="1"/>
        <v>0</v>
      </c>
      <c r="Q5" s="35">
        <f ca="1"/>
        <v>256</v>
      </c>
      <c r="R5" s="35">
        <f ca="1">IF(A5="","",MOD(L5*gamma^0+M5*gamma^1+N5*gamma^2+O5*gamma^3+P5*gamma^4+Q5*gamma^5+gamma^6,Prime))</f>
        <v>144</v>
      </c>
      <c r="S5" s="38"/>
      <c r="T5" s="36">
        <f ca="1"/>
        <v>0</v>
      </c>
      <c r="U5" s="36">
        <f ca="1"/>
        <v>1</v>
      </c>
      <c r="V5" s="36">
        <f ca="1"/>
        <v>0</v>
      </c>
      <c r="W5" s="7"/>
      <c r="X5" s="23">
        <f ca="1">IF($A5="","",IF(Y4=Y5,OFFSET(J$4,Input_Output!$O$21-1,0),Y5))</f>
        <v>253</v>
      </c>
      <c r="Y5" s="23">
        <f ca="1"/>
        <v>15</v>
      </c>
      <c r="Z5" s="23" cm="1">
        <f t="array" aca="1" ref="Z5" ca="1">IF(A5="","",MOD((alpha-J5)*MOD_INV(MOD(alpha-X5,Prime),Prime)*(Z4+T5),Prime))</f>
        <v>155</v>
      </c>
      <c r="AA5" s="23" cm="1">
        <f t="array" aca="1" ref="AA5" ca="1">IF(B5="","",MOD((alpha-R5)*MOD_INV(MOD(alpha-Y5,Prime),Prime)*(AA4+T5),Prime))</f>
        <v>19</v>
      </c>
      <c r="AB5" s="7"/>
      <c r="AC5" s="43" cm="1">
        <f t="array" aca="1" ref="AC5" ca="1">IF(A5="","",MOD((alpha-J5)*MOD_INV(MOD(alpha-X5,Prime),Prime)*(Z4+T5)-Z5,Prime))</f>
        <v>0</v>
      </c>
      <c r="AD5" s="43" cm="1">
        <f t="array" aca="1" ref="AD5" ca="1">IF(B5="","",MOD((alpha-R5)*MOD_INV(MOD(alpha-Y5,Prime),Prime)*(AA4+T5)-AA5,Prime))</f>
        <v>0</v>
      </c>
      <c r="AE5" s="43">
        <f t="shared" ref="AE5:AE67" ca="1" si="0">IF(A5="","",U5*(X5-Y5)*(Y5-Y4)+T5*(X5-Y5))</f>
        <v>0</v>
      </c>
      <c r="AF5" s="43">
        <f t="shared" ref="AF5:AF67" ca="1" si="1">IF(A5="","",V5*(Z5-1))</f>
        <v>0</v>
      </c>
      <c r="AG5" s="43">
        <f t="shared" ref="AG5:AG67" ca="1" si="2">IF(B5="","",V5*(AA5-1))</f>
        <v>0</v>
      </c>
      <c r="AH5" s="43">
        <f ca="1">IF(A5="","",MOD(L5*gamma^0+M5*gamma^1+N5*gamma^2+O5*gamma^3+P5*gamma^4+Q5*gamma^5+gamma^6-R5,Prime))</f>
        <v>0</v>
      </c>
      <c r="AI5" s="7"/>
    </row>
    <row r="6" spans="1:35" x14ac:dyDescent="0.25">
      <c r="A6" s="41" t="str">
        <f ca="1">IF(C6="","",IF(C6&lt;Input_Output!$O$20,"original","padded"))</f>
        <v>original</v>
      </c>
      <c r="B6" s="36">
        <v>64</v>
      </c>
      <c r="C6" s="41">
        <f ca="1"/>
        <v>2</v>
      </c>
      <c r="D6" s="36">
        <f ca="1"/>
        <v>2</v>
      </c>
      <c r="E6" s="36">
        <f ca="1"/>
        <v>1</v>
      </c>
      <c r="F6" s="36">
        <f ca="1"/>
        <v>1</v>
      </c>
      <c r="G6" s="36">
        <f ca="1"/>
        <v>1</v>
      </c>
      <c r="H6" s="36">
        <f ca="1"/>
        <v>0</v>
      </c>
      <c r="I6" s="36">
        <f ca="1"/>
        <v>0</v>
      </c>
      <c r="J6" s="34">
        <f ca="1">MOD(D6*gamma^0+E6*gamma^1+F6*gamma^2+G6*gamma^3+H6*gamma^4+I6*gamma^5+gamma^6,Prime)</f>
        <v>60</v>
      </c>
      <c r="K6" s="38"/>
      <c r="L6" s="35">
        <f ca="1"/>
        <v>2</v>
      </c>
      <c r="M6" s="35">
        <f ca="1"/>
        <v>1</v>
      </c>
      <c r="N6" s="35">
        <f ca="1"/>
        <v>1</v>
      </c>
      <c r="O6" s="35">
        <f ca="1"/>
        <v>1</v>
      </c>
      <c r="P6" s="35">
        <f ca="1"/>
        <v>0</v>
      </c>
      <c r="Q6" s="35">
        <f ca="1"/>
        <v>0</v>
      </c>
      <c r="R6" s="35">
        <f ca="1">IF(A6="","",MOD(L6*gamma^0+M6*gamma^1+N6*gamma^2+O6*gamma^3+P6*gamma^4+Q6*gamma^5+gamma^6,Prime))</f>
        <v>60</v>
      </c>
      <c r="S6" s="38"/>
      <c r="T6" s="36">
        <f ca="1"/>
        <v>0</v>
      </c>
      <c r="U6" s="36">
        <f ca="1"/>
        <v>1</v>
      </c>
      <c r="V6" s="36">
        <f ca="1"/>
        <v>0</v>
      </c>
      <c r="W6" s="7"/>
      <c r="X6" s="23">
        <f ca="1">IF($A6="","",IF(Y5=Y6,OFFSET(J$4,Input_Output!$O$21-1,0),Y6))</f>
        <v>253</v>
      </c>
      <c r="Y6" s="23">
        <f ca="1"/>
        <v>15</v>
      </c>
      <c r="Z6" s="23" cm="1">
        <f t="array" aca="1" ref="Z6" ca="1">IF(A6="","",MOD((alpha-J6)*MOD_INV(MOD(alpha-X6,Prime),Prime)*(Z5+T6),Prime))</f>
        <v>218</v>
      </c>
      <c r="AA6" s="23" cm="1">
        <f t="array" aca="1" ref="AA6" ca="1">IF(B6="","",MOD((alpha-R6)*MOD_INV(MOD(alpha-Y6,Prime),Prime)*(AA5+T6),Prime))</f>
        <v>216</v>
      </c>
      <c r="AB6" s="7"/>
      <c r="AC6" s="43" cm="1">
        <f t="array" aca="1" ref="AC6" ca="1">IF(A6="","",MOD((alpha-J6)*MOD_INV(MOD(alpha-X6,Prime),Prime)*(Z5+T6)-Z6,Prime))</f>
        <v>0</v>
      </c>
      <c r="AD6" s="43" cm="1">
        <f t="array" aca="1" ref="AD6" ca="1">IF(B6="","",MOD((alpha-R6)*MOD_INV(MOD(alpha-Y6,Prime),Prime)*(AA5+T6)-AA6,Prime))</f>
        <v>0</v>
      </c>
      <c r="AE6" s="43">
        <f t="shared" ca="1" si="0"/>
        <v>0</v>
      </c>
      <c r="AF6" s="43">
        <f t="shared" ca="1" si="1"/>
        <v>0</v>
      </c>
      <c r="AG6" s="43">
        <f t="shared" ca="1" si="2"/>
        <v>0</v>
      </c>
      <c r="AH6" s="43">
        <f ca="1">IF(A6="","",MOD(L6*gamma^0+M6*gamma^1+N6*gamma^2+O6*gamma^3+P6*gamma^4+Q6*gamma^5+gamma^6-R6,Prime))</f>
        <v>0</v>
      </c>
      <c r="AI6" s="7"/>
    </row>
    <row r="7" spans="1:35" x14ac:dyDescent="0.25">
      <c r="A7" s="41" t="str">
        <f ca="1">IF(C7="","",IF(C7&lt;Input_Output!$O$20,"original","padded"))</f>
        <v>original</v>
      </c>
      <c r="B7" s="36">
        <v>2</v>
      </c>
      <c r="C7" s="41">
        <f ca="1"/>
        <v>3</v>
      </c>
      <c r="D7" s="36">
        <f ca="1"/>
        <v>3</v>
      </c>
      <c r="E7" s="36">
        <f ca="1"/>
        <v>1</v>
      </c>
      <c r="F7" s="36">
        <f ca="1"/>
        <v>0</v>
      </c>
      <c r="G7" s="36">
        <f ca="1"/>
        <v>2</v>
      </c>
      <c r="H7" s="36">
        <f ca="1"/>
        <v>3</v>
      </c>
      <c r="I7" s="36">
        <f ca="1"/>
        <v>0</v>
      </c>
      <c r="J7" s="34">
        <f ca="1">MOD(D7*gamma^0+E7*gamma^1+F7*gamma^2+G7*gamma^3+H7*gamma^4+I7*gamma^5+gamma^6,Prime)</f>
        <v>211</v>
      </c>
      <c r="K7" s="38"/>
      <c r="L7" s="35">
        <f ca="1"/>
        <v>0</v>
      </c>
      <c r="M7" s="35">
        <f ca="1"/>
        <v>2</v>
      </c>
      <c r="N7" s="35">
        <f ca="1"/>
        <v>0</v>
      </c>
      <c r="O7" s="35">
        <f ca="1"/>
        <v>3</v>
      </c>
      <c r="P7" s="35">
        <f ca="1"/>
        <v>2</v>
      </c>
      <c r="Q7" s="35">
        <f ca="1"/>
        <v>0</v>
      </c>
      <c r="R7" s="35">
        <f ca="1">IF(A7="","",MOD(L7*gamma^0+M7*gamma^1+N7*gamma^2+O7*gamma^3+P7*gamma^4+Q7*gamma^5+gamma^6,Prime))</f>
        <v>15</v>
      </c>
      <c r="S7" s="38"/>
      <c r="T7" s="36">
        <f ca="1"/>
        <v>0</v>
      </c>
      <c r="U7" s="36">
        <f ca="1"/>
        <v>1</v>
      </c>
      <c r="V7" s="36">
        <f ca="1"/>
        <v>0</v>
      </c>
      <c r="W7" s="7"/>
      <c r="X7" s="23">
        <f ca="1">IF($A7="","",IF(Y6=Y7,OFFSET(J$4,Input_Output!$O$21-1,0),Y7))</f>
        <v>253</v>
      </c>
      <c r="Y7" s="23">
        <f ca="1"/>
        <v>15</v>
      </c>
      <c r="Z7" s="23" cm="1">
        <f t="array" aca="1" ref="Z7" ca="1">IF(A7="","",MOD((alpha-J7)*MOD_INV(MOD(alpha-X7,Prime),Prime)*(Z6+T7),Prime))</f>
        <v>47</v>
      </c>
      <c r="AA7" s="23" cm="1">
        <f t="array" aca="1" ref="AA7" ca="1">IF(B7="","",MOD((alpha-R7)*MOD_INV(MOD(alpha-Y7,Prime),Prime)*(AA6+T7),Prime))</f>
        <v>216</v>
      </c>
      <c r="AB7" s="7"/>
      <c r="AC7" s="43" cm="1">
        <f t="array" aca="1" ref="AC7" ca="1">IF(A7="","",MOD((alpha-J7)*MOD_INV(MOD(alpha-X7,Prime),Prime)*(Z6+T7)-Z7,Prime))</f>
        <v>0</v>
      </c>
      <c r="AD7" s="43" cm="1">
        <f t="array" aca="1" ref="AD7" ca="1">IF(B7="","",MOD((alpha-R7)*MOD_INV(MOD(alpha-Y7,Prime),Prime)*(AA6+T7)-AA7,Prime))</f>
        <v>0</v>
      </c>
      <c r="AE7" s="43">
        <f t="shared" ca="1" si="0"/>
        <v>0</v>
      </c>
      <c r="AF7" s="43">
        <f t="shared" ca="1" si="1"/>
        <v>0</v>
      </c>
      <c r="AG7" s="43">
        <f t="shared" ca="1" si="2"/>
        <v>0</v>
      </c>
      <c r="AH7" s="43">
        <f ca="1">IF(A7="","",MOD(L7*gamma^0+M7*gamma^1+N7*gamma^2+O7*gamma^3+P7*gamma^4+Q7*gamma^5+gamma^6-R7,Prime))</f>
        <v>0</v>
      </c>
      <c r="AI7" s="7"/>
    </row>
    <row r="8" spans="1:35" x14ac:dyDescent="0.25">
      <c r="A8" s="41" t="str">
        <f ca="1">IF(C8="","",IF(C8&lt;Input_Output!$O$20,"original","padded"))</f>
        <v>original</v>
      </c>
      <c r="B8" s="36">
        <v>241</v>
      </c>
      <c r="C8" s="41">
        <f ca="1"/>
        <v>4</v>
      </c>
      <c r="D8" s="36">
        <f ca="1"/>
        <v>4</v>
      </c>
      <c r="E8" s="36">
        <f ca="1"/>
        <v>0</v>
      </c>
      <c r="F8" s="36">
        <f ca="1"/>
        <v>0</v>
      </c>
      <c r="G8" s="36">
        <f ca="1"/>
        <v>0</v>
      </c>
      <c r="H8" s="36">
        <f ca="1"/>
        <v>0</v>
      </c>
      <c r="I8" s="36">
        <f ca="1"/>
        <v>0</v>
      </c>
      <c r="J8" s="34">
        <f ca="1">MOD(D8*gamma^0+E8*gamma^1+F8*gamma^2+G8*gamma^3+H8*gamma^4+I8*gamma^5+gamma^6,Prime)</f>
        <v>253</v>
      </c>
      <c r="K8" s="38"/>
      <c r="L8" s="35">
        <f ca="1"/>
        <v>1</v>
      </c>
      <c r="M8" s="35">
        <f ca="1"/>
        <v>2</v>
      </c>
      <c r="N8" s="35">
        <f ca="1"/>
        <v>0</v>
      </c>
      <c r="O8" s="35">
        <f ca="1"/>
        <v>2</v>
      </c>
      <c r="P8" s="35">
        <f ca="1"/>
        <v>0</v>
      </c>
      <c r="Q8" s="35">
        <f ca="1"/>
        <v>256</v>
      </c>
      <c r="R8" s="35">
        <f ca="1">IF(A8="","",MOD(L8*gamma^0+M8*gamma^1+N8*gamma^2+O8*gamma^3+P8*gamma^4+Q8*gamma^5+gamma^6,Prime))</f>
        <v>144</v>
      </c>
      <c r="S8" s="38"/>
      <c r="T8" s="36">
        <f ca="1"/>
        <v>0</v>
      </c>
      <c r="U8" s="36">
        <f ca="1"/>
        <v>1</v>
      </c>
      <c r="V8" s="36">
        <f ca="1"/>
        <v>0</v>
      </c>
      <c r="W8" s="7"/>
      <c r="X8" s="23">
        <f ca="1">IF($A8="","",IF(Y7=Y8,OFFSET(J$4,Input_Output!$O$21-1,0),Y8))</f>
        <v>60</v>
      </c>
      <c r="Y8" s="23">
        <f ca="1"/>
        <v>60</v>
      </c>
      <c r="Z8" s="23" cm="1">
        <f t="array" aca="1" ref="Z8" ca="1">IF(A8="","",MOD((alpha-J8)*MOD_INV(MOD(alpha-X8,Prime),Prime)*(Z7+T8),Prime))</f>
        <v>202</v>
      </c>
      <c r="AA8" s="23" cm="1">
        <f t="array" aca="1" ref="AA8" ca="1">IF(B8="","",MOD((alpha-R8)*MOD_INV(MOD(alpha-Y8,Prime),Prime)*(AA7+T8),Prime))</f>
        <v>104</v>
      </c>
      <c r="AB8" s="7"/>
      <c r="AC8" s="43" cm="1">
        <f t="array" aca="1" ref="AC8" ca="1">IF(A8="","",MOD((alpha-J8)*MOD_INV(MOD(alpha-X8,Prime),Prime)*(Z7+T8)-Z8,Prime))</f>
        <v>0</v>
      </c>
      <c r="AD8" s="43" cm="1">
        <f t="array" aca="1" ref="AD8" ca="1">IF(B8="","",MOD((alpha-R8)*MOD_INV(MOD(alpha-Y8,Prime),Prime)*(AA7+T8)-AA8,Prime))</f>
        <v>0</v>
      </c>
      <c r="AE8" s="43">
        <f t="shared" ca="1" si="0"/>
        <v>0</v>
      </c>
      <c r="AF8" s="43">
        <f t="shared" ca="1" si="1"/>
        <v>0</v>
      </c>
      <c r="AG8" s="43">
        <f t="shared" ca="1" si="2"/>
        <v>0</v>
      </c>
      <c r="AH8" s="43">
        <f ca="1">IF(A8="","",MOD(L8*gamma^0+M8*gamma^1+N8*gamma^2+O8*gamma^3+P8*gamma^4+Q8*gamma^5+gamma^6-R8,Prime))</f>
        <v>0</v>
      </c>
      <c r="AI8" s="7"/>
    </row>
    <row r="9" spans="1:35" x14ac:dyDescent="0.25">
      <c r="A9" s="41" t="str">
        <f ca="1">IF(C9="","",IF(C9&lt;Input_Output!$O$20,"original","padded"))</f>
        <v>original</v>
      </c>
      <c r="B9" s="36">
        <v>128</v>
      </c>
      <c r="C9" s="41">
        <f ca="1"/>
        <v>5</v>
      </c>
      <c r="D9" s="36">
        <f ca="1"/>
        <v>4</v>
      </c>
      <c r="E9" s="36">
        <f ca="1"/>
        <v>0</v>
      </c>
      <c r="F9" s="36">
        <f ca="1"/>
        <v>0</v>
      </c>
      <c r="G9" s="36">
        <f ca="1"/>
        <v>0</v>
      </c>
      <c r="H9" s="36">
        <f ca="1"/>
        <v>0</v>
      </c>
      <c r="I9" s="36">
        <f ca="1"/>
        <v>0</v>
      </c>
      <c r="J9" s="34">
        <f ca="1">MOD(D9*gamma^0+E9*gamma^1+F9*gamma^2+G9*gamma^3+H9*gamma^4+I9*gamma^5+gamma^6,Prime)</f>
        <v>253</v>
      </c>
      <c r="K9" s="38"/>
      <c r="L9" s="35">
        <f ca="1"/>
        <v>2</v>
      </c>
      <c r="M9" s="35">
        <f ca="1"/>
        <v>1</v>
      </c>
      <c r="N9" s="35">
        <f ca="1"/>
        <v>1</v>
      </c>
      <c r="O9" s="35">
        <f ca="1"/>
        <v>1</v>
      </c>
      <c r="P9" s="35">
        <f ca="1"/>
        <v>0</v>
      </c>
      <c r="Q9" s="35">
        <f ca="1"/>
        <v>0</v>
      </c>
      <c r="R9" s="35">
        <f ca="1">IF(A9="","",MOD(L9*gamma^0+M9*gamma^1+N9*gamma^2+O9*gamma^3+P9*gamma^4+Q9*gamma^5+gamma^6,Prime))</f>
        <v>60</v>
      </c>
      <c r="S9" s="38"/>
      <c r="T9" s="36">
        <f ca="1"/>
        <v>0</v>
      </c>
      <c r="U9" s="36">
        <f ca="1"/>
        <v>1</v>
      </c>
      <c r="V9" s="36">
        <f ca="1"/>
        <v>0</v>
      </c>
      <c r="W9" s="7"/>
      <c r="X9" s="23">
        <f ca="1">IF($A9="","",IF(Y8=Y9,OFFSET(J$4,Input_Output!$O$21-1,0),Y9))</f>
        <v>253</v>
      </c>
      <c r="Y9" s="23">
        <f ca="1"/>
        <v>60</v>
      </c>
      <c r="Z9" s="23" cm="1">
        <f t="array" aca="1" ref="Z9" ca="1">IF(A9="","",MOD((alpha-J9)*MOD_INV(MOD(alpha-X9,Prime),Prime)*(Z8+T9),Prime))</f>
        <v>202</v>
      </c>
      <c r="AA9" s="23" cm="1">
        <f t="array" aca="1" ref="AA9" ca="1">IF(B9="","",MOD((alpha-R9)*MOD_INV(MOD(alpha-Y9,Prime),Prime)*(AA8+T9),Prime))</f>
        <v>104</v>
      </c>
      <c r="AB9" s="7"/>
      <c r="AC9" s="43" cm="1">
        <f t="array" aca="1" ref="AC9" ca="1">IF(A9="","",MOD((alpha-J9)*MOD_INV(MOD(alpha-X9,Prime),Prime)*(Z8+T9)-Z9,Prime))</f>
        <v>0</v>
      </c>
      <c r="AD9" s="43" cm="1">
        <f t="array" aca="1" ref="AD9" ca="1">IF(B9="","",MOD((alpha-R9)*MOD_INV(MOD(alpha-Y9,Prime),Prime)*(AA8+T9)-AA9,Prime))</f>
        <v>0</v>
      </c>
      <c r="AE9" s="43">
        <f t="shared" ca="1" si="0"/>
        <v>0</v>
      </c>
      <c r="AF9" s="43">
        <f t="shared" ca="1" si="1"/>
        <v>0</v>
      </c>
      <c r="AG9" s="43">
        <f t="shared" ca="1" si="2"/>
        <v>0</v>
      </c>
      <c r="AH9" s="43">
        <f ca="1">IF(A9="","",MOD(L9*gamma^0+M9*gamma^1+N9*gamma^2+O9*gamma^3+P9*gamma^4+Q9*gamma^5+gamma^6-R9,Prime))</f>
        <v>0</v>
      </c>
      <c r="AI9" s="7"/>
    </row>
    <row r="10" spans="1:35" x14ac:dyDescent="0.25">
      <c r="A10" s="41" t="str">
        <f ca="1">IF(C10="","",IF(C10&lt;Input_Output!$O$20,"original","padded"))</f>
        <v>original</v>
      </c>
      <c r="B10" s="36">
        <v>4</v>
      </c>
      <c r="C10" s="41">
        <f ca="1"/>
        <v>6</v>
      </c>
      <c r="D10" s="36">
        <f ca="1"/>
        <v>4</v>
      </c>
      <c r="E10" s="37">
        <f ca="1"/>
        <v>0</v>
      </c>
      <c r="F10" s="36">
        <f ca="1"/>
        <v>0</v>
      </c>
      <c r="G10" s="36">
        <f ca="1"/>
        <v>0</v>
      </c>
      <c r="H10" s="36">
        <f ca="1"/>
        <v>0</v>
      </c>
      <c r="I10" s="36">
        <f ca="1"/>
        <v>0</v>
      </c>
      <c r="J10" s="34">
        <f ca="1">MOD(D10*gamma^0+E10*gamma^1+F10*gamma^2+G10*gamma^3+H10*gamma^4+I10*gamma^5+gamma^6,Prime)</f>
        <v>253</v>
      </c>
      <c r="K10" s="38"/>
      <c r="L10" s="35">
        <f ca="1"/>
        <v>0</v>
      </c>
      <c r="M10" s="35">
        <f ca="1"/>
        <v>2</v>
      </c>
      <c r="N10" s="35">
        <f ca="1"/>
        <v>0</v>
      </c>
      <c r="O10" s="35">
        <f ca="1"/>
        <v>3</v>
      </c>
      <c r="P10" s="35">
        <f ca="1"/>
        <v>2</v>
      </c>
      <c r="Q10" s="35">
        <f ca="1"/>
        <v>0</v>
      </c>
      <c r="R10" s="35">
        <f ca="1">IF(A10="","",MOD(L10*gamma^0+M10*gamma^1+N10*gamma^2+O10*gamma^3+P10*gamma^4+Q10*gamma^5+gamma^6,Prime))</f>
        <v>15</v>
      </c>
      <c r="S10" s="38"/>
      <c r="T10" s="36">
        <f ca="1"/>
        <v>0</v>
      </c>
      <c r="U10" s="36">
        <f ca="1"/>
        <v>1</v>
      </c>
      <c r="V10" s="36">
        <f ca="1"/>
        <v>0</v>
      </c>
      <c r="W10" s="7"/>
      <c r="X10" s="23">
        <f ca="1">IF($A10="","",IF(Y9=Y10,OFFSET(J$4,Input_Output!$O$21-1,0),Y10))</f>
        <v>253</v>
      </c>
      <c r="Y10" s="23">
        <f ca="1"/>
        <v>60</v>
      </c>
      <c r="Z10" s="23" cm="1">
        <f t="array" aca="1" ref="Z10" ca="1">IF(A10="","",MOD((alpha-J10)*MOD_INV(MOD(alpha-X10,Prime),Prime)*(Z9+T10),Prime))</f>
        <v>202</v>
      </c>
      <c r="AA10" s="23" cm="1">
        <f t="array" aca="1" ref="AA10" ca="1">IF(B10="","",MOD((alpha-R10)*MOD_INV(MOD(alpha-Y10,Prime),Prime)*(AA9+T10),Prime))</f>
        <v>190</v>
      </c>
      <c r="AB10" s="7"/>
      <c r="AC10" s="43" cm="1">
        <f t="array" aca="1" ref="AC10" ca="1">IF(A10="","",MOD((alpha-J10)*MOD_INV(MOD(alpha-X10,Prime),Prime)*(Z9+T10)-Z10,Prime))</f>
        <v>0</v>
      </c>
      <c r="AD10" s="43" cm="1">
        <f t="array" aca="1" ref="AD10" ca="1">IF(B10="","",MOD((alpha-R10)*MOD_INV(MOD(alpha-Y10,Prime),Prime)*(AA9+T10)-AA10,Prime))</f>
        <v>0</v>
      </c>
      <c r="AE10" s="43">
        <f t="shared" ca="1" si="0"/>
        <v>0</v>
      </c>
      <c r="AF10" s="43">
        <f t="shared" ca="1" si="1"/>
        <v>0</v>
      </c>
      <c r="AG10" s="43">
        <f t="shared" ca="1" si="2"/>
        <v>0</v>
      </c>
      <c r="AH10" s="43">
        <f ca="1">IF(A10="","",MOD(L10*gamma^0+M10*gamma^1+N10*gamma^2+O10*gamma^3+P10*gamma^4+Q10*gamma^5+gamma^6-R10,Prime))</f>
        <v>0</v>
      </c>
      <c r="AI10" s="7"/>
    </row>
    <row r="11" spans="1:35" x14ac:dyDescent="0.25">
      <c r="A11" s="41" t="str">
        <f ca="1">IF(C11="","",IF(C11&lt;Input_Output!$O$20,"original","padded"))</f>
        <v>original</v>
      </c>
      <c r="B11" s="36">
        <v>225</v>
      </c>
      <c r="C11" s="41">
        <f ca="1"/>
        <v>7</v>
      </c>
      <c r="D11" s="36">
        <f ca="1"/>
        <v>4</v>
      </c>
      <c r="E11" s="36">
        <f ca="1"/>
        <v>0</v>
      </c>
      <c r="F11" s="36">
        <f ca="1"/>
        <v>0</v>
      </c>
      <c r="G11" s="36">
        <f ca="1"/>
        <v>0</v>
      </c>
      <c r="H11" s="36">
        <f ca="1"/>
        <v>0</v>
      </c>
      <c r="I11" s="36">
        <f ca="1"/>
        <v>0</v>
      </c>
      <c r="J11" s="34">
        <f ca="1">MOD(D11*gamma^0+E11*gamma^1+F11*gamma^2+G11*gamma^3+H11*gamma^4+I11*gamma^5+gamma^6,Prime)</f>
        <v>253</v>
      </c>
      <c r="K11" s="38"/>
      <c r="L11" s="35">
        <f ca="1"/>
        <v>1</v>
      </c>
      <c r="M11" s="35">
        <f ca="1"/>
        <v>2</v>
      </c>
      <c r="N11" s="35">
        <f ca="1"/>
        <v>0</v>
      </c>
      <c r="O11" s="35">
        <f ca="1"/>
        <v>2</v>
      </c>
      <c r="P11" s="35">
        <f ca="1"/>
        <v>0</v>
      </c>
      <c r="Q11" s="35">
        <f ca="1"/>
        <v>256</v>
      </c>
      <c r="R11" s="35">
        <f ca="1">IF(A11="","",MOD(L11*gamma^0+M11*gamma^1+N11*gamma^2+O11*gamma^3+P11*gamma^4+Q11*gamma^5+gamma^6,Prime))</f>
        <v>144</v>
      </c>
      <c r="S11" s="38"/>
      <c r="T11" s="36">
        <f ca="1"/>
        <v>0</v>
      </c>
      <c r="U11" s="36">
        <f ca="1"/>
        <v>1</v>
      </c>
      <c r="V11" s="36">
        <f ca="1"/>
        <v>0</v>
      </c>
      <c r="W11" s="7"/>
      <c r="X11" s="23">
        <f ca="1">IF($A11="","",IF(Y10=Y11,OFFSET(J$4,Input_Output!$O$21-1,0),Y11))</f>
        <v>253</v>
      </c>
      <c r="Y11" s="23">
        <f ca="1"/>
        <v>60</v>
      </c>
      <c r="Z11" s="23" cm="1">
        <f t="array" aca="1" ref="Z11" ca="1">IF(A11="","",MOD((alpha-J11)*MOD_INV(MOD(alpha-X11,Prime),Prime)*(Z10+T11),Prime))</f>
        <v>202</v>
      </c>
      <c r="AA11" s="23" cm="1">
        <f t="array" aca="1" ref="AA11" ca="1">IF(B11="","",MOD((alpha-R11)*MOD_INV(MOD(alpha-Y11,Prime),Prime)*(AA10+T11),Prime))</f>
        <v>101</v>
      </c>
      <c r="AB11" s="7"/>
      <c r="AC11" s="43" cm="1">
        <f t="array" aca="1" ref="AC11" ca="1">IF(A11="","",MOD((alpha-J11)*MOD_INV(MOD(alpha-X11,Prime),Prime)*(Z10+T11)-Z11,Prime))</f>
        <v>0</v>
      </c>
      <c r="AD11" s="43" cm="1">
        <f t="array" aca="1" ref="AD11" ca="1">IF(B11="","",MOD((alpha-R11)*MOD_INV(MOD(alpha-Y11,Prime),Prime)*(AA10+T11)-AA11,Prime))</f>
        <v>0</v>
      </c>
      <c r="AE11" s="43">
        <f t="shared" ca="1" si="0"/>
        <v>0</v>
      </c>
      <c r="AF11" s="43">
        <f t="shared" ca="1" si="1"/>
        <v>0</v>
      </c>
      <c r="AG11" s="43">
        <f t="shared" ca="1" si="2"/>
        <v>0</v>
      </c>
      <c r="AH11" s="43">
        <f ca="1">IF(A11="","",MOD(L11*gamma^0+M11*gamma^1+N11*gamma^2+O11*gamma^3+P11*gamma^4+Q11*gamma^5+gamma^6-R11,Prime))</f>
        <v>0</v>
      </c>
      <c r="AI11" s="7"/>
    </row>
    <row r="12" spans="1:35" x14ac:dyDescent="0.25">
      <c r="A12" s="41" t="str">
        <f ca="1">IF(C12="","",IF(C12&lt;Input_Output!$O$20,"original","padded"))</f>
        <v>original</v>
      </c>
      <c r="B12" s="36">
        <v>256</v>
      </c>
      <c r="C12" s="41">
        <f ca="1"/>
        <v>8</v>
      </c>
      <c r="D12" s="36">
        <f ca="1"/>
        <v>4</v>
      </c>
      <c r="E12" s="36">
        <f ca="1"/>
        <v>0</v>
      </c>
      <c r="F12" s="36">
        <f ca="1"/>
        <v>0</v>
      </c>
      <c r="G12" s="36">
        <f ca="1"/>
        <v>0</v>
      </c>
      <c r="H12" s="36">
        <f ca="1"/>
        <v>0</v>
      </c>
      <c r="I12" s="36">
        <f ca="1"/>
        <v>0</v>
      </c>
      <c r="J12" s="34">
        <f ca="1">MOD(D12*gamma^0+E12*gamma^1+F12*gamma^2+G12*gamma^3+H12*gamma^4+I12*gamma^5+gamma^6,Prime)</f>
        <v>253</v>
      </c>
      <c r="K12" s="38"/>
      <c r="L12" s="35">
        <f ca="1"/>
        <v>2</v>
      </c>
      <c r="M12" s="35">
        <f ca="1"/>
        <v>1</v>
      </c>
      <c r="N12" s="35">
        <f ca="1"/>
        <v>1</v>
      </c>
      <c r="O12" s="35">
        <f ca="1"/>
        <v>1</v>
      </c>
      <c r="P12" s="35">
        <f ca="1"/>
        <v>0</v>
      </c>
      <c r="Q12" s="35">
        <f ca="1"/>
        <v>0</v>
      </c>
      <c r="R12" s="35">
        <f ca="1">IF(A12="","",MOD(L12*gamma^0+M12*gamma^1+N12*gamma^2+O12*gamma^3+P12*gamma^4+Q12*gamma^5+gamma^6,Prime))</f>
        <v>60</v>
      </c>
      <c r="S12" s="38"/>
      <c r="T12" s="36">
        <f ca="1"/>
        <v>0</v>
      </c>
      <c r="U12" s="36">
        <f ca="1"/>
        <v>1</v>
      </c>
      <c r="V12" s="36">
        <f ca="1"/>
        <v>0</v>
      </c>
      <c r="W12" s="7"/>
      <c r="X12" s="23">
        <f ca="1">IF($A12="","",IF(Y11=Y12,OFFSET(J$4,Input_Output!$O$21-1,0),Y12))</f>
        <v>144</v>
      </c>
      <c r="Y12" s="23">
        <f ca="1"/>
        <v>144</v>
      </c>
      <c r="Z12" s="23" cm="1">
        <f t="array" aca="1" ref="Z12" ca="1">IF(A12="","",MOD((alpha-J12)*MOD_INV(MOD(alpha-X12,Prime),Prime)*(Z11+T12),Prime))</f>
        <v>124</v>
      </c>
      <c r="AA12" s="23" cm="1">
        <f t="array" aca="1" ref="AA12" ca="1">IF(B12="","",MOD((alpha-R12)*MOD_INV(MOD(alpha-Y12,Prime),Prime)*(AA11+T12),Prime))</f>
        <v>190</v>
      </c>
      <c r="AB12" s="7"/>
      <c r="AC12" s="43" cm="1">
        <f t="array" aca="1" ref="AC12" ca="1">IF(A12="","",MOD((alpha-J12)*MOD_INV(MOD(alpha-X12,Prime),Prime)*(Z11+T12)-Z12,Prime))</f>
        <v>0</v>
      </c>
      <c r="AD12" s="43" cm="1">
        <f t="array" aca="1" ref="AD12" ca="1">IF(B12="","",MOD((alpha-R12)*MOD_INV(MOD(alpha-Y12,Prime),Prime)*(AA11+T12)-AA12,Prime))</f>
        <v>0</v>
      </c>
      <c r="AE12" s="43">
        <f t="shared" ca="1" si="0"/>
        <v>0</v>
      </c>
      <c r="AF12" s="43">
        <f t="shared" ca="1" si="1"/>
        <v>0</v>
      </c>
      <c r="AG12" s="43">
        <f t="shared" ca="1" si="2"/>
        <v>0</v>
      </c>
      <c r="AH12" s="43">
        <f ca="1">IF(A12="","",MOD(L12*gamma^0+M12*gamma^1+N12*gamma^2+O12*gamma^3+P12*gamma^4+Q12*gamma^5+gamma^6-R12,Prime))</f>
        <v>0</v>
      </c>
      <c r="AI12" s="7"/>
    </row>
    <row r="13" spans="1:35" x14ac:dyDescent="0.25">
      <c r="A13" s="41" t="str">
        <f ca="1">IF(C13="","",IF(C13&lt;Input_Output!$O$20,"original","padded"))</f>
        <v>original</v>
      </c>
      <c r="B13" s="36">
        <v>8</v>
      </c>
      <c r="C13" s="41">
        <f ca="1"/>
        <v>9</v>
      </c>
      <c r="D13" s="36">
        <f ca="1"/>
        <v>4</v>
      </c>
      <c r="E13" s="36">
        <f ca="1"/>
        <v>0</v>
      </c>
      <c r="F13" s="36">
        <f ca="1"/>
        <v>0</v>
      </c>
      <c r="G13" s="36">
        <f ca="1"/>
        <v>0</v>
      </c>
      <c r="H13" s="36">
        <f ca="1"/>
        <v>0</v>
      </c>
      <c r="I13" s="36">
        <f ca="1"/>
        <v>0</v>
      </c>
      <c r="J13" s="34">
        <f ca="1">MOD(D13*gamma^0+E13*gamma^1+F13*gamma^2+G13*gamma^3+H13*gamma^4+I13*gamma^5+gamma^6,Prime)</f>
        <v>253</v>
      </c>
      <c r="K13" s="38"/>
      <c r="L13" s="35">
        <f ca="1"/>
        <v>0</v>
      </c>
      <c r="M13" s="35">
        <f ca="1"/>
        <v>2</v>
      </c>
      <c r="N13" s="35">
        <f ca="1"/>
        <v>0</v>
      </c>
      <c r="O13" s="35">
        <f ca="1"/>
        <v>3</v>
      </c>
      <c r="P13" s="35">
        <f ca="1"/>
        <v>2</v>
      </c>
      <c r="Q13" s="35">
        <f ca="1"/>
        <v>0</v>
      </c>
      <c r="R13" s="35">
        <f ca="1">IF(A13="","",MOD(L13*gamma^0+M13*gamma^1+N13*gamma^2+O13*gamma^3+P13*gamma^4+Q13*gamma^5+gamma^6,Prime))</f>
        <v>15</v>
      </c>
      <c r="S13" s="38"/>
      <c r="T13" s="36">
        <f ca="1"/>
        <v>0</v>
      </c>
      <c r="U13" s="36">
        <f ca="1"/>
        <v>1</v>
      </c>
      <c r="V13" s="36">
        <f ca="1"/>
        <v>0</v>
      </c>
      <c r="W13" s="7"/>
      <c r="X13" s="23">
        <f ca="1">IF($A13="","",IF(Y12=Y13,OFFSET(J$4,Input_Output!$O$21-1,0),Y13))</f>
        <v>253</v>
      </c>
      <c r="Y13" s="23">
        <f ca="1"/>
        <v>144</v>
      </c>
      <c r="Z13" s="23" cm="1">
        <f t="array" aca="1" ref="Z13" ca="1">IF(A13="","",MOD((alpha-J13)*MOD_INV(MOD(alpha-X13,Prime),Prime)*(Z12+T13),Prime))</f>
        <v>124</v>
      </c>
      <c r="AA13" s="23" cm="1">
        <f t="array" aca="1" ref="AA13" ca="1">IF(B13="","",MOD((alpha-R13)*MOD_INV(MOD(alpha-Y13,Prime),Prime)*(AA12+T13),Prime))</f>
        <v>10</v>
      </c>
      <c r="AB13" s="7"/>
      <c r="AC13" s="43" cm="1">
        <f t="array" aca="1" ref="AC13" ca="1">IF(A13="","",MOD((alpha-J13)*MOD_INV(MOD(alpha-X13,Prime),Prime)*(Z12+T13)-Z13,Prime))</f>
        <v>0</v>
      </c>
      <c r="AD13" s="43" cm="1">
        <f t="array" aca="1" ref="AD13" ca="1">IF(B13="","",MOD((alpha-R13)*MOD_INV(MOD(alpha-Y13,Prime),Prime)*(AA12+T13)-AA13,Prime))</f>
        <v>0</v>
      </c>
      <c r="AE13" s="43">
        <f t="shared" ca="1" si="0"/>
        <v>0</v>
      </c>
      <c r="AF13" s="43">
        <f t="shared" ca="1" si="1"/>
        <v>0</v>
      </c>
      <c r="AG13" s="43">
        <f t="shared" ca="1" si="2"/>
        <v>0</v>
      </c>
      <c r="AH13" s="43">
        <f ca="1">IF(A13="","",MOD(L13*gamma^0+M13*gamma^1+N13*gamma^2+O13*gamma^3+P13*gamma^4+Q13*gamma^5+gamma^6-R13,Prime))</f>
        <v>0</v>
      </c>
      <c r="AI13" s="7"/>
    </row>
    <row r="14" spans="1:35" x14ac:dyDescent="0.25">
      <c r="A14" s="41" t="str">
        <f ca="1">IF(C14="","",IF(C14&lt;Input_Output!$O$20,"original","padded"))</f>
        <v>original</v>
      </c>
      <c r="B14" s="36">
        <v>193</v>
      </c>
      <c r="C14" s="41">
        <f ca="1"/>
        <v>10</v>
      </c>
      <c r="D14" s="36">
        <f ca="1"/>
        <v>4</v>
      </c>
      <c r="E14" s="37">
        <f ca="1"/>
        <v>0</v>
      </c>
      <c r="F14" s="36">
        <f ca="1"/>
        <v>0</v>
      </c>
      <c r="G14" s="36">
        <f ca="1"/>
        <v>0</v>
      </c>
      <c r="H14" s="36">
        <f ca="1"/>
        <v>0</v>
      </c>
      <c r="I14" s="36">
        <f ca="1"/>
        <v>0</v>
      </c>
      <c r="J14" s="34">
        <f ca="1">MOD(D14*gamma^0+E14*gamma^1+F14*gamma^2+G14*gamma^3+H14*gamma^4+I14*gamma^5+gamma^6,Prime)</f>
        <v>253</v>
      </c>
      <c r="K14" s="38"/>
      <c r="L14" s="35">
        <f ca="1"/>
        <v>1</v>
      </c>
      <c r="M14" s="35">
        <f ca="1"/>
        <v>2</v>
      </c>
      <c r="N14" s="35">
        <f ca="1"/>
        <v>0</v>
      </c>
      <c r="O14" s="35">
        <f ca="1"/>
        <v>2</v>
      </c>
      <c r="P14" s="35">
        <f ca="1"/>
        <v>0</v>
      </c>
      <c r="Q14" s="35">
        <f ca="1"/>
        <v>256</v>
      </c>
      <c r="R14" s="35">
        <f ca="1">IF(A14="","",MOD(L14*gamma^0+M14*gamma^1+N14*gamma^2+O14*gamma^3+P14*gamma^4+Q14*gamma^5+gamma^6,Prime))</f>
        <v>144</v>
      </c>
      <c r="S14" s="38"/>
      <c r="T14" s="36">
        <f ca="1"/>
        <v>0</v>
      </c>
      <c r="U14" s="36">
        <f ca="1"/>
        <v>1</v>
      </c>
      <c r="V14" s="36">
        <f ca="1"/>
        <v>0</v>
      </c>
      <c r="W14" s="7"/>
      <c r="X14" s="23">
        <f ca="1">IF($A14="","",IF(Y13=Y14,OFFSET(J$4,Input_Output!$O$21-1,0),Y14))</f>
        <v>253</v>
      </c>
      <c r="Y14" s="23">
        <f ca="1"/>
        <v>144</v>
      </c>
      <c r="Z14" s="23" cm="1">
        <f t="array" aca="1" ref="Z14" ca="1">IF(A14="","",MOD((alpha-J14)*MOD_INV(MOD(alpha-X14,Prime),Prime)*(Z13+T14),Prime))</f>
        <v>124</v>
      </c>
      <c r="AA14" s="23" cm="1">
        <f t="array" aca="1" ref="AA14" ca="1">IF(B14="","",MOD((alpha-R14)*MOD_INV(MOD(alpha-Y14,Prime),Prime)*(AA13+T14),Prime))</f>
        <v>10</v>
      </c>
      <c r="AB14" s="7"/>
      <c r="AC14" s="43" cm="1">
        <f t="array" aca="1" ref="AC14" ca="1">IF(A14="","",MOD((alpha-J14)*MOD_INV(MOD(alpha-X14,Prime),Prime)*(Z13+T14)-Z14,Prime))</f>
        <v>0</v>
      </c>
      <c r="AD14" s="43" cm="1">
        <f t="array" aca="1" ref="AD14" ca="1">IF(B14="","",MOD((alpha-R14)*MOD_INV(MOD(alpha-Y14,Prime),Prime)*(AA13+T14)-AA14,Prime))</f>
        <v>0</v>
      </c>
      <c r="AE14" s="43">
        <f t="shared" ca="1" si="0"/>
        <v>0</v>
      </c>
      <c r="AF14" s="43">
        <f t="shared" ca="1" si="1"/>
        <v>0</v>
      </c>
      <c r="AG14" s="43">
        <f t="shared" ca="1" si="2"/>
        <v>0</v>
      </c>
      <c r="AH14" s="43">
        <f ca="1">IF(A14="","",MOD(L14*gamma^0+M14*gamma^1+N14*gamma^2+O14*gamma^3+P14*gamma^4+Q14*gamma^5+gamma^6-R14,Prime))</f>
        <v>0</v>
      </c>
      <c r="AI14" s="7"/>
    </row>
    <row r="15" spans="1:35" x14ac:dyDescent="0.25">
      <c r="A15" s="41" t="str">
        <f ca="1">IF(C15="","",IF(C15&lt;Input_Output!$O$20,"original","padded"))</f>
        <v>original</v>
      </c>
      <c r="B15" s="36">
        <v>255</v>
      </c>
      <c r="C15" s="41">
        <f ca="1"/>
        <v>11</v>
      </c>
      <c r="D15" s="36">
        <f ca="1"/>
        <v>4</v>
      </c>
      <c r="E15" s="36">
        <f ca="1"/>
        <v>0</v>
      </c>
      <c r="F15" s="36">
        <f ca="1"/>
        <v>0</v>
      </c>
      <c r="G15" s="36">
        <f ca="1"/>
        <v>0</v>
      </c>
      <c r="H15" s="36">
        <f ca="1"/>
        <v>0</v>
      </c>
      <c r="I15" s="36">
        <f ca="1"/>
        <v>0</v>
      </c>
      <c r="J15" s="34">
        <f ca="1">MOD(D15*gamma^0+E15*gamma^1+F15*gamma^2+G15*gamma^3+H15*gamma^4+I15*gamma^5+gamma^6,Prime)</f>
        <v>253</v>
      </c>
      <c r="K15" s="38"/>
      <c r="L15" s="35">
        <f ca="1"/>
        <v>2</v>
      </c>
      <c r="M15" s="35">
        <f ca="1"/>
        <v>1</v>
      </c>
      <c r="N15" s="35">
        <f ca="1"/>
        <v>1</v>
      </c>
      <c r="O15" s="35">
        <f ca="1"/>
        <v>1</v>
      </c>
      <c r="P15" s="35">
        <f ca="1"/>
        <v>0</v>
      </c>
      <c r="Q15" s="35">
        <f ca="1"/>
        <v>0</v>
      </c>
      <c r="R15" s="35">
        <f ca="1">IF(A15="","",MOD(L15*gamma^0+M15*gamma^1+N15*gamma^2+O15*gamma^3+P15*gamma^4+Q15*gamma^5+gamma^6,Prime))</f>
        <v>60</v>
      </c>
      <c r="S15" s="38"/>
      <c r="T15" s="36">
        <f ca="1"/>
        <v>0</v>
      </c>
      <c r="U15" s="36">
        <f ca="1"/>
        <v>1</v>
      </c>
      <c r="V15" s="36">
        <f ca="1"/>
        <v>0</v>
      </c>
      <c r="W15" s="7"/>
      <c r="X15" s="23">
        <f ca="1">IF($A15="","",IF(OR(Y14=Y15,A15="padded"),OFFSET(J$4,Input_Output!$O$21-1,0),Y15))</f>
        <v>253</v>
      </c>
      <c r="Y15" s="23">
        <f ca="1"/>
        <v>144</v>
      </c>
      <c r="Z15" s="23" cm="1">
        <f t="array" aca="1" ref="Z15" ca="1">IF(A15="","",MOD((alpha-J15)*MOD_INV(MOD(alpha-X15,Prime),Prime)*(Z14+T15),Prime))</f>
        <v>124</v>
      </c>
      <c r="AA15" s="23" cm="1">
        <f t="array" aca="1" ref="AA15" ca="1">IF(B15="","",MOD((alpha-R15)*MOD_INV(MOD(alpha-Y15,Prime),Prime)*(AA14+T15),Prime))</f>
        <v>1</v>
      </c>
      <c r="AB15" s="7"/>
      <c r="AC15" s="43" cm="1">
        <f t="array" aca="1" ref="AC15" ca="1">IF(A15="","",MOD((alpha-J15)*MOD_INV(MOD(alpha-X15,Prime),Prime)*(Z14+T15)-Z15,Prime))</f>
        <v>0</v>
      </c>
      <c r="AD15" s="43" cm="1">
        <f t="array" aca="1" ref="AD15" ca="1">IF(B15="","",MOD((alpha-R15)*MOD_INV(MOD(alpha-Y15,Prime),Prime)*(AA14+T15)-AA15,Prime))</f>
        <v>0</v>
      </c>
      <c r="AE15" s="43">
        <f t="shared" ca="1" si="0"/>
        <v>0</v>
      </c>
      <c r="AF15" s="43">
        <f t="shared" ca="1" si="1"/>
        <v>0</v>
      </c>
      <c r="AG15" s="43">
        <f t="shared" ca="1" si="2"/>
        <v>0</v>
      </c>
      <c r="AH15" s="43">
        <f ca="1">IF(A15="","",MOD(L15*gamma^0+M15*gamma^1+N15*gamma^2+O15*gamma^3+P15*gamma^4+Q15*gamma^5+gamma^6-R15,Prime))</f>
        <v>0</v>
      </c>
      <c r="AI15" s="7"/>
    </row>
    <row r="16" spans="1:35" x14ac:dyDescent="0.25">
      <c r="A16" s="41" t="str">
        <f ca="1">IF(C16="","",IF(C16&lt;Input_Output!$O$20,"original","padded"))</f>
        <v>original</v>
      </c>
      <c r="B16" s="36">
        <v>16</v>
      </c>
      <c r="C16" s="41">
        <f ca="1"/>
        <v>12</v>
      </c>
      <c r="D16" s="36">
        <f ca="1"/>
        <v>4</v>
      </c>
      <c r="E16" s="36">
        <f ca="1"/>
        <v>0</v>
      </c>
      <c r="F16" s="36">
        <f ca="1"/>
        <v>0</v>
      </c>
      <c r="G16" s="36">
        <f ca="1"/>
        <v>0</v>
      </c>
      <c r="H16" s="36">
        <f ca="1"/>
        <v>0</v>
      </c>
      <c r="I16" s="36">
        <f ca="1"/>
        <v>0</v>
      </c>
      <c r="J16" s="34">
        <f ca="1">MOD(D16*gamma^0+E16*gamma^1+F16*gamma^2+G16*gamma^3+H16*gamma^4+I16*gamma^5+gamma^6,Prime)</f>
        <v>253</v>
      </c>
      <c r="K16" s="38"/>
      <c r="L16" s="35">
        <f ca="1"/>
        <v>3</v>
      </c>
      <c r="M16" s="35">
        <f ca="1"/>
        <v>1</v>
      </c>
      <c r="N16" s="35">
        <f ca="1"/>
        <v>0</v>
      </c>
      <c r="O16" s="35">
        <f ca="1"/>
        <v>2</v>
      </c>
      <c r="P16" s="35">
        <f ca="1"/>
        <v>3</v>
      </c>
      <c r="Q16" s="35">
        <f ca="1"/>
        <v>0</v>
      </c>
      <c r="R16" s="35">
        <f ca="1">IF(A16="","",MOD(L16*gamma^0+M16*gamma^1+N16*gamma^2+O16*gamma^3+P16*gamma^4+Q16*gamma^5+gamma^6,Prime))</f>
        <v>211</v>
      </c>
      <c r="S16" s="38"/>
      <c r="T16" s="36">
        <f ca="1"/>
        <v>0</v>
      </c>
      <c r="U16" s="36">
        <f ca="1"/>
        <v>1</v>
      </c>
      <c r="V16" s="36">
        <f ca="1"/>
        <v>0</v>
      </c>
      <c r="W16" s="7"/>
      <c r="X16" s="23">
        <f ca="1">IF($A16="","",IF(OR(Y15=Y16,A16="padded"),OFFSET(J$4,Input_Output!$O$21-1,0),Y16))</f>
        <v>211</v>
      </c>
      <c r="Y16" s="23">
        <f ca="1"/>
        <v>211</v>
      </c>
      <c r="Z16" s="23" cm="1">
        <f t="array" aca="1" ref="Z16" ca="1">IF(A16="","",MOD((alpha-J16)*MOD_INV(MOD(alpha-X16,Prime),Prime)*(Z15+T16),Prime))</f>
        <v>1</v>
      </c>
      <c r="AA16" s="23" cm="1">
        <f t="array" aca="1" ref="AA16" ca="1">IF(B16="","",MOD((alpha-R16)*MOD_INV(MOD(alpha-Y16,Prime),Prime)*(AA15+T16),Prime))</f>
        <v>1</v>
      </c>
      <c r="AB16" s="7"/>
      <c r="AC16" s="43" cm="1">
        <f t="array" aca="1" ref="AC16" ca="1">IF(A16="","",MOD((alpha-J16)*MOD_INV(MOD(alpha-X16,Prime),Prime)*(Z15+T16)-Z16,Prime))</f>
        <v>0</v>
      </c>
      <c r="AD16" s="43" cm="1">
        <f t="array" aca="1" ref="AD16" ca="1">IF(B16="","",MOD((alpha-R16)*MOD_INV(MOD(alpha-Y16,Prime),Prime)*(AA15+T16)-AA16,Prime))</f>
        <v>0</v>
      </c>
      <c r="AE16" s="43">
        <f t="shared" ca="1" si="0"/>
        <v>0</v>
      </c>
      <c r="AF16" s="43">
        <f t="shared" ca="1" si="1"/>
        <v>0</v>
      </c>
      <c r="AG16" s="43">
        <f t="shared" ca="1" si="2"/>
        <v>0</v>
      </c>
      <c r="AH16" s="43">
        <f ca="1">IF(A16="","",MOD(L16*gamma^0+M16*gamma^1+N16*gamma^2+O16*gamma^3+P16*gamma^4+Q16*gamma^5+gamma^6-R16,Prime))</f>
        <v>0</v>
      </c>
      <c r="AI16" s="7"/>
    </row>
    <row r="17" spans="1:35" x14ac:dyDescent="0.25">
      <c r="A17" s="41" t="str">
        <f ca="1">IF(C17="","",IF(C17&lt;Input_Output!$O$20,"original","padded"))</f>
        <v>original</v>
      </c>
      <c r="B17" s="36">
        <v>129</v>
      </c>
      <c r="C17" s="41">
        <f ca="1"/>
        <v>13</v>
      </c>
      <c r="D17" s="36">
        <f ca="1"/>
        <v>4</v>
      </c>
      <c r="E17" s="36">
        <f ca="1"/>
        <v>0</v>
      </c>
      <c r="F17" s="36">
        <f ca="1"/>
        <v>0</v>
      </c>
      <c r="G17" s="36">
        <f ca="1"/>
        <v>0</v>
      </c>
      <c r="H17" s="36">
        <f ca="1"/>
        <v>0</v>
      </c>
      <c r="I17" s="36">
        <f ca="1"/>
        <v>0</v>
      </c>
      <c r="J17" s="34">
        <f ca="1">MOD(D17*gamma^0+E17*gamma^1+F17*gamma^2+G17*gamma^3+H17*gamma^4+I17*gamma^5+gamma^6,Prime)</f>
        <v>253</v>
      </c>
      <c r="K17" s="38"/>
      <c r="L17" s="35">
        <f ca="1"/>
        <v>4</v>
      </c>
      <c r="M17" s="35">
        <f ca="1"/>
        <v>0</v>
      </c>
      <c r="N17" s="35">
        <f ca="1"/>
        <v>0</v>
      </c>
      <c r="O17" s="35">
        <f ca="1"/>
        <v>0</v>
      </c>
      <c r="P17" s="35">
        <f ca="1"/>
        <v>0</v>
      </c>
      <c r="Q17" s="35">
        <f ca="1"/>
        <v>0</v>
      </c>
      <c r="R17" s="35">
        <f ca="1">IF(A17="","",MOD(L17*gamma^0+M17*gamma^1+N17*gamma^2+O17*gamma^3+P17*gamma^4+Q17*gamma^5+gamma^6,Prime))</f>
        <v>253</v>
      </c>
      <c r="S17" s="38"/>
      <c r="T17" s="36">
        <f ca="1"/>
        <v>0</v>
      </c>
      <c r="U17" s="36">
        <f ca="1"/>
        <v>1</v>
      </c>
      <c r="V17" s="36">
        <f ca="1"/>
        <v>1</v>
      </c>
      <c r="W17" s="7"/>
      <c r="X17" s="23">
        <f ca="1">IF($A17="","",IF(OR(Y16=Y17,A17="padded"),OFFSET(J$4,Input_Output!$O$21-1,0),Y17))</f>
        <v>253</v>
      </c>
      <c r="Y17" s="23">
        <f ca="1"/>
        <v>253</v>
      </c>
      <c r="Z17" s="23" cm="1">
        <f t="array" aca="1" ref="Z17" ca="1">IF(A17="","",MOD((alpha-J17)*MOD_INV(MOD(alpha-X17,Prime),Prime)*(Z16+T17),Prime))</f>
        <v>1</v>
      </c>
      <c r="AA17" s="23" cm="1">
        <f t="array" aca="1" ref="AA17" ca="1">IF(B17="","",MOD((alpha-R17)*MOD_INV(MOD(alpha-Y17,Prime),Prime)*(AA16+T17),Prime))</f>
        <v>1</v>
      </c>
      <c r="AB17" s="7"/>
      <c r="AC17" s="43" cm="1">
        <f t="array" aca="1" ref="AC17" ca="1">IF(A17="","",MOD((alpha-J17)*MOD_INV(MOD(alpha-X17,Prime),Prime)*(Z16+T17)-Z17,Prime))</f>
        <v>0</v>
      </c>
      <c r="AD17" s="43" cm="1">
        <f t="array" aca="1" ref="AD17" ca="1">IF(B17="","",MOD((alpha-R17)*MOD_INV(MOD(alpha-Y17,Prime),Prime)*(AA16+T17)-AA17,Prime))</f>
        <v>0</v>
      </c>
      <c r="AE17" s="43">
        <f t="shared" ca="1" si="0"/>
        <v>0</v>
      </c>
      <c r="AF17" s="43">
        <f ca="1">IF(A17="","",V17*(Z17-1))</f>
        <v>0</v>
      </c>
      <c r="AG17" s="43">
        <f t="shared" ca="1" si="2"/>
        <v>0</v>
      </c>
      <c r="AH17" s="43">
        <f ca="1">IF(A17="","",MOD(L17*gamma^0+M17*gamma^1+N17*gamma^2+O17*gamma^3+P17*gamma^4+Q17*gamma^5+gamma^6-R17,Prime))</f>
        <v>0</v>
      </c>
      <c r="AI17" s="7"/>
    </row>
    <row r="18" spans="1:35" x14ac:dyDescent="0.25">
      <c r="A18" s="41" t="str">
        <f ca="1">IF(C18="","",IF(C18&lt;Input_Output!$O$20,"original","padded"))</f>
        <v>padded</v>
      </c>
      <c r="B18" s="36">
        <v>253</v>
      </c>
      <c r="C18" s="41">
        <f ca="1"/>
        <v>14</v>
      </c>
      <c r="D18" s="36">
        <f ca="1"/>
        <v>4</v>
      </c>
      <c r="E18" s="37">
        <f ca="1"/>
        <v>0</v>
      </c>
      <c r="F18" s="36">
        <f ca="1"/>
        <v>0</v>
      </c>
      <c r="G18" s="36">
        <f ca="1"/>
        <v>0</v>
      </c>
      <c r="H18" s="36">
        <f ca="1"/>
        <v>0</v>
      </c>
      <c r="I18" s="36">
        <f ca="1"/>
        <v>0</v>
      </c>
      <c r="J18" s="34">
        <f ca="1">MOD(D18*gamma^0+E18*gamma^1+F18*gamma^2+G18*gamma^3+H18*gamma^4+I18*gamma^5+gamma^6,Prime)</f>
        <v>253</v>
      </c>
      <c r="K18" s="38"/>
      <c r="L18" s="35">
        <f ca="1"/>
        <v>5</v>
      </c>
      <c r="M18" s="35">
        <f ca="1"/>
        <v>24</v>
      </c>
      <c r="N18" s="35">
        <f ca="1"/>
        <v>144</v>
      </c>
      <c r="O18" s="35">
        <f ca="1"/>
        <v>197</v>
      </c>
      <c r="P18" s="35">
        <f ca="1"/>
        <v>109</v>
      </c>
      <c r="Q18" s="35">
        <f ca="1"/>
        <v>3</v>
      </c>
      <c r="R18" s="35">
        <f ca="1">IF(A18="","",MOD(L18*gamma^0+M18*gamma^1+N18*gamma^2+O18*gamma^3+P18*gamma^4+Q18*gamma^5+gamma^6,Prime))</f>
        <v>74</v>
      </c>
      <c r="S18" s="38"/>
      <c r="T18" s="36">
        <f ca="1"/>
        <v>0</v>
      </c>
      <c r="U18" s="36">
        <f ca="1"/>
        <v>0</v>
      </c>
      <c r="V18" s="36">
        <f ca="1"/>
        <v>0</v>
      </c>
      <c r="W18" s="7"/>
      <c r="X18" s="23">
        <f ca="1">IF($A18="","",IF(OR(Y17=Y18,A18="padded"),OFFSET(J$4,Input_Output!$O$21-1,0),Y18))</f>
        <v>253</v>
      </c>
      <c r="Y18" s="23">
        <f ca="1"/>
        <v>74</v>
      </c>
      <c r="Z18" s="23" cm="1">
        <f t="array" aca="1" ref="Z18" ca="1">IF(A18="","",MOD((alpha-J18)*MOD_INV(MOD(alpha-X18,Prime),Prime)*(Z17+T18),Prime))</f>
        <v>1</v>
      </c>
      <c r="AA18" s="23" cm="1">
        <f t="array" aca="1" ref="AA18" ca="1">IF(B18="","",MOD((alpha-R18)*MOD_INV(MOD(alpha-Y18,Prime),Prime)*(AA17+T18),Prime))</f>
        <v>1</v>
      </c>
      <c r="AB18" s="7"/>
      <c r="AC18" s="43" cm="1">
        <f t="array" aca="1" ref="AC18" ca="1">IF(A18="","",MOD((alpha-J18)*MOD_INV(MOD(alpha-X18,Prime),Prime)*(Z17+T18)-Z18,Prime))</f>
        <v>0</v>
      </c>
      <c r="AD18" s="43" cm="1">
        <f t="array" aca="1" ref="AD18" ca="1">IF(B18="","",MOD((alpha-R18)*MOD_INV(MOD(alpha-Y18,Prime),Prime)*(AA17+T18)-AA18,Prime))</f>
        <v>0</v>
      </c>
      <c r="AE18" s="43">
        <f t="shared" ca="1" si="0"/>
        <v>0</v>
      </c>
      <c r="AF18" s="43">
        <f t="shared" ca="1" si="1"/>
        <v>0</v>
      </c>
      <c r="AG18" s="43">
        <f t="shared" ca="1" si="2"/>
        <v>0</v>
      </c>
      <c r="AH18" s="43">
        <f ca="1">IF(A18="","",MOD(L18*gamma^0+M18*gamma^1+N18*gamma^2+O18*gamma^3+P18*gamma^4+Q18*gamma^5+gamma^6-R18,Prime))</f>
        <v>0</v>
      </c>
      <c r="AI18" s="7"/>
    </row>
    <row r="19" spans="1:35" x14ac:dyDescent="0.25">
      <c r="A19" s="41" t="str">
        <f ca="1">IF(C19="","",IF(C19&lt;Input_Output!$O$20,"original","padded"))</f>
        <v>padded</v>
      </c>
      <c r="B19" s="36">
        <v>32</v>
      </c>
      <c r="C19" s="41">
        <f ca="1"/>
        <v>15</v>
      </c>
      <c r="D19" s="36">
        <f ca="1"/>
        <v>4</v>
      </c>
      <c r="E19" s="36">
        <f ca="1"/>
        <v>0</v>
      </c>
      <c r="F19" s="36">
        <f ca="1"/>
        <v>0</v>
      </c>
      <c r="G19" s="36">
        <f ca="1"/>
        <v>0</v>
      </c>
      <c r="H19" s="36">
        <f ca="1"/>
        <v>0</v>
      </c>
      <c r="I19" s="36">
        <f ca="1"/>
        <v>0</v>
      </c>
      <c r="J19" s="34">
        <f ca="1">MOD(D19*gamma^0+E19*gamma^1+F19*gamma^2+G19*gamma^3+H19*gamma^4+I19*gamma^5+gamma^6,Prime)</f>
        <v>253</v>
      </c>
      <c r="K19" s="38"/>
      <c r="L19" s="35">
        <f ca="1"/>
        <v>96</v>
      </c>
      <c r="M19" s="35">
        <f ca="1"/>
        <v>82</v>
      </c>
      <c r="N19" s="35">
        <f ca="1"/>
        <v>225</v>
      </c>
      <c r="O19" s="35">
        <f ca="1"/>
        <v>67</v>
      </c>
      <c r="P19" s="35">
        <f ca="1"/>
        <v>165</v>
      </c>
      <c r="Q19" s="35">
        <f ca="1"/>
        <v>89</v>
      </c>
      <c r="R19" s="35">
        <f ca="1">IF(A19="","",MOD(L19*gamma^0+M19*gamma^1+N19*gamma^2+O19*gamma^3+P19*gamma^4+Q19*gamma^5+gamma^6,Prime))</f>
        <v>186</v>
      </c>
      <c r="S19" s="38"/>
      <c r="T19" s="36">
        <f ca="1"/>
        <v>0</v>
      </c>
      <c r="U19" s="36">
        <f ca="1"/>
        <v>0</v>
      </c>
      <c r="V19" s="36">
        <f ca="1"/>
        <v>0</v>
      </c>
      <c r="W19" s="7"/>
      <c r="X19" s="23">
        <f ca="1">IF($A19="","",IF(OR(Y18=Y19,A19="padded"),OFFSET(J$4,Input_Output!$O$21-1,0),Y19))</f>
        <v>253</v>
      </c>
      <c r="Y19" s="23">
        <f ca="1"/>
        <v>186</v>
      </c>
      <c r="Z19" s="23" cm="1">
        <f t="array" aca="1" ref="Z19" ca="1">IF(A19="","",MOD((alpha-J19)*MOD_INV(MOD(alpha-X19,Prime),Prime)*(Z18+T19),Prime))</f>
        <v>1</v>
      </c>
      <c r="AA19" s="23" cm="1">
        <f t="array" aca="1" ref="AA19" ca="1">IF(B19="","",MOD((alpha-R19)*MOD_INV(MOD(alpha-Y19,Prime),Prime)*(AA18+T19),Prime))</f>
        <v>1</v>
      </c>
      <c r="AB19" s="7"/>
      <c r="AC19" s="43" cm="1">
        <f t="array" aca="1" ref="AC19" ca="1">IF(A19="","",MOD((alpha-J19)*MOD_INV(MOD(alpha-X19,Prime),Prime)*(Z18+T19)-Z19,Prime))</f>
        <v>0</v>
      </c>
      <c r="AD19" s="43" cm="1">
        <f t="array" aca="1" ref="AD19" ca="1">IF(B19="","",MOD((alpha-R19)*MOD_INV(MOD(alpha-Y19,Prime),Prime)*(AA18+T19)-AA19,Prime))</f>
        <v>0</v>
      </c>
      <c r="AE19" s="43">
        <f t="shared" ca="1" si="0"/>
        <v>0</v>
      </c>
      <c r="AF19" s="43">
        <f t="shared" ca="1" si="1"/>
        <v>0</v>
      </c>
      <c r="AG19" s="43">
        <f t="shared" ca="1" si="2"/>
        <v>0</v>
      </c>
      <c r="AH19" s="43">
        <f ca="1">IF(A19="","",MOD(L19*gamma^0+M19*gamma^1+N19*gamma^2+O19*gamma^3+P19*gamma^4+Q19*gamma^5+gamma^6-R19,Prime))</f>
        <v>0</v>
      </c>
      <c r="AI19" s="7"/>
    </row>
    <row r="20" spans="1:35" x14ac:dyDescent="0.25">
      <c r="A20" s="41" t="str">
        <f>IF(C20="","",IF(C20&lt;Input_Output!$O$20,"original","padded"))</f>
        <v/>
      </c>
      <c r="B20" s="36"/>
      <c r="C20" s="41"/>
      <c r="D20" s="36"/>
      <c r="E20" s="36"/>
      <c r="F20" s="36"/>
      <c r="G20" s="36"/>
      <c r="H20" s="36"/>
      <c r="I20" s="36"/>
      <c r="J20" s="34">
        <f>MOD(D20*gamma^0+E20*gamma^1+F20*gamma^2+G20*gamma^3+H20*gamma^4+I20*gamma^5+gamma^6,Prime)</f>
        <v>249</v>
      </c>
      <c r="K20" s="38"/>
      <c r="L20" s="35"/>
      <c r="M20" s="35"/>
      <c r="N20" s="35"/>
      <c r="O20" s="35"/>
      <c r="P20" s="35"/>
      <c r="Q20" s="35"/>
      <c r="R20" s="35" t="str">
        <f>IF(A20="","",MOD(L20*gamma^0+M20*gamma^1+N20*gamma^2+O20*gamma^3+P20*gamma^4+Q20*gamma^5+gamma^6,Prime))</f>
        <v/>
      </c>
      <c r="S20" s="38"/>
      <c r="T20" s="36"/>
      <c r="U20" s="36"/>
      <c r="V20" s="36"/>
      <c r="W20" s="7"/>
      <c r="X20" s="23" t="str">
        <f ca="1">IF($A20="","",IF(OR(Y19=Y20,A20="padded"),OFFSET(J$4,Input_Output!$O$21-1,0),Y20))</f>
        <v/>
      </c>
      <c r="Y20" s="23"/>
      <c r="Z20" s="23" t="str" cm="1">
        <f t="array" ref="Z20">IF(A20="","",MOD((alpha-J20)*MOD_INV(MOD(alpha-X20,Prime),Prime)*(Z19+T20),Prime))</f>
        <v/>
      </c>
      <c r="AA20" s="75"/>
      <c r="AB20" s="7"/>
      <c r="AC20" s="43" t="str" cm="1">
        <f t="array" ref="AC20">IF(A20="","",MOD((alpha-J20)*MOD_INV(MOD(alpha-X20,Prime),Prime)*(Z19+T20)-Z20,Prime))</f>
        <v/>
      </c>
      <c r="AD20" s="43" t="str" cm="1">
        <f t="array" ref="AD20">IF(B20="","",MOD((alpha-R20)*MOD_INV(MOD(alpha-Y20,Prime),Prime)*(AA19+T20)-AA20,Prime))</f>
        <v/>
      </c>
      <c r="AE20" s="43" t="str">
        <f t="shared" si="0"/>
        <v/>
      </c>
      <c r="AF20" s="43" t="str">
        <f t="shared" si="1"/>
        <v/>
      </c>
      <c r="AG20" s="43" t="str">
        <f t="shared" si="2"/>
        <v/>
      </c>
      <c r="AH20" s="43" t="str">
        <f>IF(A20="","",MOD(L20*gamma^0+M20*gamma^1+N20*gamma^2+O20*gamma^3+P20*gamma^4+Q20*gamma^5+gamma^6-R20,Prime))</f>
        <v/>
      </c>
      <c r="AI20" s="7"/>
    </row>
    <row r="21" spans="1:35" x14ac:dyDescent="0.25">
      <c r="A21" s="41" t="str">
        <f>IF(C21="","",IF(C21&lt;Input_Output!$O$20,"original","padded"))</f>
        <v/>
      </c>
      <c r="B21" s="34"/>
      <c r="C21" s="41"/>
      <c r="D21" s="36"/>
      <c r="E21" s="36"/>
      <c r="F21" s="36"/>
      <c r="G21" s="36"/>
      <c r="H21" s="36"/>
      <c r="I21" s="36"/>
      <c r="J21" s="34">
        <f>MOD(D21*gamma^0+E21*gamma^1+F21*gamma^2+G21*gamma^3+H21*gamma^4+I21*gamma^5+gamma^6,Prime)</f>
        <v>249</v>
      </c>
      <c r="K21" s="38"/>
      <c r="L21" s="35"/>
      <c r="M21" s="35"/>
      <c r="N21" s="35"/>
      <c r="O21" s="35"/>
      <c r="P21" s="35"/>
      <c r="Q21" s="35"/>
      <c r="R21" s="35" t="str">
        <f>IF(A21="","",MOD(L21*gamma^0+M21*gamma^1+N21*gamma^2+O21*gamma^3+P21*gamma^4+Q21*gamma^5+gamma^6,Prime))</f>
        <v/>
      </c>
      <c r="S21" s="38"/>
      <c r="T21" s="36"/>
      <c r="U21" s="36"/>
      <c r="V21" s="36"/>
      <c r="W21" s="7"/>
      <c r="X21" s="23" t="str">
        <f ca="1">IF($A21="","",IF(OR(Y20=Y21,A21="padded"),OFFSET(J$4,Input_Output!$O$21-1,0),Y21))</f>
        <v/>
      </c>
      <c r="Y21" s="23"/>
      <c r="Z21" s="23" t="str" cm="1">
        <f t="array" ref="Z21">IF(A21="","",MOD((alpha-J21)*MOD_INV(MOD(alpha-X21,Prime),Prime)*(Z20+T21),Prime))</f>
        <v/>
      </c>
      <c r="AA21" s="75"/>
      <c r="AB21" s="7"/>
      <c r="AC21" s="43" t="str" cm="1">
        <f t="array" ref="AC21">IF(A21="","",MOD((alpha-J21)*MOD_INV(MOD(alpha-X21,Prime),Prime)*(Z20+T21)-Z21,Prime))</f>
        <v/>
      </c>
      <c r="AD21" s="43" t="str" cm="1">
        <f t="array" ref="AD21">IF(B21="","",MOD((alpha-R21)*MOD_INV(MOD(alpha-Y21,Prime),Prime)*(AA20+T21)-AA21,Prime))</f>
        <v/>
      </c>
      <c r="AE21" s="43" t="str">
        <f t="shared" si="0"/>
        <v/>
      </c>
      <c r="AF21" s="43" t="str">
        <f t="shared" si="1"/>
        <v/>
      </c>
      <c r="AG21" s="43" t="str">
        <f t="shared" si="2"/>
        <v/>
      </c>
      <c r="AH21" s="43" t="str">
        <f>IF(A21="","",MOD(L21*gamma^0+M21*gamma^1+N21*gamma^2+O21*gamma^3+P21*gamma^4+Q21*gamma^5+gamma^6-R21,Prime))</f>
        <v/>
      </c>
      <c r="AI21" s="7"/>
    </row>
    <row r="22" spans="1:35" x14ac:dyDescent="0.25">
      <c r="A22" s="41" t="str">
        <f>IF(C22="","",IF(C22&lt;Input_Output!$O$20,"original","padded"))</f>
        <v/>
      </c>
      <c r="B22" s="36"/>
      <c r="C22" s="41"/>
      <c r="D22" s="36"/>
      <c r="E22" s="37"/>
      <c r="F22" s="36"/>
      <c r="G22" s="36"/>
      <c r="H22" s="36"/>
      <c r="I22" s="36"/>
      <c r="J22" s="34">
        <f>MOD(D22*gamma^0+E22*gamma^1+F22*gamma^2+G22*gamma^3+H22*gamma^4+I22*gamma^5+gamma^6,Prime)</f>
        <v>249</v>
      </c>
      <c r="K22" s="38"/>
      <c r="L22" s="35"/>
      <c r="M22" s="35"/>
      <c r="N22" s="35"/>
      <c r="O22" s="35"/>
      <c r="P22" s="35"/>
      <c r="Q22" s="35"/>
      <c r="R22" s="35" t="str">
        <f>IF(A22="","",MOD(L22*gamma^0+M22*gamma^1+N22*gamma^2+O22*gamma^3+P22*gamma^4+Q22*gamma^5+gamma^6,Prime))</f>
        <v/>
      </c>
      <c r="S22" s="38"/>
      <c r="T22" s="36"/>
      <c r="U22" s="36"/>
      <c r="V22" s="36"/>
      <c r="W22" s="7"/>
      <c r="X22" s="23" t="str">
        <f ca="1">IF($A22="","",IF(OR(Y21=Y22,A22="padded"),OFFSET(J$4,Input_Output!$O$21-1,0),Y22))</f>
        <v/>
      </c>
      <c r="Y22" s="23"/>
      <c r="Z22" s="23" t="str" cm="1">
        <f t="array" ref="Z22">IF(A22="","",MOD((alpha-J22)*MOD_INV(MOD(alpha-X22,Prime),Prime)*(Z21+T22),Prime))</f>
        <v/>
      </c>
      <c r="AA22" s="75"/>
      <c r="AB22" s="7"/>
      <c r="AC22" s="43" t="str" cm="1">
        <f t="array" ref="AC22">IF(A22="","",MOD((alpha-J22)*MOD_INV(MOD(alpha-X22,Prime),Prime)*(Z21+T22)-Z22,Prime))</f>
        <v/>
      </c>
      <c r="AD22" s="43" t="str" cm="1">
        <f t="array" ref="AD22">IF(B22="","",MOD((alpha-R22)*MOD_INV(MOD(alpha-Y22,Prime),Prime)*(AA21+T22)-AA22,Prime))</f>
        <v/>
      </c>
      <c r="AE22" s="43" t="str">
        <f t="shared" si="0"/>
        <v/>
      </c>
      <c r="AF22" s="43" t="str">
        <f t="shared" si="1"/>
        <v/>
      </c>
      <c r="AG22" s="43" t="str">
        <f t="shared" si="2"/>
        <v/>
      </c>
      <c r="AH22" s="43" t="str">
        <f>IF(A22="","",MOD(L22*gamma^0+M22*gamma^1+N22*gamma^2+O22*gamma^3+P22*gamma^4+Q22*gamma^5+gamma^6-R22,Prime))</f>
        <v/>
      </c>
      <c r="AI22" s="7"/>
    </row>
    <row r="23" spans="1:35" x14ac:dyDescent="0.25">
      <c r="A23" s="41" t="str">
        <f>IF(C23="","",IF(C23&lt;Input_Output!$O$20,"original","padded"))</f>
        <v/>
      </c>
      <c r="B23" s="36"/>
      <c r="C23" s="41"/>
      <c r="D23" s="36"/>
      <c r="E23" s="36"/>
      <c r="F23" s="36"/>
      <c r="G23" s="36"/>
      <c r="H23" s="36"/>
      <c r="I23" s="36"/>
      <c r="J23" s="34">
        <f>MOD(D23*gamma^0+E23*gamma^1+F23*gamma^2+G23*gamma^3+H23*gamma^4+I23*gamma^5+gamma^6,Prime)</f>
        <v>249</v>
      </c>
      <c r="K23" s="38"/>
      <c r="L23" s="35"/>
      <c r="M23" s="35"/>
      <c r="N23" s="35"/>
      <c r="O23" s="35"/>
      <c r="P23" s="35"/>
      <c r="Q23" s="35"/>
      <c r="R23" s="35" t="str">
        <f>IF(A23="","",MOD(L23*gamma^0+M23*gamma^1+N23*gamma^2+O23*gamma^3+P23*gamma^4+Q23*gamma^5+gamma^6,Prime))</f>
        <v/>
      </c>
      <c r="S23" s="38"/>
      <c r="T23" s="36"/>
      <c r="U23" s="36"/>
      <c r="V23" s="36"/>
      <c r="W23" s="7"/>
      <c r="X23" s="23" t="str">
        <f ca="1">IF($A23="","",IF(OR(Y22=Y23,A23="padded"),OFFSET(J$4,Input_Output!$O$21-1,0),Y23))</f>
        <v/>
      </c>
      <c r="Y23" s="23"/>
      <c r="Z23" s="23" t="str" cm="1">
        <f t="array" ref="Z23">IF(A23="","",MOD((alpha-J23)*MOD_INV(MOD(alpha-X23,Prime),Prime)*(Z22+T23),Prime))</f>
        <v/>
      </c>
      <c r="AA23" s="75"/>
      <c r="AB23" s="7"/>
      <c r="AC23" s="43" t="str" cm="1">
        <f t="array" ref="AC23">IF(A23="","",MOD((alpha-J23)*MOD_INV(MOD(alpha-X23,Prime),Prime)*(Z22+T23)-Z23,Prime))</f>
        <v/>
      </c>
      <c r="AD23" s="43" t="str" cm="1">
        <f t="array" ref="AD23">IF(B23="","",MOD((alpha-R23)*MOD_INV(MOD(alpha-Y23,Prime),Prime)*(AA22+T23)-AA23,Prime))</f>
        <v/>
      </c>
      <c r="AE23" s="43" t="str">
        <f t="shared" si="0"/>
        <v/>
      </c>
      <c r="AF23" s="43" t="str">
        <f t="shared" si="1"/>
        <v/>
      </c>
      <c r="AG23" s="43" t="str">
        <f t="shared" si="2"/>
        <v/>
      </c>
      <c r="AH23" s="43" t="str">
        <f>IF(A23="","",MOD(L23*gamma^0+M23*gamma^1+N23*gamma^2+O23*gamma^3+P23*gamma^4+Q23*gamma^5+gamma^6-R23,Prime))</f>
        <v/>
      </c>
      <c r="AI23" s="7"/>
    </row>
    <row r="24" spans="1:35" x14ac:dyDescent="0.25">
      <c r="A24" s="41" t="str">
        <f>IF(C24="","",IF(C24&lt;Input_Output!$O$20,"original","padded"))</f>
        <v/>
      </c>
      <c r="B24" s="36"/>
      <c r="C24" s="41"/>
      <c r="D24" s="36"/>
      <c r="E24" s="36"/>
      <c r="F24" s="36"/>
      <c r="G24" s="36"/>
      <c r="H24" s="36"/>
      <c r="I24" s="36"/>
      <c r="J24" s="34">
        <f>MOD(D24*gamma^0+E24*gamma^1+F24*gamma^2+G24*gamma^3+H24*gamma^4+I24*gamma^5+gamma^6,Prime)</f>
        <v>249</v>
      </c>
      <c r="K24" s="38"/>
      <c r="L24" s="35"/>
      <c r="M24" s="35"/>
      <c r="N24" s="35"/>
      <c r="O24" s="35"/>
      <c r="P24" s="35"/>
      <c r="Q24" s="35"/>
      <c r="R24" s="35" t="str">
        <f>IF(A24="","",MOD(L24*gamma^0+M24*gamma^1+N24*gamma^2+O24*gamma^3+P24*gamma^4+Q24*gamma^5+gamma^6,Prime))</f>
        <v/>
      </c>
      <c r="S24" s="38"/>
      <c r="T24" s="36"/>
      <c r="U24" s="36"/>
      <c r="V24" s="36"/>
      <c r="W24" s="7"/>
      <c r="X24" s="23" t="str">
        <f ca="1">IF($A24="","",IF(OR(Y23=Y24,A24="padded"),OFFSET(J$4,Input_Output!$O$21-1,0),Y24))</f>
        <v/>
      </c>
      <c r="Y24" s="23"/>
      <c r="Z24" s="23" t="str" cm="1">
        <f t="array" ref="Z24">IF(A24="","",MOD((alpha-J24)*MOD_INV(MOD(alpha-X24,Prime),Prime)*(Z23+T24),Prime))</f>
        <v/>
      </c>
      <c r="AA24" s="75"/>
      <c r="AB24" s="7"/>
      <c r="AC24" s="43" t="str" cm="1">
        <f t="array" ref="AC24">IF(A24="","",MOD((alpha-J24)*MOD_INV(MOD(alpha-X24,Prime),Prime)*(Z23+T24)-Z24,Prime))</f>
        <v/>
      </c>
      <c r="AD24" s="43" t="str" cm="1">
        <f t="array" ref="AD24">IF(B24="","",MOD((alpha-R24)*MOD_INV(MOD(alpha-Y24,Prime),Prime)*(AA23+T24)-AA24,Prime))</f>
        <v/>
      </c>
      <c r="AE24" s="43" t="str">
        <f t="shared" si="0"/>
        <v/>
      </c>
      <c r="AF24" s="43" t="str">
        <f t="shared" si="1"/>
        <v/>
      </c>
      <c r="AG24" s="43" t="str">
        <f t="shared" si="2"/>
        <v/>
      </c>
      <c r="AH24" s="43" t="str">
        <f>IF(A24="","",MOD(L24*gamma^0+M24*gamma^1+N24*gamma^2+O24*gamma^3+P24*gamma^4+Q24*gamma^5+gamma^6-R24,Prime))</f>
        <v/>
      </c>
      <c r="AI24" s="7"/>
    </row>
    <row r="25" spans="1:35" x14ac:dyDescent="0.25">
      <c r="A25" s="41" t="str">
        <f>IF(C25="","",IF(C25&lt;Input_Output!$O$20,"original","padded"))</f>
        <v/>
      </c>
      <c r="B25" s="36"/>
      <c r="C25" s="41"/>
      <c r="D25" s="36"/>
      <c r="E25" s="36"/>
      <c r="F25" s="36"/>
      <c r="G25" s="36"/>
      <c r="H25" s="36"/>
      <c r="I25" s="36"/>
      <c r="J25" s="34">
        <f>MOD(D25*gamma^0+E25*gamma^1+F25*gamma^2+G25*gamma^3+H25*gamma^4+I25*gamma^5+gamma^6,Prime)</f>
        <v>249</v>
      </c>
      <c r="K25" s="38"/>
      <c r="L25" s="35"/>
      <c r="M25" s="35"/>
      <c r="N25" s="35"/>
      <c r="O25" s="35"/>
      <c r="P25" s="35"/>
      <c r="Q25" s="35"/>
      <c r="R25" s="35" t="str">
        <f>IF(A25="","",MOD(L25*gamma^0+M25*gamma^1+N25*gamma^2+O25*gamma^3+P25*gamma^4+Q25*gamma^5+gamma^6,Prime))</f>
        <v/>
      </c>
      <c r="S25" s="38"/>
      <c r="T25" s="36"/>
      <c r="U25" s="36"/>
      <c r="V25" s="36"/>
      <c r="W25" s="7"/>
      <c r="X25" s="23" t="str">
        <f ca="1">IF($A25="","",IF(OR(Y24=Y25,A25="padded"),OFFSET(J$4,Input_Output!$O$21-1,0),Y25))</f>
        <v/>
      </c>
      <c r="Y25" s="23"/>
      <c r="Z25" s="23" t="str" cm="1">
        <f t="array" ref="Z25">IF(A25="","",MOD((alpha-J25)*MOD_INV(MOD(alpha-X25,Prime),Prime)*(Z24+T25),Prime))</f>
        <v/>
      </c>
      <c r="AA25" s="75"/>
      <c r="AB25" s="7"/>
      <c r="AC25" s="43" t="str" cm="1">
        <f t="array" ref="AC25">IF(A25="","",MOD((alpha-J25)*MOD_INV(MOD(alpha-X25,Prime),Prime)*(Z24+T25)-Z25,Prime))</f>
        <v/>
      </c>
      <c r="AD25" s="43" t="str" cm="1">
        <f t="array" ref="AD25">IF(B25="","",MOD((alpha-R25)*MOD_INV(MOD(alpha-Y25,Prime),Prime)*(AA24+T25)-AA25,Prime))</f>
        <v/>
      </c>
      <c r="AE25" s="43" t="str">
        <f t="shared" si="0"/>
        <v/>
      </c>
      <c r="AF25" s="43" t="str">
        <f t="shared" si="1"/>
        <v/>
      </c>
      <c r="AG25" s="43" t="str">
        <f t="shared" si="2"/>
        <v/>
      </c>
      <c r="AH25" s="43" t="str">
        <f>IF(A25="","",MOD(L25*gamma^0+M25*gamma^1+N25*gamma^2+O25*gamma^3+P25*gamma^4+Q25*gamma^5+gamma^6-R25,Prime))</f>
        <v/>
      </c>
      <c r="AI25" s="7"/>
    </row>
    <row r="26" spans="1:35" x14ac:dyDescent="0.25">
      <c r="A26" s="41" t="str">
        <f>IF(C26="","",IF(C26&lt;Input_Output!$O$20,"original","padded"))</f>
        <v/>
      </c>
      <c r="B26" s="36"/>
      <c r="C26" s="41"/>
      <c r="D26" s="36"/>
      <c r="E26" s="37"/>
      <c r="F26" s="36"/>
      <c r="G26" s="36"/>
      <c r="H26" s="36"/>
      <c r="I26" s="36"/>
      <c r="J26" s="34">
        <f>MOD(D26*gamma^0+E26*gamma^1+F26*gamma^2+G26*gamma^3+H26*gamma^4+I26*gamma^5+gamma^6,Prime)</f>
        <v>249</v>
      </c>
      <c r="K26" s="38"/>
      <c r="L26" s="35"/>
      <c r="M26" s="35"/>
      <c r="N26" s="35"/>
      <c r="O26" s="35"/>
      <c r="P26" s="35"/>
      <c r="Q26" s="35"/>
      <c r="R26" s="35" t="str">
        <f>IF(A26="","",MOD(L26*gamma^0+M26*gamma^1+N26*gamma^2+O26*gamma^3+P26*gamma^4+Q26*gamma^5+gamma^6,Prime))</f>
        <v/>
      </c>
      <c r="S26" s="38"/>
      <c r="T26" s="36"/>
      <c r="U26" s="36"/>
      <c r="V26" s="36"/>
      <c r="W26" s="7"/>
      <c r="X26" s="23" t="str">
        <f ca="1">IF($A26="","",IF(OR(Y25=Y26,A26="padded"),OFFSET(J$4,Input_Output!$O$21-1,0),Y26))</f>
        <v/>
      </c>
      <c r="Y26" s="23"/>
      <c r="Z26" s="23" t="str" cm="1">
        <f t="array" ref="Z26">IF(A26="","",MOD((alpha-J26)*MOD_INV(MOD(alpha-X26,Prime),Prime)*(Z25+T26),Prime))</f>
        <v/>
      </c>
      <c r="AA26" s="75"/>
      <c r="AB26" s="7"/>
      <c r="AC26" s="43" t="str" cm="1">
        <f t="array" ref="AC26">IF(A26="","",MOD((alpha-J26)*MOD_INV(MOD(alpha-X26,Prime),Prime)*(Z25+T26)-Z26,Prime))</f>
        <v/>
      </c>
      <c r="AD26" s="43" t="str" cm="1">
        <f t="array" ref="AD26">IF(B26="","",MOD((alpha-R26)*MOD_INV(MOD(alpha-Y26,Prime),Prime)*(AA25+T26)-AA26,Prime))</f>
        <v/>
      </c>
      <c r="AE26" s="43" t="str">
        <f t="shared" si="0"/>
        <v/>
      </c>
      <c r="AF26" s="43" t="str">
        <f t="shared" si="1"/>
        <v/>
      </c>
      <c r="AG26" s="43" t="str">
        <f t="shared" si="2"/>
        <v/>
      </c>
      <c r="AH26" s="43" t="str">
        <f>IF(A26="","",MOD(L26*gamma^0+M26*gamma^1+N26*gamma^2+O26*gamma^3+P26*gamma^4+Q26*gamma^5+gamma^6-R26,Prime))</f>
        <v/>
      </c>
      <c r="AI26" s="7"/>
    </row>
    <row r="27" spans="1:35" x14ac:dyDescent="0.25">
      <c r="A27" s="41" t="str">
        <f>IF(C27="","",IF(C27&lt;Input_Output!$O$20,"original","padded"))</f>
        <v/>
      </c>
      <c r="B27" s="36"/>
      <c r="C27" s="41"/>
      <c r="D27" s="36"/>
      <c r="E27" s="36"/>
      <c r="F27" s="36"/>
      <c r="G27" s="36"/>
      <c r="H27" s="36"/>
      <c r="I27" s="36"/>
      <c r="J27" s="34">
        <f>MOD(D27*gamma^0+E27*gamma^1+F27*gamma^2+G27*gamma^3+H27*gamma^4+I27*gamma^5+gamma^6,Prime)</f>
        <v>249</v>
      </c>
      <c r="K27" s="38"/>
      <c r="L27" s="35"/>
      <c r="M27" s="35"/>
      <c r="N27" s="35"/>
      <c r="O27" s="35"/>
      <c r="P27" s="35"/>
      <c r="Q27" s="35"/>
      <c r="R27" s="35" t="str">
        <f>IF(A27="","",MOD(L27*gamma^0+M27*gamma^1+N27*gamma^2+O27*gamma^3+P27*gamma^4+Q27*gamma^5+gamma^6,Prime))</f>
        <v/>
      </c>
      <c r="S27" s="38"/>
      <c r="T27" s="36"/>
      <c r="U27" s="36"/>
      <c r="V27" s="36"/>
      <c r="W27" s="7"/>
      <c r="X27" s="23" t="str">
        <f ca="1">IF($A27="","",IF(OR(Y26=Y27,A27="padded"),OFFSET(J$4,Input_Output!$O$21-1,0),Y27))</f>
        <v/>
      </c>
      <c r="Y27" s="23"/>
      <c r="Z27" s="23" t="str" cm="1">
        <f t="array" ref="Z27">IF(A27="","",MOD((alpha-J27)*MOD_INV(MOD(alpha-X27,Prime),Prime)*(Z26+T27),Prime))</f>
        <v/>
      </c>
      <c r="AA27" s="75"/>
      <c r="AB27" s="7"/>
      <c r="AC27" s="43" t="str" cm="1">
        <f t="array" ref="AC27">IF(A27="","",MOD((alpha-J27)*MOD_INV(MOD(alpha-X27,Prime),Prime)*(Z26+T27)-Z27,Prime))</f>
        <v/>
      </c>
      <c r="AD27" s="43" t="str" cm="1">
        <f t="array" ref="AD27">IF(B27="","",MOD((alpha-R27)*MOD_INV(MOD(alpha-Y27,Prime),Prime)*(AA26+T27)-AA27,Prime))</f>
        <v/>
      </c>
      <c r="AE27" s="43" t="str">
        <f t="shared" si="0"/>
        <v/>
      </c>
      <c r="AF27" s="43" t="str">
        <f t="shared" si="1"/>
        <v/>
      </c>
      <c r="AG27" s="43" t="str">
        <f t="shared" si="2"/>
        <v/>
      </c>
      <c r="AH27" s="43" t="str">
        <f>IF(A27="","",MOD(L27*gamma^0+M27*gamma^1+N27*gamma^2+O27*gamma^3+P27*gamma^4+Q27*gamma^5+gamma^6-R27,Prime))</f>
        <v/>
      </c>
      <c r="AI27" s="7"/>
    </row>
    <row r="28" spans="1:35" x14ac:dyDescent="0.25">
      <c r="A28" s="41" t="str">
        <f>IF(C28="","",IF(C28&lt;Input_Output!$O$20,"original","padded"))</f>
        <v/>
      </c>
      <c r="B28" s="36"/>
      <c r="C28" s="41"/>
      <c r="D28" s="36"/>
      <c r="E28" s="36"/>
      <c r="F28" s="36"/>
      <c r="G28" s="36"/>
      <c r="H28" s="36"/>
      <c r="I28" s="36"/>
      <c r="J28" s="34">
        <f>MOD(D28*gamma^0+E28*gamma^1+F28*gamma^2+G28*gamma^3+H28*gamma^4+I28*gamma^5+gamma^6,Prime)</f>
        <v>249</v>
      </c>
      <c r="K28" s="38"/>
      <c r="L28" s="35"/>
      <c r="M28" s="35"/>
      <c r="N28" s="35"/>
      <c r="O28" s="35"/>
      <c r="P28" s="35"/>
      <c r="Q28" s="35"/>
      <c r="R28" s="35" t="str">
        <f>IF(A28="","",MOD(L28*gamma^0+M28*gamma^1+N28*gamma^2+O28*gamma^3+P28*gamma^4+Q28*gamma^5+gamma^6,Prime))</f>
        <v/>
      </c>
      <c r="S28" s="38"/>
      <c r="T28" s="36"/>
      <c r="U28" s="36"/>
      <c r="V28" s="36"/>
      <c r="W28" s="7"/>
      <c r="X28" s="23" t="str">
        <f ca="1">IF($A28="","",IF(OR(Y27=Y28,A28="padded"),OFFSET(J$4,Input_Output!$O$21-1,0),Y28))</f>
        <v/>
      </c>
      <c r="Y28" s="23"/>
      <c r="Z28" s="23" t="str" cm="1">
        <f t="array" ref="Z28">IF(A28="","",MOD((alpha-J28)*MOD_INV(MOD(alpha-X28,Prime),Prime)*(Z27+T28),Prime))</f>
        <v/>
      </c>
      <c r="AA28" s="75"/>
      <c r="AB28" s="7"/>
      <c r="AC28" s="43" t="str" cm="1">
        <f t="array" ref="AC28">IF(A28="","",MOD((alpha-J28)*MOD_INV(MOD(alpha-X28,Prime),Prime)*(Z27+T28)-Z28,Prime))</f>
        <v/>
      </c>
      <c r="AD28" s="43" t="str" cm="1">
        <f t="array" ref="AD28">IF(B28="","",MOD((alpha-R28)*MOD_INV(MOD(alpha-Y28,Prime),Prime)*(AA27+T28)-AA28,Prime))</f>
        <v/>
      </c>
      <c r="AE28" s="43" t="str">
        <f t="shared" si="0"/>
        <v/>
      </c>
      <c r="AF28" s="43" t="str">
        <f>IF(A28="","",V28*(Z28-1))</f>
        <v/>
      </c>
      <c r="AG28" s="43" t="str">
        <f t="shared" si="2"/>
        <v/>
      </c>
      <c r="AH28" s="43" t="str">
        <f>IF(A28="","",MOD(L28*gamma^0+M28*gamma^1+N28*gamma^2+O28*gamma^3+P28*gamma^4+Q28*gamma^5+gamma^6-R28,Prime))</f>
        <v/>
      </c>
      <c r="AI28" s="7"/>
    </row>
    <row r="29" spans="1:35" x14ac:dyDescent="0.25">
      <c r="A29" s="41" t="str">
        <f>IF(C29="","",IF(C29&lt;Input_Output!$O$20,"original","padded"))</f>
        <v/>
      </c>
      <c r="B29" s="36"/>
      <c r="C29" s="41"/>
      <c r="D29" s="36"/>
      <c r="E29" s="36"/>
      <c r="F29" s="36"/>
      <c r="G29" s="36"/>
      <c r="H29" s="36"/>
      <c r="I29" s="36"/>
      <c r="J29" s="34">
        <f>MOD(D29*gamma^0+E29*gamma^1+F29*gamma^2+G29*gamma^3+H29*gamma^4+I29*gamma^5+gamma^6,Prime)</f>
        <v>249</v>
      </c>
      <c r="K29" s="38"/>
      <c r="L29" s="35"/>
      <c r="M29" s="35"/>
      <c r="N29" s="35"/>
      <c r="O29" s="35"/>
      <c r="P29" s="35"/>
      <c r="Q29" s="35"/>
      <c r="R29" s="35" t="str">
        <f>IF(A29="","",MOD(L29*gamma^0+M29*gamma^1+N29*gamma^2+O29*gamma^3+P29*gamma^4+Q29*gamma^5+gamma^6,Prime))</f>
        <v/>
      </c>
      <c r="S29" s="38"/>
      <c r="T29" s="36"/>
      <c r="U29" s="36"/>
      <c r="V29" s="36"/>
      <c r="W29" s="7"/>
      <c r="X29" s="23" t="str">
        <f ca="1">IF($A29="","",IF(OR(Y28=Y29,A29="padded"),OFFSET(J$4,Input_Output!$O$21-1,0),Y29))</f>
        <v/>
      </c>
      <c r="Y29" s="23"/>
      <c r="Z29" s="23" t="str" cm="1">
        <f t="array" ref="Z29">IF(A29="","",MOD((alpha-J29)*MOD_INV(MOD(alpha-X29,Prime),Prime)*(Z28+T29),Prime))</f>
        <v/>
      </c>
      <c r="AA29" s="75"/>
      <c r="AB29" s="7"/>
      <c r="AC29" s="43" t="str" cm="1">
        <f t="array" ref="AC29">IF(A29="","",MOD((alpha-J29)*MOD_INV(MOD(alpha-X29,Prime),Prime)*(Z28+T29)-Z29,Prime))</f>
        <v/>
      </c>
      <c r="AD29" s="43" t="str" cm="1">
        <f t="array" ref="AD29">IF(B29="","",MOD((alpha-R29)*MOD_INV(MOD(alpha-Y29,Prime),Prime)*(AA28+T29)-AA29,Prime))</f>
        <v/>
      </c>
      <c r="AE29" s="43" t="str">
        <f t="shared" si="0"/>
        <v/>
      </c>
      <c r="AF29" s="43" t="str">
        <f t="shared" si="1"/>
        <v/>
      </c>
      <c r="AG29" s="43" t="str">
        <f t="shared" si="2"/>
        <v/>
      </c>
      <c r="AH29" s="43" t="str">
        <f>IF(A29="","",MOD(L29*gamma^0+M29*gamma^1+N29*gamma^2+O29*gamma^3+P29*gamma^4+Q29*gamma^5+gamma^6-R29,Prime))</f>
        <v/>
      </c>
      <c r="AI29" s="7"/>
    </row>
    <row r="30" spans="1:35" x14ac:dyDescent="0.25">
      <c r="A30" s="41" t="str">
        <f>IF(C30="","",IF(C30&lt;Input_Output!$O$20,"original","padded"))</f>
        <v/>
      </c>
      <c r="B30" s="36"/>
      <c r="C30" s="41"/>
      <c r="D30" s="36"/>
      <c r="E30" s="37"/>
      <c r="F30" s="36"/>
      <c r="G30" s="36"/>
      <c r="H30" s="36"/>
      <c r="I30" s="36"/>
      <c r="J30" s="34">
        <f>MOD(D30*gamma^0+E30*gamma^1+F30*gamma^2+G30*gamma^3+H30*gamma^4+I30*gamma^5+gamma^6,Prime)</f>
        <v>249</v>
      </c>
      <c r="K30" s="38"/>
      <c r="L30" s="35"/>
      <c r="M30" s="35"/>
      <c r="N30" s="35"/>
      <c r="O30" s="35"/>
      <c r="P30" s="35"/>
      <c r="Q30" s="35"/>
      <c r="R30" s="35" t="str">
        <f>IF(A30="","",MOD(L30*gamma^0+M30*gamma^1+N30*gamma^2+O30*gamma^3+P30*gamma^4+Q30*gamma^5+gamma^6,Prime))</f>
        <v/>
      </c>
      <c r="S30" s="38"/>
      <c r="T30" s="36"/>
      <c r="U30" s="36"/>
      <c r="V30" s="36"/>
      <c r="W30" s="7"/>
      <c r="X30" s="23" t="str">
        <f ca="1">IF($A30="","",IF(OR(Y29=Y30,A30="padded"),OFFSET(J$4,Input_Output!$O$21-1,0),Y30))</f>
        <v/>
      </c>
      <c r="Y30" s="23"/>
      <c r="Z30" s="23" t="str" cm="1">
        <f t="array" ref="Z30">IF(A30="","",MOD((alpha-J30)*MOD_INV(MOD(alpha-X30,Prime),Prime)*(Z29+T30),Prime))</f>
        <v/>
      </c>
      <c r="AA30" s="75"/>
      <c r="AB30" s="7"/>
      <c r="AC30" s="43" t="str" cm="1">
        <f t="array" ref="AC30">IF(A30="","",MOD((alpha-J30)*MOD_INV(MOD(alpha-X30,Prime),Prime)*(Z29+T30)-Z30,Prime))</f>
        <v/>
      </c>
      <c r="AD30" s="43" t="str" cm="1">
        <f t="array" ref="AD30">IF(B30="","",MOD((alpha-R30)*MOD_INV(MOD(alpha-Y30,Prime),Prime)*(AA29+T30)-AA30,Prime))</f>
        <v/>
      </c>
      <c r="AE30" s="43" t="str">
        <f t="shared" si="0"/>
        <v/>
      </c>
      <c r="AF30" s="43" t="str">
        <f t="shared" si="1"/>
        <v/>
      </c>
      <c r="AG30" s="43" t="str">
        <f t="shared" si="2"/>
        <v/>
      </c>
      <c r="AH30" s="43" t="str">
        <f>IF(A30="","",MOD(L30*gamma^0+M30*gamma^1+N30*gamma^2+O30*gamma^3+P30*gamma^4+Q30*gamma^5+gamma^6-R30,Prime))</f>
        <v/>
      </c>
      <c r="AI30" s="7"/>
    </row>
    <row r="31" spans="1:35" x14ac:dyDescent="0.25">
      <c r="A31" s="41" t="str">
        <f>IF(C31="","",IF(C31&lt;Input_Output!$O$20,"original","padded"))</f>
        <v/>
      </c>
      <c r="B31" s="36"/>
      <c r="C31" s="41"/>
      <c r="D31" s="36"/>
      <c r="E31" s="36"/>
      <c r="F31" s="36"/>
      <c r="G31" s="36"/>
      <c r="H31" s="36"/>
      <c r="I31" s="36"/>
      <c r="J31" s="34">
        <f>MOD(D31*gamma^0+E31*gamma^1+F31*gamma^2+G31*gamma^3+H31*gamma^4+I31*gamma^5+gamma^6,Prime)</f>
        <v>249</v>
      </c>
      <c r="K31" s="38"/>
      <c r="L31" s="35"/>
      <c r="M31" s="35"/>
      <c r="N31" s="35"/>
      <c r="O31" s="35"/>
      <c r="P31" s="35"/>
      <c r="Q31" s="35"/>
      <c r="R31" s="35" t="str">
        <f>IF(A31="","",MOD(L31*gamma^0+M31*gamma^1+N31*gamma^2+O31*gamma^3+P31*gamma^4+Q31*gamma^5+gamma^6,Prime))</f>
        <v/>
      </c>
      <c r="S31" s="38"/>
      <c r="T31" s="36"/>
      <c r="U31" s="36"/>
      <c r="V31" s="36"/>
      <c r="W31" s="7"/>
      <c r="X31" s="23" t="str">
        <f ca="1">IF($A31="","",IF(OR(Y30=Y31,A31="padded"),OFFSET(J$4,Input_Output!$O$21-1,0),Y31))</f>
        <v/>
      </c>
      <c r="Y31" s="23"/>
      <c r="Z31" s="23" t="str" cm="1">
        <f t="array" ref="Z31">IF(A31="","",MOD((alpha-J31)*MOD_INV(MOD(alpha-X31,Prime),Prime)*(Z30+T31),Prime))</f>
        <v/>
      </c>
      <c r="AA31" s="75"/>
      <c r="AB31" s="7"/>
      <c r="AC31" s="43" t="str" cm="1">
        <f t="array" ref="AC31">IF(A31="","",MOD((alpha-J31)*MOD_INV(MOD(alpha-X31,Prime),Prime)*(Z30+T31)-Z31,Prime))</f>
        <v/>
      </c>
      <c r="AD31" s="43" t="str" cm="1">
        <f t="array" ref="AD31">IF(B31="","",MOD((alpha-R31)*MOD_INV(MOD(alpha-Y31,Prime),Prime)*(AA30+T31)-AA31,Prime))</f>
        <v/>
      </c>
      <c r="AE31" s="43" t="str">
        <f t="shared" si="0"/>
        <v/>
      </c>
      <c r="AF31" s="43" t="str">
        <f t="shared" si="1"/>
        <v/>
      </c>
      <c r="AG31" s="43" t="str">
        <f t="shared" si="2"/>
        <v/>
      </c>
      <c r="AH31" s="43" t="str">
        <f>IF(A31="","",MOD(L31*gamma^0+M31*gamma^1+N31*gamma^2+O31*gamma^3+P31*gamma^4+Q31*gamma^5+gamma^6-R31,Prime))</f>
        <v/>
      </c>
      <c r="AI31" s="7"/>
    </row>
    <row r="32" spans="1:35" x14ac:dyDescent="0.25">
      <c r="A32" s="41" t="str">
        <f>IF(C32="","",IF(C32&lt;Input_Output!$O$20,"original","padded"))</f>
        <v/>
      </c>
      <c r="B32" s="36"/>
      <c r="C32" s="41"/>
      <c r="D32" s="36"/>
      <c r="E32" s="36"/>
      <c r="F32" s="36"/>
      <c r="G32" s="36"/>
      <c r="H32" s="36"/>
      <c r="I32" s="36"/>
      <c r="J32" s="34">
        <f>MOD(D32*gamma^0+E32*gamma^1+F32*gamma^2+G32*gamma^3+H32*gamma^4+I32*gamma^5+gamma^6,Prime)</f>
        <v>249</v>
      </c>
      <c r="K32" s="38"/>
      <c r="L32" s="35"/>
      <c r="M32" s="35"/>
      <c r="N32" s="35"/>
      <c r="O32" s="35"/>
      <c r="P32" s="35"/>
      <c r="Q32" s="35"/>
      <c r="R32" s="35" t="str">
        <f>IF(A32="","",MOD(L32*gamma^0+M32*gamma^1+N32*gamma^2+O32*gamma^3+P32*gamma^4+Q32*gamma^5+gamma^6,Prime))</f>
        <v/>
      </c>
      <c r="S32" s="38"/>
      <c r="T32" s="36"/>
      <c r="U32" s="36"/>
      <c r="V32" s="36"/>
      <c r="W32" s="7"/>
      <c r="X32" s="23" t="str">
        <f ca="1">IF($A32="","",IF(OR(Y31=Y32,A32="padded"),OFFSET(J$4,Input_Output!$O$21-1,0),Y32))</f>
        <v/>
      </c>
      <c r="Y32" s="23"/>
      <c r="Z32" s="23" t="str" cm="1">
        <f t="array" ref="Z32">IF(A32="","",MOD((alpha-J32)*MOD_INV(MOD(alpha-X32,Prime),Prime)*(Z31+T32),Prime))</f>
        <v/>
      </c>
      <c r="AA32" s="75"/>
      <c r="AB32" s="7"/>
      <c r="AC32" s="43" t="str" cm="1">
        <f t="array" ref="AC32">IF(A32="","",MOD((alpha-J32)*MOD_INV(MOD(alpha-X32,Prime),Prime)*(Z31+T32)-Z32,Prime))</f>
        <v/>
      </c>
      <c r="AD32" s="43" t="str" cm="1">
        <f t="array" ref="AD32">IF(B32="","",MOD((alpha-R32)*MOD_INV(MOD(alpha-Y32,Prime),Prime)*(AA31+T32)-AA32,Prime))</f>
        <v/>
      </c>
      <c r="AE32" s="43" t="str">
        <f t="shared" si="0"/>
        <v/>
      </c>
      <c r="AF32" s="43" t="str">
        <f t="shared" si="1"/>
        <v/>
      </c>
      <c r="AG32" s="43" t="str">
        <f t="shared" si="2"/>
        <v/>
      </c>
      <c r="AH32" s="43" t="str">
        <f>IF(A32="","",MOD(L32*gamma^0+M32*gamma^1+N32*gamma^2+O32*gamma^3+P32*gamma^4+Q32*gamma^5+gamma^6-R32,Prime))</f>
        <v/>
      </c>
      <c r="AI32" s="7"/>
    </row>
    <row r="33" spans="1:35" x14ac:dyDescent="0.25">
      <c r="A33" s="41" t="str">
        <f>IF(C33="","",IF(C33&lt;Input_Output!$O$20,"original","padded"))</f>
        <v/>
      </c>
      <c r="B33" s="36"/>
      <c r="C33" s="41"/>
      <c r="D33" s="36"/>
      <c r="E33" s="36"/>
      <c r="F33" s="36"/>
      <c r="G33" s="36"/>
      <c r="H33" s="36"/>
      <c r="I33" s="36"/>
      <c r="J33" s="34">
        <f>MOD(D33*gamma^0+E33*gamma^1+F33*gamma^2+G33*gamma^3+H33*gamma^4+I33*gamma^5+gamma^6,Prime)</f>
        <v>249</v>
      </c>
      <c r="K33" s="38"/>
      <c r="L33" s="35"/>
      <c r="M33" s="35"/>
      <c r="N33" s="35"/>
      <c r="O33" s="35"/>
      <c r="P33" s="35"/>
      <c r="Q33" s="35"/>
      <c r="R33" s="35" t="str">
        <f>IF(A33="","",MOD(L33*gamma^0+M33*gamma^1+N33*gamma^2+O33*gamma^3+P33*gamma^4+Q33*gamma^5+gamma^6,Prime))</f>
        <v/>
      </c>
      <c r="S33" s="38"/>
      <c r="T33" s="36"/>
      <c r="U33" s="36"/>
      <c r="V33" s="36"/>
      <c r="W33" s="7"/>
      <c r="X33" s="23" t="str">
        <f ca="1">IF($A33="","",IF(OR(Y32=Y33,A33="padded"),OFFSET(J$4,Input_Output!$O$21-1,0),Y33))</f>
        <v/>
      </c>
      <c r="Y33" s="23"/>
      <c r="Z33" s="23" t="str" cm="1">
        <f t="array" ref="Z33">IF(A33="","",MOD((alpha-J33)*MOD_INV(MOD(alpha-X33,Prime),Prime)*(Z32+T33),Prime))</f>
        <v/>
      </c>
      <c r="AA33" s="75"/>
      <c r="AB33" s="7"/>
      <c r="AC33" s="43" t="str" cm="1">
        <f t="array" ref="AC33">IF(A33="","",MOD((alpha-J33)*MOD_INV(MOD(alpha-X33,Prime),Prime)*(Z32+T33)-Z33,Prime))</f>
        <v/>
      </c>
      <c r="AD33" s="43" t="str" cm="1">
        <f t="array" ref="AD33">IF(B33="","",MOD((alpha-R33)*MOD_INV(MOD(alpha-Y33,Prime),Prime)*(AA32+T33)-AA33,Prime))</f>
        <v/>
      </c>
      <c r="AE33" s="43" t="str">
        <f t="shared" si="0"/>
        <v/>
      </c>
      <c r="AF33" s="43" t="str">
        <f t="shared" si="1"/>
        <v/>
      </c>
      <c r="AG33" s="43" t="str">
        <f t="shared" si="2"/>
        <v/>
      </c>
      <c r="AH33" s="43" t="str">
        <f>IF(A33="","",MOD(L33*gamma^0+M33*gamma^1+N33*gamma^2+O33*gamma^3+P33*gamma^4+Q33*gamma^5+gamma^6-R33,Prime))</f>
        <v/>
      </c>
      <c r="AI33" s="7"/>
    </row>
    <row r="34" spans="1:35" x14ac:dyDescent="0.25">
      <c r="A34" s="41" t="str">
        <f>IF(C34="","",IF(C34&lt;Input_Output!$O$20,"original","padded"))</f>
        <v/>
      </c>
      <c r="B34" s="36"/>
      <c r="C34" s="41"/>
      <c r="D34" s="36"/>
      <c r="E34" s="37"/>
      <c r="F34" s="36"/>
      <c r="G34" s="36"/>
      <c r="H34" s="36"/>
      <c r="I34" s="36"/>
      <c r="J34" s="34">
        <f>MOD(D34*gamma^0+E34*gamma^1+F34*gamma^2+G34*gamma^3+H34*gamma^4+I34*gamma^5+gamma^6,Prime)</f>
        <v>249</v>
      </c>
      <c r="K34" s="38"/>
      <c r="L34" s="35"/>
      <c r="M34" s="35"/>
      <c r="N34" s="35"/>
      <c r="O34" s="35"/>
      <c r="P34" s="35"/>
      <c r="Q34" s="35"/>
      <c r="R34" s="35" t="str">
        <f>IF(A34="","",MOD(L34*gamma^0+M34*gamma^1+N34*gamma^2+O34*gamma^3+P34*gamma^4+Q34*gamma^5+gamma^6,Prime))</f>
        <v/>
      </c>
      <c r="S34" s="38"/>
      <c r="T34" s="36"/>
      <c r="U34" s="36"/>
      <c r="V34" s="36"/>
      <c r="W34" s="7"/>
      <c r="X34" s="23" t="str">
        <f ca="1">IF($A34="","",IF(OR(Y33=Y34,A34="padded"),OFFSET(J$4,Input_Output!$O$21-1,0),Y34))</f>
        <v/>
      </c>
      <c r="Y34" s="23"/>
      <c r="Z34" s="23" t="str" cm="1">
        <f t="array" ref="Z34">IF(A34="","",MOD((alpha-J34)*MOD_INV(MOD(alpha-X34,Prime),Prime)*(Z33+T34),Prime))</f>
        <v/>
      </c>
      <c r="AA34" s="75"/>
      <c r="AB34" s="7"/>
      <c r="AC34" s="43" t="str" cm="1">
        <f t="array" ref="AC34">IF(A34="","",MOD((alpha-J34)*MOD_INV(MOD(alpha-X34,Prime),Prime)*(Z33+T34)-Z34,Prime))</f>
        <v/>
      </c>
      <c r="AD34" s="43" t="str" cm="1">
        <f t="array" ref="AD34">IF(B34="","",MOD((alpha-R34)*MOD_INV(MOD(alpha-Y34,Prime),Prime)*(AA33+T34)-AA34,Prime))</f>
        <v/>
      </c>
      <c r="AE34" s="43" t="str">
        <f t="shared" si="0"/>
        <v/>
      </c>
      <c r="AF34" s="43" t="str">
        <f t="shared" si="1"/>
        <v/>
      </c>
      <c r="AG34" s="43" t="str">
        <f t="shared" si="2"/>
        <v/>
      </c>
      <c r="AH34" s="43" t="str">
        <f>IF(A34="","",MOD(L34*gamma^0+M34*gamma^1+N34*gamma^2+O34*gamma^3+P34*gamma^4+Q34*gamma^5+gamma^6-R34,Prime))</f>
        <v/>
      </c>
      <c r="AI34" s="7"/>
    </row>
    <row r="35" spans="1:35" x14ac:dyDescent="0.25">
      <c r="A35" s="41" t="str">
        <f>IF(C35="","",IF(C35&lt;Input_Output!$O$20,"original","padded"))</f>
        <v/>
      </c>
      <c r="B35" s="36"/>
      <c r="C35" s="41"/>
      <c r="D35" s="36"/>
      <c r="E35" s="36"/>
      <c r="F35" s="36"/>
      <c r="G35" s="36"/>
      <c r="H35" s="36"/>
      <c r="I35" s="36"/>
      <c r="J35" s="34">
        <f>MOD(D35*gamma^0+E35*gamma^1+F35*gamma^2+G35*gamma^3+H35*gamma^4+I35*gamma^5+gamma^6,Prime)</f>
        <v>249</v>
      </c>
      <c r="K35" s="38"/>
      <c r="L35" s="35"/>
      <c r="M35" s="35"/>
      <c r="N35" s="35"/>
      <c r="O35" s="35"/>
      <c r="P35" s="35"/>
      <c r="Q35" s="35"/>
      <c r="R35" s="35" t="str">
        <f>IF(A35="","",MOD(L35*gamma^0+M35*gamma^1+N35*gamma^2+O35*gamma^3+P35*gamma^4+Q35*gamma^5+gamma^6,Prime))</f>
        <v/>
      </c>
      <c r="S35" s="38"/>
      <c r="T35" s="36"/>
      <c r="U35" s="36"/>
      <c r="V35" s="36"/>
      <c r="W35" s="7"/>
      <c r="X35" s="23" t="str">
        <f ca="1">IF($A35="","",IF(OR(Y34=Y35,A35="padded"),OFFSET(J$4,Input_Output!$O$21-1,0),Y35))</f>
        <v/>
      </c>
      <c r="Y35" s="23"/>
      <c r="Z35" s="23" t="str" cm="1">
        <f t="array" ref="Z35">IF(A35="","",MOD((alpha-J35)*MOD_INV(MOD(alpha-X35,Prime),Prime)*(Z34+T35),Prime))</f>
        <v/>
      </c>
      <c r="AA35" s="75"/>
      <c r="AB35" s="7"/>
      <c r="AC35" s="43" t="str" cm="1">
        <f t="array" ref="AC35">IF(A35="","",MOD((alpha-J35)*MOD_INV(MOD(alpha-X35,Prime),Prime)*(Z34+T35)-Z35,Prime))</f>
        <v/>
      </c>
      <c r="AD35" s="43" t="str" cm="1">
        <f t="array" ref="AD35">IF(B35="","",MOD((alpha-R35)*MOD_INV(MOD(alpha-Y35,Prime),Prime)*(AA34+T35)-AA35,Prime))</f>
        <v/>
      </c>
      <c r="AE35" s="43" t="str">
        <f t="shared" si="0"/>
        <v/>
      </c>
      <c r="AF35" s="43" t="str">
        <f t="shared" si="1"/>
        <v/>
      </c>
      <c r="AG35" s="43" t="str">
        <f t="shared" si="2"/>
        <v/>
      </c>
      <c r="AH35" s="43" t="str">
        <f>IF(A35="","",MOD(L35*gamma^0+M35*gamma^1+N35*gamma^2+O35*gamma^3+P35*gamma^4+Q35*gamma^5+gamma^6-R35,Prime))</f>
        <v/>
      </c>
      <c r="AI35" s="7"/>
    </row>
    <row r="36" spans="1:35" x14ac:dyDescent="0.25">
      <c r="A36" s="41" t="str">
        <f>IF(C36="","",IF(C36&lt;Input_Output!$O$20,"original","padded"))</f>
        <v/>
      </c>
      <c r="B36" s="36"/>
      <c r="C36" s="41"/>
      <c r="D36" s="36"/>
      <c r="E36" s="36"/>
      <c r="F36" s="36"/>
      <c r="G36" s="36"/>
      <c r="H36" s="36"/>
      <c r="I36" s="36"/>
      <c r="J36" s="34">
        <f>MOD(D36*gamma^0+E36*gamma^1+F36*gamma^2+G36*gamma^3+H36*gamma^4+I36*gamma^5+gamma^6,Prime)</f>
        <v>249</v>
      </c>
      <c r="K36" s="38"/>
      <c r="L36" s="35"/>
      <c r="M36" s="35"/>
      <c r="N36" s="35"/>
      <c r="O36" s="35"/>
      <c r="P36" s="35"/>
      <c r="Q36" s="35"/>
      <c r="R36" s="35" t="str">
        <f>IF(A36="","",MOD(L36*gamma^0+M36*gamma^1+N36*gamma^2+O36*gamma^3+P36*gamma^4+Q36*gamma^5+gamma^6,Prime))</f>
        <v/>
      </c>
      <c r="S36" s="38"/>
      <c r="T36" s="36"/>
      <c r="U36" s="36"/>
      <c r="V36" s="36"/>
      <c r="W36" s="7"/>
      <c r="X36" s="23" t="str">
        <f ca="1">IF($A36="","",IF(OR(Y35=Y36,A36="padded"),OFFSET(J$4,Input_Output!$O$21-1,0),Y36))</f>
        <v/>
      </c>
      <c r="Y36" s="23"/>
      <c r="Z36" s="23" t="str" cm="1">
        <f t="array" ref="Z36">IF(A36="","",MOD((alpha-J36)*MOD_INV(MOD(alpha-X36,Prime),Prime)*(Z35+T36),Prime))</f>
        <v/>
      </c>
      <c r="AA36" s="75"/>
      <c r="AB36" s="7"/>
      <c r="AC36" s="43" t="str" cm="1">
        <f t="array" ref="AC36">IF(A36="","",MOD((alpha-J36)*MOD_INV(MOD(alpha-X36,Prime),Prime)*(Z35+T36)-Z36,Prime))</f>
        <v/>
      </c>
      <c r="AD36" s="43" t="str" cm="1">
        <f t="array" ref="AD36">IF(B36="","",MOD((alpha-R36)*MOD_INV(MOD(alpha-Y36,Prime),Prime)*(AA35+T36)-AA36,Prime))</f>
        <v/>
      </c>
      <c r="AE36" s="43" t="str">
        <f t="shared" si="0"/>
        <v/>
      </c>
      <c r="AF36" s="43" t="str">
        <f t="shared" si="1"/>
        <v/>
      </c>
      <c r="AG36" s="43" t="str">
        <f t="shared" si="2"/>
        <v/>
      </c>
      <c r="AH36" s="43" t="str">
        <f>IF(A36="","",MOD(L36*gamma^0+M36*gamma^1+N36*gamma^2+O36*gamma^3+P36*gamma^4+Q36*gamma^5+gamma^6-R36,Prime))</f>
        <v/>
      </c>
      <c r="AI36" s="7"/>
    </row>
    <row r="37" spans="1:35" x14ac:dyDescent="0.25">
      <c r="A37" s="41" t="str">
        <f>IF(C37="","",IF(C37&lt;Input_Output!$O$20,"original","padded"))</f>
        <v/>
      </c>
      <c r="B37" s="34"/>
      <c r="C37" s="41"/>
      <c r="D37" s="36"/>
      <c r="E37" s="36"/>
      <c r="F37" s="36"/>
      <c r="G37" s="36"/>
      <c r="H37" s="36"/>
      <c r="I37" s="36"/>
      <c r="J37" s="34">
        <f>MOD(D37*gamma^0+E37*gamma^1+F37*gamma^2+G37*gamma^3+H37*gamma^4+I37*gamma^5+gamma^6,Prime)</f>
        <v>249</v>
      </c>
      <c r="K37" s="38"/>
      <c r="L37" s="35"/>
      <c r="M37" s="35"/>
      <c r="N37" s="35"/>
      <c r="O37" s="35"/>
      <c r="P37" s="35"/>
      <c r="Q37" s="35"/>
      <c r="R37" s="35" t="str">
        <f>IF(A37="","",MOD(L37*gamma^0+M37*gamma^1+N37*gamma^2+O37*gamma^3+P37*gamma^4+Q37*gamma^5+gamma^6,Prime))</f>
        <v/>
      </c>
      <c r="S37" s="38"/>
      <c r="T37" s="36"/>
      <c r="U37" s="36"/>
      <c r="V37" s="36"/>
      <c r="W37" s="7"/>
      <c r="X37" s="23" t="str">
        <f ca="1">IF($A37="","",IF(OR(Y36=Y37,A37="padded"),OFFSET(J$4,Input_Output!$O$21-1,0),Y37))</f>
        <v/>
      </c>
      <c r="Y37" s="23"/>
      <c r="Z37" s="23" t="str" cm="1">
        <f t="array" ref="Z37">IF(A37="","",MOD((alpha-J37)*MOD_INV(MOD(alpha-X37,Prime),Prime)*(Z36+T37),Prime))</f>
        <v/>
      </c>
      <c r="AA37" s="75"/>
      <c r="AB37" s="7"/>
      <c r="AC37" s="43" t="str" cm="1">
        <f t="array" ref="AC37">IF(A37="","",MOD((alpha-J37)*MOD_INV(MOD(alpha-X37,Prime),Prime)*(Z36+T37)-Z37,Prime))</f>
        <v/>
      </c>
      <c r="AD37" s="43" t="str" cm="1">
        <f t="array" ref="AD37">IF(B37="","",MOD((alpha-R37)*MOD_INV(MOD(alpha-Y37,Prime),Prime)*(AA36+T37)-AA37,Prime))</f>
        <v/>
      </c>
      <c r="AE37" s="43" t="str">
        <f t="shared" si="0"/>
        <v/>
      </c>
      <c r="AF37" s="43" t="str">
        <f t="shared" si="1"/>
        <v/>
      </c>
      <c r="AG37" s="43" t="str">
        <f t="shared" si="2"/>
        <v/>
      </c>
      <c r="AH37" s="43" t="str">
        <f>IF(A37="","",MOD(L37*gamma^0+M37*gamma^1+N37*gamma^2+O37*gamma^3+P37*gamma^4+Q37*gamma^5+gamma^6-R37,Prime))</f>
        <v/>
      </c>
      <c r="AI37" s="7"/>
    </row>
    <row r="38" spans="1:35" x14ac:dyDescent="0.25">
      <c r="A38" s="41" t="str">
        <f>IF(C38="","",IF(C38&lt;Input_Output!$O$20,"original","padded"))</f>
        <v/>
      </c>
      <c r="B38" s="36"/>
      <c r="C38" s="41"/>
      <c r="D38" s="36"/>
      <c r="E38" s="36"/>
      <c r="F38" s="36"/>
      <c r="G38" s="36"/>
      <c r="H38" s="36"/>
      <c r="I38" s="36"/>
      <c r="J38" s="34">
        <f>MOD(D38*gamma^0+E38*gamma^1+F38*gamma^2+G38*gamma^3+H38*gamma^4+I38*gamma^5+gamma^6,Prime)</f>
        <v>249</v>
      </c>
      <c r="K38" s="38"/>
      <c r="L38" s="35"/>
      <c r="M38" s="35"/>
      <c r="N38" s="35"/>
      <c r="O38" s="35"/>
      <c r="P38" s="35"/>
      <c r="Q38" s="35"/>
      <c r="R38" s="35" t="str">
        <f>IF(A38="","",MOD(L38*gamma^0+M38*gamma^1+N38*gamma^2+O38*gamma^3+P38*gamma^4+Q38*gamma^5+gamma^6,Prime))</f>
        <v/>
      </c>
      <c r="S38" s="38"/>
      <c r="T38" s="36"/>
      <c r="U38" s="36"/>
      <c r="V38" s="36"/>
      <c r="W38" s="7"/>
      <c r="X38" s="23" t="str">
        <f ca="1">IF($A38="","",IF(OR(Y37=Y38,A38="padded"),OFFSET(J$4,Input_Output!$O$21-1,0),Y38))</f>
        <v/>
      </c>
      <c r="Y38" s="23"/>
      <c r="Z38" s="23" t="str" cm="1">
        <f t="array" ref="Z38">IF(A38="","",MOD((alpha-J38)*MOD_INV(MOD(alpha-X38,Prime),Prime)*(Z37+T38),Prime))</f>
        <v/>
      </c>
      <c r="AA38" s="75"/>
      <c r="AB38" s="7"/>
      <c r="AC38" s="43" t="str" cm="1">
        <f t="array" ref="AC38">IF(A38="","",MOD((alpha-J38)*MOD_INV(MOD(alpha-X38,Prime),Prime)*(Z37+T38)-Z38,Prime))</f>
        <v/>
      </c>
      <c r="AD38" s="43" t="str" cm="1">
        <f t="array" ref="AD38">IF(B38="","",MOD((alpha-R38)*MOD_INV(MOD(alpha-Y38,Prime),Prime)*(AA37+T38)-AA38,Prime))</f>
        <v/>
      </c>
      <c r="AE38" s="43" t="str">
        <f t="shared" si="0"/>
        <v/>
      </c>
      <c r="AF38" s="43" t="str">
        <f t="shared" si="1"/>
        <v/>
      </c>
      <c r="AG38" s="43" t="str">
        <f t="shared" si="2"/>
        <v/>
      </c>
      <c r="AH38" s="43" t="str">
        <f>IF(A38="","",MOD(L38*gamma^0+M38*gamma^1+N38*gamma^2+O38*gamma^3+P38*gamma^4+Q38*gamma^5+gamma^6-R38,Prime))</f>
        <v/>
      </c>
      <c r="AI38" s="7"/>
    </row>
    <row r="39" spans="1:35" x14ac:dyDescent="0.25">
      <c r="A39" s="41" t="str">
        <f>IF(C39="","",IF(C39&lt;Input_Output!$O$20,"original","padded"))</f>
        <v/>
      </c>
      <c r="B39" s="36"/>
      <c r="C39" s="41"/>
      <c r="D39" s="36"/>
      <c r="E39" s="36"/>
      <c r="F39" s="36"/>
      <c r="G39" s="36"/>
      <c r="H39" s="36"/>
      <c r="I39" s="36"/>
      <c r="J39" s="34">
        <f>MOD(D39*gamma^0+E39*gamma^1+F39*gamma^2+G39*gamma^3+H39*gamma^4+I39*gamma^5+gamma^6,Prime)</f>
        <v>249</v>
      </c>
      <c r="K39" s="38"/>
      <c r="L39" s="35"/>
      <c r="M39" s="35"/>
      <c r="N39" s="35"/>
      <c r="O39" s="35"/>
      <c r="P39" s="35"/>
      <c r="Q39" s="35"/>
      <c r="R39" s="35" t="str">
        <f>IF(A39="","",MOD(L39*gamma^0+M39*gamma^1+N39*gamma^2+O39*gamma^3+P39*gamma^4+Q39*gamma^5+gamma^6,Prime))</f>
        <v/>
      </c>
      <c r="S39" s="38"/>
      <c r="T39" s="36"/>
      <c r="U39" s="36"/>
      <c r="V39" s="36"/>
      <c r="W39" s="7"/>
      <c r="X39" s="23" t="str">
        <f ca="1">IF($A39="","",IF(OR(Y38=Y39,A39="padded"),OFFSET(J$4,Input_Output!$O$21-1,0),Y39))</f>
        <v/>
      </c>
      <c r="Y39" s="23"/>
      <c r="Z39" s="23" t="str" cm="1">
        <f t="array" ref="Z39">IF(A39="","",MOD((alpha-J39)*MOD_INV(MOD(alpha-X39,Prime),Prime)*(Z38+T39),Prime))</f>
        <v/>
      </c>
      <c r="AA39" s="75"/>
      <c r="AB39" s="7"/>
      <c r="AC39" s="43" t="str" cm="1">
        <f t="array" ref="AC39">IF(A39="","",MOD((alpha-J39)*MOD_INV(MOD(alpha-X39,Prime),Prime)*(Z38+T39)-Z39,Prime))</f>
        <v/>
      </c>
      <c r="AD39" s="43" t="str" cm="1">
        <f t="array" ref="AD39">IF(B39="","",MOD((alpha-R39)*MOD_INV(MOD(alpha-Y39,Prime),Prime)*(AA38+T39)-AA39,Prime))</f>
        <v/>
      </c>
      <c r="AE39" s="43" t="str">
        <f t="shared" si="0"/>
        <v/>
      </c>
      <c r="AF39" s="43" t="str">
        <f t="shared" si="1"/>
        <v/>
      </c>
      <c r="AG39" s="43" t="str">
        <f t="shared" si="2"/>
        <v/>
      </c>
      <c r="AH39" s="43" t="str">
        <f>IF(A39="","",MOD(L39*gamma^0+M39*gamma^1+N39*gamma^2+O39*gamma^3+P39*gamma^4+Q39*gamma^5+gamma^6-R39,Prime))</f>
        <v/>
      </c>
      <c r="AI39" s="7"/>
    </row>
    <row r="40" spans="1:35" x14ac:dyDescent="0.25">
      <c r="A40" s="41" t="str">
        <f>IF(C40="","",IF(C40&lt;Input_Output!$O$20,"original","padded"))</f>
        <v/>
      </c>
      <c r="B40" s="36"/>
      <c r="C40" s="41"/>
      <c r="D40" s="36"/>
      <c r="E40" s="36"/>
      <c r="F40" s="36"/>
      <c r="G40" s="36"/>
      <c r="H40" s="36"/>
      <c r="I40" s="36"/>
      <c r="J40" s="34">
        <f>MOD(D40*gamma^0+E40*gamma^1+F40*gamma^2+G40*gamma^3+H40*gamma^4+I40*gamma^5+gamma^6,Prime)</f>
        <v>249</v>
      </c>
      <c r="K40" s="38"/>
      <c r="L40" s="35"/>
      <c r="M40" s="35"/>
      <c r="N40" s="35"/>
      <c r="O40" s="35"/>
      <c r="P40" s="35"/>
      <c r="Q40" s="35"/>
      <c r="R40" s="35" t="str">
        <f>IF(A40="","",MOD(L40*gamma^0+M40*gamma^1+N40*gamma^2+O40*gamma^3+P40*gamma^4+Q40*gamma^5+gamma^6,Prime))</f>
        <v/>
      </c>
      <c r="S40" s="38"/>
      <c r="T40" s="36"/>
      <c r="U40" s="36"/>
      <c r="V40" s="36"/>
      <c r="W40" s="7"/>
      <c r="X40" s="23" t="str">
        <f ca="1">IF($A40="","",IF(OR(Y39=Y40,A40="padded"),OFFSET(J$4,Input_Output!$O$21-1,0),Y40))</f>
        <v/>
      </c>
      <c r="Y40" s="23"/>
      <c r="Z40" s="23" t="str" cm="1">
        <f t="array" ref="Z40">IF(A40="","",MOD((alpha-J40)*MOD_INV(MOD(alpha-X40,Prime),Prime)*(Z39+T40),Prime))</f>
        <v/>
      </c>
      <c r="AA40" s="75"/>
      <c r="AB40" s="7"/>
      <c r="AC40" s="43" t="str" cm="1">
        <f t="array" ref="AC40">IF(A40="","",MOD((alpha-J40)*MOD_INV(MOD(alpha-X40,Prime),Prime)*(Z39+T40)-Z40,Prime))</f>
        <v/>
      </c>
      <c r="AD40" s="43" t="str" cm="1">
        <f t="array" ref="AD40">IF(B40="","",MOD((alpha-R40)*MOD_INV(MOD(alpha-Y40,Prime),Prime)*(AA39+T40)-AA40,Prime))</f>
        <v/>
      </c>
      <c r="AE40" s="43" t="str">
        <f t="shared" si="0"/>
        <v/>
      </c>
      <c r="AF40" s="43" t="str">
        <f t="shared" si="1"/>
        <v/>
      </c>
      <c r="AG40" s="43" t="str">
        <f t="shared" si="2"/>
        <v/>
      </c>
      <c r="AH40" s="43" t="str">
        <f>IF(A40="","",MOD(L40*gamma^0+M40*gamma^1+N40*gamma^2+O40*gamma^3+P40*gamma^4+Q40*gamma^5+gamma^6-R40,Prime))</f>
        <v/>
      </c>
      <c r="AI40" s="7"/>
    </row>
    <row r="41" spans="1:35" x14ac:dyDescent="0.25">
      <c r="A41" s="41" t="str">
        <f>IF(C41="","",IF(C41&lt;Input_Output!$O$20,"original","padded"))</f>
        <v/>
      </c>
      <c r="B41" s="36"/>
      <c r="C41" s="41"/>
      <c r="D41" s="36"/>
      <c r="E41" s="36"/>
      <c r="F41" s="36"/>
      <c r="G41" s="36"/>
      <c r="H41" s="36"/>
      <c r="I41" s="36"/>
      <c r="J41" s="34">
        <f>MOD(D41*gamma^0+E41*gamma^1+F41*gamma^2+G41*gamma^3+H41*gamma^4+I41*gamma^5+gamma^6,Prime)</f>
        <v>249</v>
      </c>
      <c r="K41" s="38"/>
      <c r="L41" s="35"/>
      <c r="M41" s="35"/>
      <c r="N41" s="35"/>
      <c r="O41" s="35"/>
      <c r="P41" s="35"/>
      <c r="Q41" s="35"/>
      <c r="R41" s="35" t="str">
        <f>IF(A41="","",MOD(L41*gamma^0+M41*gamma^1+N41*gamma^2+O41*gamma^3+P41*gamma^4+Q41*gamma^5+gamma^6,Prime))</f>
        <v/>
      </c>
      <c r="S41" s="38"/>
      <c r="T41" s="36"/>
      <c r="U41" s="36"/>
      <c r="V41" s="36"/>
      <c r="W41" s="7"/>
      <c r="X41" s="23" t="str">
        <f ca="1">IF($A41="","",IF(OR(Y40=Y41,A41="padded"),OFFSET(J$4,Input_Output!$O$21-1,0),Y41))</f>
        <v/>
      </c>
      <c r="Y41" s="23"/>
      <c r="Z41" s="23" t="str" cm="1">
        <f t="array" ref="Z41">IF(A41="","",MOD((alpha-J41)*MOD_INV(MOD(alpha-X41,Prime),Prime)*(Z40+T41),Prime))</f>
        <v/>
      </c>
      <c r="AA41" s="75"/>
      <c r="AB41" s="7"/>
      <c r="AC41" s="43" t="str" cm="1">
        <f t="array" ref="AC41">IF(A41="","",MOD((alpha-J41)*MOD_INV(MOD(alpha-X41,Prime),Prime)*(Z40+T41)-Z41,Prime))</f>
        <v/>
      </c>
      <c r="AD41" s="43" t="str" cm="1">
        <f t="array" ref="AD41">IF(B41="","",MOD((alpha-R41)*MOD_INV(MOD(alpha-Y41,Prime),Prime)*(AA40+T41)-AA41,Prime))</f>
        <v/>
      </c>
      <c r="AE41" s="43" t="str">
        <f t="shared" si="0"/>
        <v/>
      </c>
      <c r="AF41" s="43" t="str">
        <f t="shared" si="1"/>
        <v/>
      </c>
      <c r="AG41" s="43" t="str">
        <f t="shared" si="2"/>
        <v/>
      </c>
      <c r="AH41" s="43" t="str">
        <f>IF(A41="","",MOD(L41*gamma^0+M41*gamma^1+N41*gamma^2+O41*gamma^3+P41*gamma^4+Q41*gamma^5+gamma^6-R41,Prime))</f>
        <v/>
      </c>
      <c r="AI41" s="7"/>
    </row>
    <row r="42" spans="1:35" x14ac:dyDescent="0.25">
      <c r="A42" s="41" t="str">
        <f>IF(C42="","",IF(C42&lt;Input_Output!$O$20,"original","padded"))</f>
        <v/>
      </c>
      <c r="B42" s="36"/>
      <c r="C42" s="41"/>
      <c r="D42" s="36"/>
      <c r="E42" s="37"/>
      <c r="F42" s="36"/>
      <c r="G42" s="36"/>
      <c r="H42" s="36"/>
      <c r="I42" s="36"/>
      <c r="J42" s="34">
        <f>MOD(D42*gamma^0+E42*gamma^1+F42*gamma^2+G42*gamma^3+H42*gamma^4+I42*gamma^5+gamma^6,Prime)</f>
        <v>249</v>
      </c>
      <c r="K42" s="38"/>
      <c r="L42" s="35"/>
      <c r="M42" s="35"/>
      <c r="N42" s="35"/>
      <c r="O42" s="35"/>
      <c r="P42" s="35"/>
      <c r="Q42" s="35"/>
      <c r="R42" s="35" t="str">
        <f>IF(A42="","",MOD(L42*gamma^0+M42*gamma^1+N42*gamma^2+O42*gamma^3+P42*gamma^4+Q42*gamma^5+gamma^6,Prime))</f>
        <v/>
      </c>
      <c r="S42" s="38"/>
      <c r="T42" s="36"/>
      <c r="U42" s="36"/>
      <c r="V42" s="36"/>
      <c r="W42" s="7"/>
      <c r="X42" s="23" t="str">
        <f ca="1">IF($A42="","",IF(OR(Y41=Y42,A42="padded"),OFFSET(J$4,Input_Output!$O$21-1,0),Y42))</f>
        <v/>
      </c>
      <c r="Y42" s="23"/>
      <c r="Z42" s="23" t="str" cm="1">
        <f t="array" ref="Z42">IF(A42="","",MOD((alpha-J42)*MOD_INV(MOD(alpha-X42,Prime),Prime)*(Z41+T42),Prime))</f>
        <v/>
      </c>
      <c r="AA42" s="75"/>
      <c r="AB42" s="7"/>
      <c r="AC42" s="43" t="str" cm="1">
        <f t="array" ref="AC42">IF(A42="","",MOD((alpha-J42)*MOD_INV(MOD(alpha-X42,Prime),Prime)*(Z41+T42)-Z42,Prime))</f>
        <v/>
      </c>
      <c r="AD42" s="43" t="str" cm="1">
        <f t="array" ref="AD42">IF(B42="","",MOD((alpha-R42)*MOD_INV(MOD(alpha-Y42,Prime),Prime)*(AA41+T42)-AA42,Prime))</f>
        <v/>
      </c>
      <c r="AE42" s="43" t="str">
        <f t="shared" si="0"/>
        <v/>
      </c>
      <c r="AF42" s="43" t="str">
        <f t="shared" si="1"/>
        <v/>
      </c>
      <c r="AG42" s="43" t="str">
        <f t="shared" si="2"/>
        <v/>
      </c>
      <c r="AH42" s="43" t="str">
        <f>IF(A42="","",MOD(L42*gamma^0+M42*gamma^1+N42*gamma^2+O42*gamma^3+P42*gamma^4+Q42*gamma^5+gamma^6-R42,Prime))</f>
        <v/>
      </c>
      <c r="AI42" s="7"/>
    </row>
    <row r="43" spans="1:35" x14ac:dyDescent="0.25">
      <c r="A43" s="41" t="str">
        <f>IF(C43="","",IF(C43&lt;Input_Output!$O$20,"original","padded"))</f>
        <v/>
      </c>
      <c r="B43" s="36"/>
      <c r="C43" s="41"/>
      <c r="D43" s="36"/>
      <c r="E43" s="36"/>
      <c r="F43" s="36"/>
      <c r="G43" s="36"/>
      <c r="H43" s="36"/>
      <c r="I43" s="36"/>
      <c r="J43" s="34">
        <f>MOD(D43*gamma^0+E43*gamma^1+F43*gamma^2+G43*gamma^3+H43*gamma^4+I43*gamma^5+gamma^6,Prime)</f>
        <v>249</v>
      </c>
      <c r="K43" s="38"/>
      <c r="L43" s="35"/>
      <c r="M43" s="35"/>
      <c r="N43" s="35"/>
      <c r="O43" s="35"/>
      <c r="P43" s="35"/>
      <c r="Q43" s="35"/>
      <c r="R43" s="35" t="str">
        <f>IF(A43="","",MOD(L43*gamma^0+M43*gamma^1+N43*gamma^2+O43*gamma^3+P43*gamma^4+Q43*gamma^5+gamma^6,Prime))</f>
        <v/>
      </c>
      <c r="S43" s="38"/>
      <c r="T43" s="36"/>
      <c r="U43" s="36"/>
      <c r="V43" s="36"/>
      <c r="W43" s="7"/>
      <c r="X43" s="23" t="str">
        <f ca="1">IF($A43="","",IF(OR(Y42=Y43,A43="padded"),OFFSET(J$4,Input_Output!$O$21-1,0),Y43))</f>
        <v/>
      </c>
      <c r="Y43" s="23"/>
      <c r="Z43" s="23" t="str" cm="1">
        <f t="array" ref="Z43">IF(A43="","",MOD((alpha-J43)*MOD_INV(MOD(alpha-X43,Prime),Prime)*(Z42+T43),Prime))</f>
        <v/>
      </c>
      <c r="AA43" s="75"/>
      <c r="AB43" s="7"/>
      <c r="AC43" s="43" t="str" cm="1">
        <f t="array" ref="AC43">IF(A43="","",MOD((alpha-J43)*MOD_INV(MOD(alpha-X43,Prime),Prime)*(Z42+T43)-Z43,Prime))</f>
        <v/>
      </c>
      <c r="AD43" s="43" t="str" cm="1">
        <f t="array" ref="AD43">IF(B43="","",MOD((alpha-R43)*MOD_INV(MOD(alpha-Y43,Prime),Prime)*(AA42+T43)-AA43,Prime))</f>
        <v/>
      </c>
      <c r="AE43" s="43" t="str">
        <f t="shared" si="0"/>
        <v/>
      </c>
      <c r="AF43" s="43" t="str">
        <f t="shared" si="1"/>
        <v/>
      </c>
      <c r="AG43" s="43" t="str">
        <f t="shared" si="2"/>
        <v/>
      </c>
      <c r="AH43" s="43" t="str">
        <f>IF(A43="","",MOD(L43*gamma^0+M43*gamma^1+N43*gamma^2+O43*gamma^3+P43*gamma^4+Q43*gamma^5+gamma^6-R43,Prime))</f>
        <v/>
      </c>
      <c r="AI43" s="7"/>
    </row>
    <row r="44" spans="1:35" x14ac:dyDescent="0.25">
      <c r="A44" s="41" t="str">
        <f>IF(C44="","",IF(C44&lt;Input_Output!$O$20,"original","padded"))</f>
        <v/>
      </c>
      <c r="B44" s="36"/>
      <c r="C44" s="41"/>
      <c r="D44" s="36"/>
      <c r="E44" s="36"/>
      <c r="F44" s="36"/>
      <c r="G44" s="36"/>
      <c r="H44" s="36"/>
      <c r="I44" s="36"/>
      <c r="J44" s="34">
        <f>MOD(D44*gamma^0+E44*gamma^1+F44*gamma^2+G44*gamma^3+H44*gamma^4+I44*gamma^5+gamma^6,Prime)</f>
        <v>249</v>
      </c>
      <c r="K44" s="38"/>
      <c r="L44" s="35"/>
      <c r="M44" s="35"/>
      <c r="N44" s="35"/>
      <c r="O44" s="35"/>
      <c r="P44" s="35"/>
      <c r="Q44" s="35"/>
      <c r="R44" s="35" t="str">
        <f>IF(A44="","",MOD(L44*gamma^0+M44*gamma^1+N44*gamma^2+O44*gamma^3+P44*gamma^4+Q44*gamma^5+gamma^6,Prime))</f>
        <v/>
      </c>
      <c r="S44" s="38"/>
      <c r="T44" s="36"/>
      <c r="U44" s="36"/>
      <c r="V44" s="36"/>
      <c r="W44" s="7"/>
      <c r="X44" s="23" t="str">
        <f ca="1">IF($A44="","",IF(OR(Y43=Y44,A44="padded"),OFFSET(J$4,Input_Output!$O$21-1,0),Y44))</f>
        <v/>
      </c>
      <c r="Y44" s="23"/>
      <c r="Z44" s="23" t="str" cm="1">
        <f t="array" ref="Z44">IF(A44="","",MOD((alpha-J44)*MOD_INV(MOD(alpha-X44,Prime),Prime)*(Z43+T44),Prime))</f>
        <v/>
      </c>
      <c r="AA44" s="75"/>
      <c r="AB44" s="7"/>
      <c r="AC44" s="43" t="str" cm="1">
        <f t="array" ref="AC44">IF(A44="","",MOD((alpha-J44)*MOD_INV(MOD(alpha-X44,Prime),Prime)*(Z43+T44)-Z44,Prime))</f>
        <v/>
      </c>
      <c r="AD44" s="43" t="str" cm="1">
        <f t="array" ref="AD44">IF(B44="","",MOD((alpha-R44)*MOD_INV(MOD(alpha-Y44,Prime),Prime)*(AA43+T44)-AA44,Prime))</f>
        <v/>
      </c>
      <c r="AE44" s="43" t="str">
        <f t="shared" si="0"/>
        <v/>
      </c>
      <c r="AF44" s="43" t="str">
        <f t="shared" si="1"/>
        <v/>
      </c>
      <c r="AG44" s="43" t="str">
        <f t="shared" si="2"/>
        <v/>
      </c>
      <c r="AH44" s="43" t="str">
        <f>IF(A44="","",MOD(L44*gamma^0+M44*gamma^1+N44*gamma^2+O44*gamma^3+P44*gamma^4+Q44*gamma^5+gamma^6-R44,Prime))</f>
        <v/>
      </c>
      <c r="AI44" s="7"/>
    </row>
    <row r="45" spans="1:35" x14ac:dyDescent="0.25">
      <c r="A45" s="41" t="str">
        <f>IF(C45="","",IF(C45&lt;Input_Output!$O$20,"original","padded"))</f>
        <v/>
      </c>
      <c r="B45" s="36"/>
      <c r="C45" s="41"/>
      <c r="D45" s="36"/>
      <c r="E45" s="36"/>
      <c r="F45" s="36"/>
      <c r="G45" s="36"/>
      <c r="H45" s="36"/>
      <c r="I45" s="36"/>
      <c r="J45" s="34">
        <f>MOD(D45*gamma^0+E45*gamma^1+F45*gamma^2+G45*gamma^3+H45*gamma^4+I45*gamma^5+gamma^6,Prime)</f>
        <v>249</v>
      </c>
      <c r="K45" s="38"/>
      <c r="L45" s="35"/>
      <c r="M45" s="35"/>
      <c r="N45" s="35"/>
      <c r="O45" s="35"/>
      <c r="P45" s="35"/>
      <c r="Q45" s="35"/>
      <c r="R45" s="35" t="str">
        <f>IF(A45="","",MOD(L45*gamma^0+M45*gamma^1+N45*gamma^2+O45*gamma^3+P45*gamma^4+Q45*gamma^5+gamma^6,Prime))</f>
        <v/>
      </c>
      <c r="S45" s="38"/>
      <c r="T45" s="36"/>
      <c r="U45" s="36"/>
      <c r="V45" s="36"/>
      <c r="W45" s="7"/>
      <c r="X45" s="23" t="str">
        <f ca="1">IF($A45="","",IF(OR(Y44=Y45,A45="padded"),OFFSET(J$4,Input_Output!$O$21-1,0),Y45))</f>
        <v/>
      </c>
      <c r="Y45" s="23"/>
      <c r="Z45" s="23" t="str" cm="1">
        <f t="array" ref="Z45">IF(A45="","",MOD((alpha-J45)*MOD_INV(MOD(alpha-X45,Prime),Prime)*(Z44+T45),Prime))</f>
        <v/>
      </c>
      <c r="AA45" s="75"/>
      <c r="AB45" s="7"/>
      <c r="AC45" s="43" t="str" cm="1">
        <f t="array" ref="AC45">IF(A45="","",MOD((alpha-J45)*MOD_INV(MOD(alpha-X45,Prime),Prime)*(Z44+T45)-Z45,Prime))</f>
        <v/>
      </c>
      <c r="AD45" s="43" t="str" cm="1">
        <f t="array" ref="AD45">IF(B45="","",MOD((alpha-R45)*MOD_INV(MOD(alpha-Y45,Prime),Prime)*(AA44+T45)-AA45,Prime))</f>
        <v/>
      </c>
      <c r="AE45" s="43" t="str">
        <f t="shared" si="0"/>
        <v/>
      </c>
      <c r="AF45" s="43" t="str">
        <f t="shared" si="1"/>
        <v/>
      </c>
      <c r="AG45" s="43" t="str">
        <f t="shared" si="2"/>
        <v/>
      </c>
      <c r="AH45" s="43" t="str">
        <f>IF(A45="","",MOD(L45*gamma^0+M45*gamma^1+N45*gamma^2+O45*gamma^3+P45*gamma^4+Q45*gamma^5+gamma^6-R45,Prime))</f>
        <v/>
      </c>
      <c r="AI45" s="7"/>
    </row>
    <row r="46" spans="1:35" x14ac:dyDescent="0.25">
      <c r="A46" s="41" t="str">
        <f>IF(C46="","",IF(C46&lt;Input_Output!$O$20,"original","padded"))</f>
        <v/>
      </c>
      <c r="B46" s="36"/>
      <c r="C46" s="41"/>
      <c r="D46" s="36"/>
      <c r="E46" s="37"/>
      <c r="F46" s="36"/>
      <c r="G46" s="36"/>
      <c r="H46" s="36"/>
      <c r="I46" s="36"/>
      <c r="J46" s="34">
        <f>MOD(D46*gamma^0+E46*gamma^1+F46*gamma^2+G46*gamma^3+H46*gamma^4+I46*gamma^5+gamma^6,Prime)</f>
        <v>249</v>
      </c>
      <c r="K46" s="38"/>
      <c r="L46" s="35"/>
      <c r="M46" s="35"/>
      <c r="N46" s="35"/>
      <c r="O46" s="35"/>
      <c r="P46" s="35"/>
      <c r="Q46" s="35"/>
      <c r="R46" s="35" t="str">
        <f>IF(A46="","",MOD(L46*gamma^0+M46*gamma^1+N46*gamma^2+O46*gamma^3+P46*gamma^4+Q46*gamma^5+gamma^6,Prime))</f>
        <v/>
      </c>
      <c r="S46" s="38"/>
      <c r="T46" s="36"/>
      <c r="U46" s="36"/>
      <c r="V46" s="36"/>
      <c r="W46" s="7"/>
      <c r="X46" s="23" t="str">
        <f ca="1">IF($A46="","",IF(OR(Y45=Y46,A46="padded"),OFFSET(J$4,Input_Output!$O$21-1,0),Y46))</f>
        <v/>
      </c>
      <c r="Y46" s="23"/>
      <c r="Z46" s="23" t="str" cm="1">
        <f t="array" ref="Z46">IF(A46="","",MOD((alpha-J46)*MOD_INV(MOD(alpha-X46,Prime),Prime)*(Z45+T46),Prime))</f>
        <v/>
      </c>
      <c r="AA46" s="75"/>
      <c r="AB46" s="7"/>
      <c r="AC46" s="43" t="str" cm="1">
        <f t="array" ref="AC46">IF(A46="","",MOD((alpha-J46)*MOD_INV(MOD(alpha-X46,Prime),Prime)*(Z45+T46)-Z46,Prime))</f>
        <v/>
      </c>
      <c r="AD46" s="43" t="str" cm="1">
        <f t="array" ref="AD46">IF(B46="","",MOD((alpha-R46)*MOD_INV(MOD(alpha-Y46,Prime),Prime)*(AA45+T46)-AA46,Prime))</f>
        <v/>
      </c>
      <c r="AE46" s="43" t="str">
        <f t="shared" si="0"/>
        <v/>
      </c>
      <c r="AF46" s="43" t="str">
        <f t="shared" si="1"/>
        <v/>
      </c>
      <c r="AG46" s="43" t="str">
        <f t="shared" si="2"/>
        <v/>
      </c>
      <c r="AH46" s="43" t="str">
        <f>IF(A46="","",MOD(L46*gamma^0+M46*gamma^1+N46*gamma^2+O46*gamma^3+P46*gamma^4+Q46*gamma^5+gamma^6-R46,Prime))</f>
        <v/>
      </c>
      <c r="AI46" s="7"/>
    </row>
    <row r="47" spans="1:35" x14ac:dyDescent="0.25">
      <c r="A47" s="41" t="str">
        <f>IF(C47="","",IF(C47&lt;Input_Output!$O$20,"original","padded"))</f>
        <v/>
      </c>
      <c r="B47" s="36"/>
      <c r="C47" s="41"/>
      <c r="D47" s="36"/>
      <c r="E47" s="36"/>
      <c r="F47" s="36"/>
      <c r="G47" s="36"/>
      <c r="H47" s="36"/>
      <c r="I47" s="36"/>
      <c r="J47" s="34">
        <f>MOD(D47*gamma^0+E47*gamma^1+F47*gamma^2+G47*gamma^3+H47*gamma^4+I47*gamma^5+gamma^6,Prime)</f>
        <v>249</v>
      </c>
      <c r="K47" s="38"/>
      <c r="L47" s="35"/>
      <c r="M47" s="35"/>
      <c r="N47" s="35"/>
      <c r="O47" s="35"/>
      <c r="P47" s="35"/>
      <c r="Q47" s="35"/>
      <c r="R47" s="35" t="str">
        <f>IF(A47="","",MOD(L47*gamma^0+M47*gamma^1+N47*gamma^2+O47*gamma^3+P47*gamma^4+Q47*gamma^5+gamma^6,Prime))</f>
        <v/>
      </c>
      <c r="S47" s="38"/>
      <c r="T47" s="36"/>
      <c r="U47" s="36"/>
      <c r="V47" s="36"/>
      <c r="W47" s="7"/>
      <c r="X47" s="23" t="str">
        <f ca="1">IF($A47="","",IF(OR(Y46=Y47,A47="padded"),OFFSET(J$4,Input_Output!$O$21-1,0),Y47))</f>
        <v/>
      </c>
      <c r="Y47" s="23"/>
      <c r="Z47" s="23" t="str" cm="1">
        <f t="array" ref="Z47">IF(A47="","",MOD((alpha-J47)*MOD_INV(MOD(alpha-X47,Prime),Prime)*(Z46+T47),Prime))</f>
        <v/>
      </c>
      <c r="AA47" s="75"/>
      <c r="AB47" s="7"/>
      <c r="AC47" s="43" t="str" cm="1">
        <f t="array" ref="AC47">IF(A47="","",MOD((alpha-J47)*MOD_INV(MOD(alpha-X47,Prime),Prime)*(Z46+T47)-Z47,Prime))</f>
        <v/>
      </c>
      <c r="AD47" s="43" t="str" cm="1">
        <f t="array" ref="AD47">IF(B47="","",MOD((alpha-R47)*MOD_INV(MOD(alpha-Y47,Prime),Prime)*(AA46+T47)-AA47,Prime))</f>
        <v/>
      </c>
      <c r="AE47" s="43" t="str">
        <f t="shared" si="0"/>
        <v/>
      </c>
      <c r="AF47" s="43" t="str">
        <f t="shared" si="1"/>
        <v/>
      </c>
      <c r="AG47" s="43" t="str">
        <f t="shared" si="2"/>
        <v/>
      </c>
      <c r="AH47" s="43" t="str">
        <f>IF(A47="","",MOD(L47*gamma^0+M47*gamma^1+N47*gamma^2+O47*gamma^3+P47*gamma^4+Q47*gamma^5+gamma^6-R47,Prime))</f>
        <v/>
      </c>
      <c r="AI47" s="7"/>
    </row>
    <row r="48" spans="1:35" x14ac:dyDescent="0.25">
      <c r="A48" s="41" t="str">
        <f>IF(C48="","",IF(C48&lt;Input_Output!$O$20,"original","padded"))</f>
        <v/>
      </c>
      <c r="B48" s="36"/>
      <c r="C48" s="41"/>
      <c r="D48" s="36"/>
      <c r="E48" s="36"/>
      <c r="F48" s="36"/>
      <c r="G48" s="36"/>
      <c r="H48" s="36"/>
      <c r="I48" s="36"/>
      <c r="J48" s="34">
        <f>MOD(D48*gamma^0+E48*gamma^1+F48*gamma^2+G48*gamma^3+H48*gamma^4+I48*gamma^5+gamma^6,Prime)</f>
        <v>249</v>
      </c>
      <c r="K48" s="38"/>
      <c r="L48" s="35"/>
      <c r="M48" s="35"/>
      <c r="N48" s="35"/>
      <c r="O48" s="35"/>
      <c r="P48" s="35"/>
      <c r="Q48" s="35"/>
      <c r="R48" s="35" t="str">
        <f>IF(A48="","",MOD(L48*gamma^0+M48*gamma^1+N48*gamma^2+O48*gamma^3+P48*gamma^4+Q48*gamma^5+gamma^6,Prime))</f>
        <v/>
      </c>
      <c r="S48" s="38"/>
      <c r="T48" s="36"/>
      <c r="U48" s="36"/>
      <c r="V48" s="36"/>
      <c r="W48" s="7"/>
      <c r="X48" s="23" t="str">
        <f ca="1">IF($A48="","",IF(OR(Y47=Y48,A48="padded"),OFFSET(J$4,Input_Output!$O$21-1,0),Y48))</f>
        <v/>
      </c>
      <c r="Y48" s="23"/>
      <c r="Z48" s="23" t="str" cm="1">
        <f t="array" ref="Z48">IF(A48="","",MOD((alpha-J48)*MOD_INV(MOD(alpha-X48,Prime),Prime)*(Z47+T48),Prime))</f>
        <v/>
      </c>
      <c r="AA48" s="75"/>
      <c r="AB48" s="7"/>
      <c r="AC48" s="43" t="str" cm="1">
        <f t="array" ref="AC48">IF(A48="","",MOD((alpha-J48)*MOD_INV(MOD(alpha-X48,Prime),Prime)*(Z47+T48)-Z48,Prime))</f>
        <v/>
      </c>
      <c r="AD48" s="43" t="str" cm="1">
        <f t="array" ref="AD48">IF(B48="","",MOD((alpha-R48)*MOD_INV(MOD(alpha-Y48,Prime),Prime)*(AA47+T48)-AA48,Prime))</f>
        <v/>
      </c>
      <c r="AE48" s="43" t="str">
        <f t="shared" si="0"/>
        <v/>
      </c>
      <c r="AF48" s="43" t="str">
        <f t="shared" si="1"/>
        <v/>
      </c>
      <c r="AG48" s="43" t="str">
        <f t="shared" si="2"/>
        <v/>
      </c>
      <c r="AH48" s="43" t="str">
        <f>IF(A48="","",MOD(L48*gamma^0+M48*gamma^1+N48*gamma^2+O48*gamma^3+P48*gamma^4+Q48*gamma^5+gamma^6-R48,Prime))</f>
        <v/>
      </c>
      <c r="AI48" s="7"/>
    </row>
    <row r="49" spans="1:35" x14ac:dyDescent="0.25">
      <c r="A49" s="41" t="str">
        <f>IF(C49="","",IF(C49&lt;Input_Output!$O$20,"original","padded"))</f>
        <v/>
      </c>
      <c r="B49" s="36"/>
      <c r="C49" s="41"/>
      <c r="D49" s="36"/>
      <c r="E49" s="36"/>
      <c r="F49" s="36"/>
      <c r="G49" s="36"/>
      <c r="H49" s="36"/>
      <c r="I49" s="36"/>
      <c r="J49" s="34">
        <f>MOD(D49*gamma^0+E49*gamma^1+F49*gamma^2+G49*gamma^3+H49*gamma^4+I49*gamma^5+gamma^6,Prime)</f>
        <v>249</v>
      </c>
      <c r="K49" s="38"/>
      <c r="L49" s="35"/>
      <c r="M49" s="35"/>
      <c r="N49" s="35"/>
      <c r="O49" s="35"/>
      <c r="P49" s="35"/>
      <c r="Q49" s="35"/>
      <c r="R49" s="35" t="str">
        <f>IF(A49="","",MOD(L49*gamma^0+M49*gamma^1+N49*gamma^2+O49*gamma^3+P49*gamma^4+Q49*gamma^5+gamma^6,Prime))</f>
        <v/>
      </c>
      <c r="S49" s="38"/>
      <c r="T49" s="36"/>
      <c r="U49" s="36"/>
      <c r="V49" s="36"/>
      <c r="W49" s="7"/>
      <c r="X49" s="23" t="str">
        <f ca="1">IF($A49="","",IF(OR(Y48=Y49,A49="padded"),OFFSET(J$4,Input_Output!$O$21-1,0),Y49))</f>
        <v/>
      </c>
      <c r="Y49" s="23"/>
      <c r="Z49" s="23" t="str" cm="1">
        <f t="array" ref="Z49">IF(A49="","",MOD((alpha-J49)*MOD_INV(MOD(alpha-X49,Prime),Prime)*(Z48+T49),Prime))</f>
        <v/>
      </c>
      <c r="AA49" s="75"/>
      <c r="AB49" s="7"/>
      <c r="AC49" s="43" t="str" cm="1">
        <f t="array" ref="AC49">IF(A49="","",MOD((alpha-J49)*MOD_INV(MOD(alpha-X49,Prime),Prime)*(Z48+T49)-Z49,Prime))</f>
        <v/>
      </c>
      <c r="AD49" s="43" t="str" cm="1">
        <f t="array" ref="AD49">IF(B49="","",MOD((alpha-R49)*MOD_INV(MOD(alpha-Y49,Prime),Prime)*(AA48+T49)-AA49,Prime))</f>
        <v/>
      </c>
      <c r="AE49" s="43" t="str">
        <f t="shared" si="0"/>
        <v/>
      </c>
      <c r="AF49" s="43" t="str">
        <f t="shared" si="1"/>
        <v/>
      </c>
      <c r="AG49" s="43" t="str">
        <f t="shared" si="2"/>
        <v/>
      </c>
      <c r="AH49" s="43" t="str">
        <f>IF(A49="","",MOD(L49*gamma^0+M49*gamma^1+N49*gamma^2+O49*gamma^3+P49*gamma^4+Q49*gamma^5+gamma^6-R49,Prime))</f>
        <v/>
      </c>
      <c r="AI49" s="7"/>
    </row>
    <row r="50" spans="1:35" x14ac:dyDescent="0.25">
      <c r="A50" s="41" t="str">
        <f>IF(C50="","",IF(C50&lt;Input_Output!$O$20,"original","padded"))</f>
        <v/>
      </c>
      <c r="B50" s="36"/>
      <c r="C50" s="41"/>
      <c r="D50" s="36"/>
      <c r="E50" s="37"/>
      <c r="F50" s="36"/>
      <c r="G50" s="36"/>
      <c r="H50" s="36"/>
      <c r="I50" s="36"/>
      <c r="J50" s="34">
        <f>MOD(D50*gamma^0+E50*gamma^1+F50*gamma^2+G50*gamma^3+H50*gamma^4+I50*gamma^5+gamma^6,Prime)</f>
        <v>249</v>
      </c>
      <c r="K50" s="38"/>
      <c r="L50" s="35"/>
      <c r="M50" s="35"/>
      <c r="N50" s="35"/>
      <c r="O50" s="35"/>
      <c r="P50" s="35"/>
      <c r="Q50" s="35"/>
      <c r="R50" s="35" t="str">
        <f>IF(A50="","",MOD(L50*gamma^0+M50*gamma^1+N50*gamma^2+O50*gamma^3+P50*gamma^4+Q50*gamma^5+gamma^6,Prime))</f>
        <v/>
      </c>
      <c r="S50" s="38"/>
      <c r="T50" s="36"/>
      <c r="U50" s="36"/>
      <c r="V50" s="36"/>
      <c r="W50" s="7"/>
      <c r="X50" s="23" t="str">
        <f ca="1">IF($A50="","",IF(OR(Y49=Y50,A50="padded"),OFFSET(J$4,Input_Output!$O$21-1,0),Y50))</f>
        <v/>
      </c>
      <c r="Y50" s="23"/>
      <c r="Z50" s="23" t="str" cm="1">
        <f t="array" ref="Z50">IF(A50="","",MOD((alpha-J50)*MOD_INV(MOD(alpha-X50,Prime),Prime)*(Z49+T50),Prime))</f>
        <v/>
      </c>
      <c r="AA50" s="75"/>
      <c r="AB50" s="7"/>
      <c r="AC50" s="43" t="str" cm="1">
        <f t="array" ref="AC50">IF(A50="","",MOD((alpha-J50)*MOD_INV(MOD(alpha-X50,Prime),Prime)*(Z49+T50)-Z50,Prime))</f>
        <v/>
      </c>
      <c r="AD50" s="43" t="str" cm="1">
        <f t="array" ref="AD50">IF(B50="","",MOD((alpha-R50)*MOD_INV(MOD(alpha-Y50,Prime),Prime)*(AA49+T50)-AA50,Prime))</f>
        <v/>
      </c>
      <c r="AE50" s="43" t="str">
        <f t="shared" si="0"/>
        <v/>
      </c>
      <c r="AF50" s="43" t="str">
        <f t="shared" si="1"/>
        <v/>
      </c>
      <c r="AG50" s="43" t="str">
        <f t="shared" si="2"/>
        <v/>
      </c>
      <c r="AH50" s="43" t="str">
        <f>IF(A50="","",MOD(L50*gamma^0+M50*gamma^1+N50*gamma^2+O50*gamma^3+P50*gamma^4+Q50*gamma^5+gamma^6-R50,Prime))</f>
        <v/>
      </c>
      <c r="AI50" s="7"/>
    </row>
    <row r="51" spans="1:35" x14ac:dyDescent="0.25">
      <c r="A51" s="41" t="str">
        <f>IF(C51="","",IF(C51&lt;Input_Output!$O$20,"original","padded"))</f>
        <v/>
      </c>
      <c r="B51" s="36"/>
      <c r="C51" s="41"/>
      <c r="D51" s="36"/>
      <c r="E51" s="36"/>
      <c r="F51" s="36"/>
      <c r="G51" s="36"/>
      <c r="H51" s="36"/>
      <c r="I51" s="36"/>
      <c r="J51" s="34">
        <f>MOD(D51*gamma^0+E51*gamma^1+F51*gamma^2+G51*gamma^3+H51*gamma^4+I51*gamma^5+gamma^6,Prime)</f>
        <v>249</v>
      </c>
      <c r="K51" s="38"/>
      <c r="L51" s="35"/>
      <c r="M51" s="35"/>
      <c r="N51" s="35"/>
      <c r="O51" s="35"/>
      <c r="P51" s="35"/>
      <c r="Q51" s="35"/>
      <c r="R51" s="35" t="str">
        <f>IF(A51="","",MOD(L51*gamma^0+M51*gamma^1+N51*gamma^2+O51*gamma^3+P51*gamma^4+Q51*gamma^5+gamma^6,Prime))</f>
        <v/>
      </c>
      <c r="S51" s="38"/>
      <c r="T51" s="36"/>
      <c r="U51" s="36"/>
      <c r="V51" s="36"/>
      <c r="W51" s="7"/>
      <c r="X51" s="23" t="str">
        <f ca="1">IF($A51="","",IF(OR(Y50=Y51,A51="padded"),OFFSET(J$4,Input_Output!$O$21-1,0),Y51))</f>
        <v/>
      </c>
      <c r="Y51" s="23"/>
      <c r="Z51" s="23" t="str" cm="1">
        <f t="array" ref="Z51">IF(A51="","",MOD((alpha-J51)*MOD_INV(MOD(alpha-X51,Prime),Prime)*(Z50+T51),Prime))</f>
        <v/>
      </c>
      <c r="AA51" s="75"/>
      <c r="AB51" s="7"/>
      <c r="AC51" s="43" t="str" cm="1">
        <f t="array" ref="AC51">IF(A51="","",MOD((alpha-J51)*MOD_INV(MOD(alpha-X51,Prime),Prime)*(Z50+T51)-Z51,Prime))</f>
        <v/>
      </c>
      <c r="AD51" s="43" t="str" cm="1">
        <f t="array" ref="AD51">IF(B51="","",MOD((alpha-R51)*MOD_INV(MOD(alpha-Y51,Prime),Prime)*(AA50+T51)-AA51,Prime))</f>
        <v/>
      </c>
      <c r="AE51" s="43" t="str">
        <f t="shared" si="0"/>
        <v/>
      </c>
      <c r="AF51" s="43" t="str">
        <f t="shared" si="1"/>
        <v/>
      </c>
      <c r="AG51" s="43" t="str">
        <f t="shared" si="2"/>
        <v/>
      </c>
      <c r="AH51" s="43" t="str">
        <f>IF(A51="","",MOD(L51*gamma^0+M51*gamma^1+N51*gamma^2+O51*gamma^3+P51*gamma^4+Q51*gamma^5+gamma^6-R51,Prime))</f>
        <v/>
      </c>
      <c r="AI51" s="7"/>
    </row>
    <row r="52" spans="1:35" x14ac:dyDescent="0.25">
      <c r="A52" s="41" t="str">
        <f>IF(C52="","",IF(C52&lt;Input_Output!$O$20,"original","padded"))</f>
        <v/>
      </c>
      <c r="B52" s="36"/>
      <c r="C52" s="41"/>
      <c r="D52" s="36"/>
      <c r="E52" s="36"/>
      <c r="F52" s="36"/>
      <c r="G52" s="36"/>
      <c r="H52" s="36"/>
      <c r="I52" s="36"/>
      <c r="J52" s="34">
        <f>MOD(D52*gamma^0+E52*gamma^1+F52*gamma^2+G52*gamma^3+H52*gamma^4+I52*gamma^5+gamma^6,Prime)</f>
        <v>249</v>
      </c>
      <c r="K52" s="38"/>
      <c r="L52" s="35"/>
      <c r="M52" s="35"/>
      <c r="N52" s="35"/>
      <c r="O52" s="35"/>
      <c r="P52" s="35"/>
      <c r="Q52" s="35"/>
      <c r="R52" s="35" t="str">
        <f>IF(A52="","",MOD(L52*gamma^0+M52*gamma^1+N52*gamma^2+O52*gamma^3+P52*gamma^4+Q52*gamma^5+gamma^6,Prime))</f>
        <v/>
      </c>
      <c r="S52" s="38"/>
      <c r="T52" s="36"/>
      <c r="U52" s="36"/>
      <c r="V52" s="36"/>
      <c r="W52" s="7"/>
      <c r="X52" s="23" t="str">
        <f ca="1">IF($A52="","",IF(OR(Y51=Y52,A52="padded"),OFFSET(J$4,Input_Output!$O$21-1,0),Y52))</f>
        <v/>
      </c>
      <c r="Y52" s="23"/>
      <c r="Z52" s="23" t="str" cm="1">
        <f t="array" ref="Z52">IF(A52="","",MOD((alpha-J52)*MOD_INV(MOD(alpha-X52,Prime),Prime)*(Z51+T52),Prime))</f>
        <v/>
      </c>
      <c r="AA52" s="75"/>
      <c r="AB52" s="7"/>
      <c r="AC52" s="43" t="str" cm="1">
        <f t="array" ref="AC52">IF(A52="","",MOD((alpha-J52)*MOD_INV(MOD(alpha-X52,Prime),Prime)*(Z51+T52)-Z52,Prime))</f>
        <v/>
      </c>
      <c r="AD52" s="43" t="str" cm="1">
        <f t="array" ref="AD52">IF(B52="","",MOD((alpha-R52)*MOD_INV(MOD(alpha-Y52,Prime),Prime)*(AA51+T52)-AA52,Prime))</f>
        <v/>
      </c>
      <c r="AE52" s="43" t="str">
        <f t="shared" si="0"/>
        <v/>
      </c>
      <c r="AF52" s="43" t="str">
        <f t="shared" si="1"/>
        <v/>
      </c>
      <c r="AG52" s="43" t="str">
        <f t="shared" si="2"/>
        <v/>
      </c>
      <c r="AH52" s="43" t="str">
        <f>IF(A52="","",MOD(L52*gamma^0+M52*gamma^1+N52*gamma^2+O52*gamma^3+P52*gamma^4+Q52*gamma^5+gamma^6-R52,Prime))</f>
        <v/>
      </c>
      <c r="AI52" s="7"/>
    </row>
    <row r="53" spans="1:35" x14ac:dyDescent="0.25">
      <c r="A53" s="41" t="str">
        <f>IF(C53="","",IF(C53&lt;Input_Output!$O$20,"original","padded"))</f>
        <v/>
      </c>
      <c r="B53" s="34"/>
      <c r="C53" s="41"/>
      <c r="D53" s="36"/>
      <c r="E53" s="36"/>
      <c r="F53" s="36"/>
      <c r="G53" s="36"/>
      <c r="H53" s="36"/>
      <c r="I53" s="36"/>
      <c r="J53" s="34">
        <f>MOD(D53*gamma^0+E53*gamma^1+F53*gamma^2+G53*gamma^3+H53*gamma^4+I53*gamma^5+gamma^6,Prime)</f>
        <v>249</v>
      </c>
      <c r="K53" s="38"/>
      <c r="L53" s="35"/>
      <c r="M53" s="35"/>
      <c r="N53" s="35"/>
      <c r="O53" s="35"/>
      <c r="P53" s="35"/>
      <c r="Q53" s="35"/>
      <c r="R53" s="35" t="str">
        <f>IF(A53="","",MOD(L53*gamma^0+M53*gamma^1+N53*gamma^2+O53*gamma^3+P53*gamma^4+Q53*gamma^5+gamma^6,Prime))</f>
        <v/>
      </c>
      <c r="S53" s="38"/>
      <c r="T53" s="36"/>
      <c r="U53" s="36"/>
      <c r="V53" s="36"/>
      <c r="W53" s="7"/>
      <c r="X53" s="23" t="str">
        <f ca="1">IF($A53="","",IF(OR(Y52=Y53,A53="padded"),OFFSET(J$4,Input_Output!$O$21-1,0),Y53))</f>
        <v/>
      </c>
      <c r="Y53" s="23"/>
      <c r="Z53" s="23" t="str" cm="1">
        <f t="array" ref="Z53">IF(A53="","",MOD((alpha-J53)*MOD_INV(MOD(alpha-X53,Prime),Prime)*(Z52+T53),Prime))</f>
        <v/>
      </c>
      <c r="AA53" s="75"/>
      <c r="AB53" s="7"/>
      <c r="AC53" s="43" t="str" cm="1">
        <f t="array" ref="AC53">IF(A53="","",MOD((alpha-J53)*MOD_INV(MOD(alpha-X53,Prime),Prime)*(Z52+T53)-Z53,Prime))</f>
        <v/>
      </c>
      <c r="AD53" s="43" t="str" cm="1">
        <f t="array" ref="AD53">IF(B53="","",MOD((alpha-R53)*MOD_INV(MOD(alpha-Y53,Prime),Prime)*(AA52+T53)-AA53,Prime))</f>
        <v/>
      </c>
      <c r="AE53" s="43" t="str">
        <f t="shared" si="0"/>
        <v/>
      </c>
      <c r="AF53" s="43" t="str">
        <f t="shared" si="1"/>
        <v/>
      </c>
      <c r="AG53" s="43" t="str">
        <f t="shared" si="2"/>
        <v/>
      </c>
      <c r="AH53" s="43" t="str">
        <f>IF(A53="","",MOD(L53*gamma^0+M53*gamma^1+N53*gamma^2+O53*gamma^3+P53*gamma^4+Q53*gamma^5+gamma^6-R53,Prime))</f>
        <v/>
      </c>
      <c r="AI53" s="7"/>
    </row>
    <row r="54" spans="1:35" x14ac:dyDescent="0.25">
      <c r="A54" s="41" t="str">
        <f>IF(C54="","",IF(C54&lt;Input_Output!$O$20,"original","padded"))</f>
        <v/>
      </c>
      <c r="B54" s="36"/>
      <c r="C54" s="41"/>
      <c r="D54" s="36"/>
      <c r="E54" s="37"/>
      <c r="F54" s="36"/>
      <c r="G54" s="36"/>
      <c r="H54" s="36"/>
      <c r="I54" s="36"/>
      <c r="J54" s="34">
        <f>MOD(D54*gamma^0+E54*gamma^1+F54*gamma^2+G54*gamma^3+H54*gamma^4+I54*gamma^5+gamma^6,Prime)</f>
        <v>249</v>
      </c>
      <c r="K54" s="38"/>
      <c r="L54" s="35"/>
      <c r="M54" s="35"/>
      <c r="N54" s="35"/>
      <c r="O54" s="35"/>
      <c r="P54" s="35"/>
      <c r="Q54" s="35"/>
      <c r="R54" s="35" t="str">
        <f>IF(A54="","",MOD(L54*gamma^0+M54*gamma^1+N54*gamma^2+O54*gamma^3+P54*gamma^4+Q54*gamma^5+gamma^6,Prime))</f>
        <v/>
      </c>
      <c r="S54" s="38"/>
      <c r="T54" s="36"/>
      <c r="U54" s="36"/>
      <c r="V54" s="36"/>
      <c r="W54" s="7"/>
      <c r="X54" s="23" t="str">
        <f ca="1">IF($A54="","",IF(OR(Y53=Y54,A54="padded"),OFFSET(J$4,Input_Output!$O$21-1,0),Y54))</f>
        <v/>
      </c>
      <c r="Y54" s="23"/>
      <c r="Z54" s="23" t="str" cm="1">
        <f t="array" ref="Z54">IF(A54="","",MOD((alpha-J54)*MOD_INV(MOD(alpha-X54,Prime),Prime)*(Z53+T54),Prime))</f>
        <v/>
      </c>
      <c r="AA54" s="75"/>
      <c r="AB54" s="7"/>
      <c r="AC54" s="43" t="str" cm="1">
        <f t="array" ref="AC54">IF(A54="","",MOD((alpha-J54)*MOD_INV(MOD(alpha-X54,Prime),Prime)*(Z53+T54)-Z54,Prime))</f>
        <v/>
      </c>
      <c r="AD54" s="43" t="str" cm="1">
        <f t="array" ref="AD54">IF(B54="","",MOD((alpha-R54)*MOD_INV(MOD(alpha-Y54,Prime),Prime)*(AA53+T54)-AA54,Prime))</f>
        <v/>
      </c>
      <c r="AE54" s="43" t="str">
        <f t="shared" si="0"/>
        <v/>
      </c>
      <c r="AF54" s="43" t="str">
        <f t="shared" si="1"/>
        <v/>
      </c>
      <c r="AG54" s="43" t="str">
        <f t="shared" si="2"/>
        <v/>
      </c>
      <c r="AH54" s="43" t="str">
        <f>IF(A54="","",MOD(L54*gamma^0+M54*gamma^1+N54*gamma^2+O54*gamma^3+P54*gamma^4+Q54*gamma^5+gamma^6-R54,Prime))</f>
        <v/>
      </c>
      <c r="AI54" s="7"/>
    </row>
    <row r="55" spans="1:35" x14ac:dyDescent="0.25">
      <c r="A55" s="41" t="str">
        <f>IF(C55="","",IF(C55&lt;Input_Output!$O$20,"original","padded"))</f>
        <v/>
      </c>
      <c r="B55" s="36"/>
      <c r="C55" s="41"/>
      <c r="D55" s="36"/>
      <c r="E55" s="36"/>
      <c r="F55" s="36"/>
      <c r="G55" s="36"/>
      <c r="H55" s="36"/>
      <c r="I55" s="36"/>
      <c r="J55" s="34">
        <f>MOD(D55*gamma^0+E55*gamma^1+F55*gamma^2+G55*gamma^3+H55*gamma^4+I55*gamma^5+gamma^6,Prime)</f>
        <v>249</v>
      </c>
      <c r="K55" s="38"/>
      <c r="L55" s="35"/>
      <c r="M55" s="35"/>
      <c r="N55" s="35"/>
      <c r="O55" s="35"/>
      <c r="P55" s="35"/>
      <c r="Q55" s="35"/>
      <c r="R55" s="35" t="str">
        <f>IF(A55="","",MOD(L55*gamma^0+M55*gamma^1+N55*gamma^2+O55*gamma^3+P55*gamma^4+Q55*gamma^5+gamma^6,Prime))</f>
        <v/>
      </c>
      <c r="S55" s="38"/>
      <c r="T55" s="36"/>
      <c r="U55" s="36"/>
      <c r="V55" s="36"/>
      <c r="W55" s="7"/>
      <c r="X55" s="23" t="str">
        <f ca="1">IF($A55="","",IF(OR(Y54=Y55,A55="padded"),OFFSET(J$4,Input_Output!$O$21-1,0),Y55))</f>
        <v/>
      </c>
      <c r="Y55" s="23"/>
      <c r="Z55" s="23" t="str" cm="1">
        <f t="array" ref="Z55">IF(A55="","",MOD((alpha-J55)*MOD_INV(MOD(alpha-X55,Prime),Prime)*(Z54+T55),Prime))</f>
        <v/>
      </c>
      <c r="AA55" s="75"/>
      <c r="AB55" s="7"/>
      <c r="AC55" s="43" t="str" cm="1">
        <f t="array" ref="AC55">IF(A55="","",MOD((alpha-J55)*MOD_INV(MOD(alpha-X55,Prime),Prime)*(Z54+T55)-Z55,Prime))</f>
        <v/>
      </c>
      <c r="AD55" s="43" t="str" cm="1">
        <f t="array" ref="AD55">IF(B55="","",MOD((alpha-R55)*MOD_INV(MOD(alpha-Y55,Prime),Prime)*(AA54+T55)-AA55,Prime))</f>
        <v/>
      </c>
      <c r="AE55" s="43" t="str">
        <f t="shared" si="0"/>
        <v/>
      </c>
      <c r="AF55" s="43" t="str">
        <f t="shared" si="1"/>
        <v/>
      </c>
      <c r="AG55" s="43" t="str">
        <f t="shared" si="2"/>
        <v/>
      </c>
      <c r="AH55" s="43" t="str">
        <f>IF(A55="","",MOD(L55*gamma^0+M55*gamma^1+N55*gamma^2+O55*gamma^3+P55*gamma^4+Q55*gamma^5+gamma^6-R55,Prime))</f>
        <v/>
      </c>
      <c r="AI55" s="7"/>
    </row>
    <row r="56" spans="1:35" x14ac:dyDescent="0.25">
      <c r="A56" s="41" t="str">
        <f>IF(C56="","",IF(C56&lt;Input_Output!$O$20,"original","padded"))</f>
        <v/>
      </c>
      <c r="B56" s="36"/>
      <c r="C56" s="41"/>
      <c r="D56" s="36"/>
      <c r="E56" s="36"/>
      <c r="F56" s="36"/>
      <c r="G56" s="36"/>
      <c r="H56" s="36"/>
      <c r="I56" s="36"/>
      <c r="J56" s="34">
        <f>MOD(D56*gamma^0+E56*gamma^1+F56*gamma^2+G56*gamma^3+H56*gamma^4+I56*gamma^5+gamma^6,Prime)</f>
        <v>249</v>
      </c>
      <c r="K56" s="38"/>
      <c r="L56" s="35"/>
      <c r="M56" s="35"/>
      <c r="N56" s="35"/>
      <c r="O56" s="35"/>
      <c r="P56" s="35"/>
      <c r="Q56" s="35"/>
      <c r="R56" s="35" t="str">
        <f>IF(A56="","",MOD(L56*gamma^0+M56*gamma^1+N56*gamma^2+O56*gamma^3+P56*gamma^4+Q56*gamma^5+gamma^6,Prime))</f>
        <v/>
      </c>
      <c r="S56" s="38"/>
      <c r="T56" s="36"/>
      <c r="U56" s="36"/>
      <c r="V56" s="36"/>
      <c r="W56" s="7"/>
      <c r="X56" s="23" t="str">
        <f ca="1">IF($A56="","",IF(OR(Y55=Y56,A56="padded"),OFFSET(J$4,Input_Output!$O$21-1,0),Y56))</f>
        <v/>
      </c>
      <c r="Y56" s="23"/>
      <c r="Z56" s="23" t="str" cm="1">
        <f t="array" ref="Z56">IF(A56="","",MOD((alpha-J56)*MOD_INV(MOD(alpha-X56,Prime),Prime)*(Z55+T56),Prime))</f>
        <v/>
      </c>
      <c r="AA56" s="75"/>
      <c r="AB56" s="7"/>
      <c r="AC56" s="43" t="str" cm="1">
        <f t="array" ref="AC56">IF(A56="","",MOD((alpha-J56)*MOD_INV(MOD(alpha-X56,Prime),Prime)*(Z55+T56)-Z56,Prime))</f>
        <v/>
      </c>
      <c r="AD56" s="43" t="str" cm="1">
        <f t="array" ref="AD56">IF(B56="","",MOD((alpha-R56)*MOD_INV(MOD(alpha-Y56,Prime),Prime)*(AA55+T56)-AA56,Prime))</f>
        <v/>
      </c>
      <c r="AE56" s="43" t="str">
        <f t="shared" si="0"/>
        <v/>
      </c>
      <c r="AF56" s="43" t="str">
        <f t="shared" si="1"/>
        <v/>
      </c>
      <c r="AG56" s="43" t="str">
        <f t="shared" si="2"/>
        <v/>
      </c>
      <c r="AH56" s="43" t="str">
        <f>IF(A56="","",MOD(L56*gamma^0+M56*gamma^1+N56*gamma^2+O56*gamma^3+P56*gamma^4+Q56*gamma^5+gamma^6-R56,Prime))</f>
        <v/>
      </c>
      <c r="AI56" s="7"/>
    </row>
    <row r="57" spans="1:35" x14ac:dyDescent="0.25">
      <c r="A57" s="41" t="str">
        <f>IF(C57="","",IF(C57&lt;Input_Output!$O$20,"original","padded"))</f>
        <v/>
      </c>
      <c r="B57" s="36"/>
      <c r="C57" s="41"/>
      <c r="D57" s="36"/>
      <c r="E57" s="36"/>
      <c r="F57" s="36"/>
      <c r="G57" s="36"/>
      <c r="H57" s="36"/>
      <c r="I57" s="36"/>
      <c r="J57" s="34">
        <f>MOD(D57*gamma^0+E57*gamma^1+F57*gamma^2+G57*gamma^3+H57*gamma^4+I57*gamma^5+gamma^6,Prime)</f>
        <v>249</v>
      </c>
      <c r="K57" s="38"/>
      <c r="L57" s="35"/>
      <c r="M57" s="35"/>
      <c r="N57" s="35"/>
      <c r="O57" s="35"/>
      <c r="P57" s="35"/>
      <c r="Q57" s="35"/>
      <c r="R57" s="35" t="str">
        <f>IF(A57="","",MOD(L57*gamma^0+M57*gamma^1+N57*gamma^2+O57*gamma^3+P57*gamma^4+Q57*gamma^5+gamma^6,Prime))</f>
        <v/>
      </c>
      <c r="S57" s="38"/>
      <c r="T57" s="36"/>
      <c r="U57" s="36"/>
      <c r="V57" s="36"/>
      <c r="W57" s="7"/>
      <c r="X57" s="23" t="str">
        <f ca="1">IF($A57="","",IF(OR(Y56=Y57,A57="padded"),OFFSET(J$4,Input_Output!$O$21-1,0),Y57))</f>
        <v/>
      </c>
      <c r="Y57" s="23"/>
      <c r="Z57" s="23" t="str" cm="1">
        <f t="array" ref="Z57">IF(A57="","",MOD((alpha-J57)*MOD_INV(MOD(alpha-X57,Prime),Prime)*(Z56+T57),Prime))</f>
        <v/>
      </c>
      <c r="AA57" s="75"/>
      <c r="AB57" s="7"/>
      <c r="AC57" s="43" t="str" cm="1">
        <f t="array" ref="AC57">IF(A57="","",MOD((alpha-J57)*MOD_INV(MOD(alpha-X57,Prime),Prime)*(Z56+T57)-Z57,Prime))</f>
        <v/>
      </c>
      <c r="AD57" s="43" t="str" cm="1">
        <f t="array" ref="AD57">IF(B57="","",MOD((alpha-R57)*MOD_INV(MOD(alpha-Y57,Prime),Prime)*(AA56+T57)-AA57,Prime))</f>
        <v/>
      </c>
      <c r="AE57" s="43" t="str">
        <f t="shared" si="0"/>
        <v/>
      </c>
      <c r="AF57" s="43" t="str">
        <f t="shared" si="1"/>
        <v/>
      </c>
      <c r="AG57" s="43" t="str">
        <f t="shared" si="2"/>
        <v/>
      </c>
      <c r="AH57" s="43" t="str">
        <f>IF(A57="","",MOD(L57*gamma^0+M57*gamma^1+N57*gamma^2+O57*gamma^3+P57*gamma^4+Q57*gamma^5+gamma^6-R57,Prime))</f>
        <v/>
      </c>
      <c r="AI57" s="7"/>
    </row>
    <row r="58" spans="1:35" x14ac:dyDescent="0.25">
      <c r="A58" s="41" t="str">
        <f>IF(C58="","",IF(C58&lt;Input_Output!$O$20,"original","padded"))</f>
        <v/>
      </c>
      <c r="B58" s="36"/>
      <c r="C58" s="41"/>
      <c r="D58" s="36"/>
      <c r="E58" s="37"/>
      <c r="F58" s="36"/>
      <c r="G58" s="36"/>
      <c r="H58" s="36"/>
      <c r="I58" s="36"/>
      <c r="J58" s="34">
        <f>MOD(D58*gamma^0+E58*gamma^1+F58*gamma^2+G58*gamma^3+H58*gamma^4+I58*gamma^5+gamma^6,Prime)</f>
        <v>249</v>
      </c>
      <c r="K58" s="38"/>
      <c r="L58" s="35"/>
      <c r="M58" s="35"/>
      <c r="N58" s="35"/>
      <c r="O58" s="35"/>
      <c r="P58" s="35"/>
      <c r="Q58" s="35"/>
      <c r="R58" s="35" t="str">
        <f>IF(A58="","",MOD(L58*gamma^0+M58*gamma^1+N58*gamma^2+O58*gamma^3+P58*gamma^4+Q58*gamma^5+gamma^6,Prime))</f>
        <v/>
      </c>
      <c r="S58" s="38"/>
      <c r="T58" s="36"/>
      <c r="U58" s="36"/>
      <c r="V58" s="36"/>
      <c r="W58" s="7"/>
      <c r="X58" s="23" t="str">
        <f ca="1">IF($A58="","",IF(OR(Y57=Y58,A58="padded"),OFFSET(J$4,Input_Output!$O$21-1,0),Y58))</f>
        <v/>
      </c>
      <c r="Y58" s="23"/>
      <c r="Z58" s="23" t="str" cm="1">
        <f t="array" ref="Z58">IF(A58="","",MOD((alpha-J58)*MOD_INV(MOD(alpha-X58,Prime),Prime)*(Z57+T58),Prime))</f>
        <v/>
      </c>
      <c r="AA58" s="75"/>
      <c r="AB58" s="7"/>
      <c r="AC58" s="43" t="str" cm="1">
        <f t="array" ref="AC58">IF(A58="","",MOD((alpha-J58)*MOD_INV(MOD(alpha-X58,Prime),Prime)*(Z57+T58)-Z58,Prime))</f>
        <v/>
      </c>
      <c r="AD58" s="43" t="str" cm="1">
        <f t="array" ref="AD58">IF(B58="","",MOD((alpha-R58)*MOD_INV(MOD(alpha-Y58,Prime),Prime)*(AA57+T58)-AA58,Prime))</f>
        <v/>
      </c>
      <c r="AE58" s="43" t="str">
        <f t="shared" si="0"/>
        <v/>
      </c>
      <c r="AF58" s="43" t="str">
        <f t="shared" si="1"/>
        <v/>
      </c>
      <c r="AG58" s="43" t="str">
        <f t="shared" si="2"/>
        <v/>
      </c>
      <c r="AH58" s="43" t="str">
        <f>IF(A58="","",MOD(L58*gamma^0+M58*gamma^1+N58*gamma^2+O58*gamma^3+P58*gamma^4+Q58*gamma^5+gamma^6-R58,Prime))</f>
        <v/>
      </c>
      <c r="AI58" s="7"/>
    </row>
    <row r="59" spans="1:35" x14ac:dyDescent="0.25">
      <c r="A59" s="41" t="str">
        <f>IF(C59="","",IF(C59&lt;Input_Output!$O$20,"original","padded"))</f>
        <v/>
      </c>
      <c r="B59" s="36"/>
      <c r="C59" s="41"/>
      <c r="D59" s="36"/>
      <c r="E59" s="36"/>
      <c r="F59" s="36"/>
      <c r="G59" s="36"/>
      <c r="H59" s="36"/>
      <c r="I59" s="36"/>
      <c r="J59" s="34">
        <f>MOD(D59*gamma^0+E59*gamma^1+F59*gamma^2+G59*gamma^3+H59*gamma^4+I59*gamma^5+gamma^6,Prime)</f>
        <v>249</v>
      </c>
      <c r="K59" s="38"/>
      <c r="L59" s="35"/>
      <c r="M59" s="35"/>
      <c r="N59" s="35"/>
      <c r="O59" s="35"/>
      <c r="P59" s="35"/>
      <c r="Q59" s="35"/>
      <c r="R59" s="35" t="str">
        <f>IF(A59="","",MOD(L59*gamma^0+M59*gamma^1+N59*gamma^2+O59*gamma^3+P59*gamma^4+Q59*gamma^5+gamma^6,Prime))</f>
        <v/>
      </c>
      <c r="S59" s="38"/>
      <c r="T59" s="36"/>
      <c r="U59" s="36"/>
      <c r="V59" s="36"/>
      <c r="W59" s="7"/>
      <c r="X59" s="23" t="str">
        <f ca="1">IF($A59="","",IF(OR(Y58=Y59,A59="padded"),OFFSET(J$4,Input_Output!$O$21-1,0),Y59))</f>
        <v/>
      </c>
      <c r="Y59" s="23"/>
      <c r="Z59" s="23" t="str" cm="1">
        <f t="array" ref="Z59">IF(A59="","",MOD((alpha-J59)*MOD_INV(MOD(alpha-X59,Prime),Prime)*(Z58+T59),Prime))</f>
        <v/>
      </c>
      <c r="AA59" s="75"/>
      <c r="AB59" s="7"/>
      <c r="AC59" s="43" t="str" cm="1">
        <f t="array" ref="AC59">IF(A59="","",MOD((alpha-J59)*MOD_INV(MOD(alpha-X59,Prime),Prime)*(Z58+T59)-Z59,Prime))</f>
        <v/>
      </c>
      <c r="AD59" s="43" t="str" cm="1">
        <f t="array" ref="AD59">IF(B59="","",MOD((alpha-R59)*MOD_INV(MOD(alpha-Y59,Prime),Prime)*(AA58+T59)-AA59,Prime))</f>
        <v/>
      </c>
      <c r="AE59" s="43" t="str">
        <f t="shared" si="0"/>
        <v/>
      </c>
      <c r="AF59" s="43" t="str">
        <f t="shared" si="1"/>
        <v/>
      </c>
      <c r="AG59" s="43" t="str">
        <f t="shared" si="2"/>
        <v/>
      </c>
      <c r="AH59" s="43" t="str">
        <f>IF(A59="","",MOD(L59*gamma^0+M59*gamma^1+N59*gamma^2+O59*gamma^3+P59*gamma^4+Q59*gamma^5+gamma^6-R59,Prime))</f>
        <v/>
      </c>
      <c r="AI59" s="7"/>
    </row>
    <row r="60" spans="1:35" x14ac:dyDescent="0.25">
      <c r="A60" s="41" t="str">
        <f>IF(C60="","",IF(C60&lt;Input_Output!$O$20,"original","padded"))</f>
        <v/>
      </c>
      <c r="B60" s="36"/>
      <c r="C60" s="41"/>
      <c r="D60" s="36"/>
      <c r="E60" s="36"/>
      <c r="F60" s="36"/>
      <c r="G60" s="36"/>
      <c r="H60" s="36"/>
      <c r="I60" s="36"/>
      <c r="J60" s="34">
        <f>MOD(D60*gamma^0+E60*gamma^1+F60*gamma^2+G60*gamma^3+H60*gamma^4+I60*gamma^5+gamma^6,Prime)</f>
        <v>249</v>
      </c>
      <c r="K60" s="38"/>
      <c r="L60" s="35"/>
      <c r="M60" s="35"/>
      <c r="N60" s="35"/>
      <c r="O60" s="35"/>
      <c r="P60" s="35"/>
      <c r="Q60" s="35"/>
      <c r="R60" s="35" t="str">
        <f>IF(A60="","",MOD(L60*gamma^0+M60*gamma^1+N60*gamma^2+O60*gamma^3+P60*gamma^4+Q60*gamma^5+gamma^6,Prime))</f>
        <v/>
      </c>
      <c r="S60" s="38"/>
      <c r="T60" s="36"/>
      <c r="U60" s="36"/>
      <c r="V60" s="36"/>
      <c r="W60" s="7"/>
      <c r="X60" s="23" t="str">
        <f ca="1">IF($A60="","",IF(OR(Y59=Y60,A60="padded"),OFFSET(J$4,Input_Output!$O$21-1,0),Y60))</f>
        <v/>
      </c>
      <c r="Y60" s="23"/>
      <c r="Z60" s="23" t="str" cm="1">
        <f t="array" ref="Z60">IF(A60="","",MOD((alpha-J60)*MOD_INV(MOD(alpha-X60,Prime),Prime)*(Z59+T60),Prime))</f>
        <v/>
      </c>
      <c r="AA60" s="75"/>
      <c r="AB60" s="7"/>
      <c r="AC60" s="43" t="str" cm="1">
        <f t="array" ref="AC60">IF(A60="","",MOD((alpha-J60)*MOD_INV(MOD(alpha-X60,Prime),Prime)*(Z59+T60)-Z60,Prime))</f>
        <v/>
      </c>
      <c r="AD60" s="43" t="str" cm="1">
        <f t="array" ref="AD60">IF(B60="","",MOD((alpha-R60)*MOD_INV(MOD(alpha-Y60,Prime),Prime)*(AA59+T60)-AA60,Prime))</f>
        <v/>
      </c>
      <c r="AE60" s="43" t="str">
        <f t="shared" si="0"/>
        <v/>
      </c>
      <c r="AF60" s="43" t="str">
        <f t="shared" si="1"/>
        <v/>
      </c>
      <c r="AG60" s="43" t="str">
        <f t="shared" si="2"/>
        <v/>
      </c>
      <c r="AH60" s="43" t="str">
        <f>IF(A60="","",MOD(L60*gamma^0+M60*gamma^1+N60*gamma^2+O60*gamma^3+P60*gamma^4+Q60*gamma^5+gamma^6-R60,Prime))</f>
        <v/>
      </c>
      <c r="AI60" s="7"/>
    </row>
    <row r="61" spans="1:35" x14ac:dyDescent="0.25">
      <c r="A61" s="41" t="str">
        <f>IF(C61="","",IF(C61&lt;Input_Output!$O$20,"original","padded"))</f>
        <v/>
      </c>
      <c r="B61" s="36"/>
      <c r="C61" s="41"/>
      <c r="D61" s="36"/>
      <c r="E61" s="36"/>
      <c r="F61" s="36"/>
      <c r="G61" s="36"/>
      <c r="H61" s="36"/>
      <c r="I61" s="36"/>
      <c r="J61" s="34">
        <f>MOD(D61*gamma^0+E61*gamma^1+F61*gamma^2+G61*gamma^3+H61*gamma^4+I61*gamma^5+gamma^6,Prime)</f>
        <v>249</v>
      </c>
      <c r="K61" s="38"/>
      <c r="L61" s="35"/>
      <c r="M61" s="35"/>
      <c r="N61" s="35"/>
      <c r="O61" s="35"/>
      <c r="P61" s="35"/>
      <c r="Q61" s="35"/>
      <c r="R61" s="35" t="str">
        <f>IF(A61="","",MOD(L61*gamma^0+M61*gamma^1+N61*gamma^2+O61*gamma^3+P61*gamma^4+Q61*gamma^5+gamma^6,Prime))</f>
        <v/>
      </c>
      <c r="S61" s="38"/>
      <c r="T61" s="36"/>
      <c r="U61" s="36"/>
      <c r="V61" s="36"/>
      <c r="W61" s="7"/>
      <c r="X61" s="23" t="str">
        <f ca="1">IF($A61="","",IF(OR(Y60=Y61,A61="padded"),OFFSET(J$4,Input_Output!$O$21-1,0),Y61))</f>
        <v/>
      </c>
      <c r="Y61" s="23"/>
      <c r="Z61" s="23" t="str" cm="1">
        <f t="array" ref="Z61">IF(A61="","",MOD((alpha-J61)*MOD_INV(MOD(alpha-X61,Prime),Prime)*(Z60+T61),Prime))</f>
        <v/>
      </c>
      <c r="AA61" s="75"/>
      <c r="AB61" s="7"/>
      <c r="AC61" s="43" t="str" cm="1">
        <f t="array" ref="AC61">IF(A61="","",MOD((alpha-J61)*MOD_INV(MOD(alpha-X61,Prime),Prime)*(Z60+T61)-Z61,Prime))</f>
        <v/>
      </c>
      <c r="AD61" s="43" t="str" cm="1">
        <f t="array" ref="AD61">IF(B61="","",MOD((alpha-R61)*MOD_INV(MOD(alpha-Y61,Prime),Prime)*(AA60+T61)-AA61,Prime))</f>
        <v/>
      </c>
      <c r="AE61" s="43" t="str">
        <f t="shared" si="0"/>
        <v/>
      </c>
      <c r="AF61" s="43" t="str">
        <f t="shared" si="1"/>
        <v/>
      </c>
      <c r="AG61" s="43" t="str">
        <f t="shared" si="2"/>
        <v/>
      </c>
      <c r="AH61" s="43" t="str">
        <f>IF(A61="","",MOD(L61*gamma^0+M61*gamma^1+N61*gamma^2+O61*gamma^3+P61*gamma^4+Q61*gamma^5+gamma^6-R61,Prime))</f>
        <v/>
      </c>
      <c r="AI61" s="7"/>
    </row>
    <row r="62" spans="1:35" x14ac:dyDescent="0.25">
      <c r="A62" s="41" t="str">
        <f>IF(C62="","",IF(C62&lt;Input_Output!$O$20,"original","padded"))</f>
        <v/>
      </c>
      <c r="B62" s="36"/>
      <c r="C62" s="41"/>
      <c r="D62" s="36"/>
      <c r="E62" s="37"/>
      <c r="F62" s="36"/>
      <c r="G62" s="36"/>
      <c r="H62" s="36"/>
      <c r="I62" s="36"/>
      <c r="J62" s="34">
        <f>MOD(D62*gamma^0+E62*gamma^1+F62*gamma^2+G62*gamma^3+H62*gamma^4+I62*gamma^5+gamma^6,Prime)</f>
        <v>249</v>
      </c>
      <c r="K62" s="38"/>
      <c r="L62" s="35"/>
      <c r="M62" s="35"/>
      <c r="N62" s="35"/>
      <c r="O62" s="35"/>
      <c r="P62" s="35"/>
      <c r="Q62" s="35"/>
      <c r="R62" s="35" t="str">
        <f>IF(A62="","",MOD(L62*gamma^0+M62*gamma^1+N62*gamma^2+O62*gamma^3+P62*gamma^4+Q62*gamma^5+gamma^6,Prime))</f>
        <v/>
      </c>
      <c r="S62" s="38"/>
      <c r="T62" s="36"/>
      <c r="U62" s="36"/>
      <c r="V62" s="36"/>
      <c r="W62" s="7"/>
      <c r="X62" s="23" t="str">
        <f ca="1">IF($A62="","",IF(OR(Y61=Y62,A62="padded"),OFFSET(J$4,Input_Output!$O$21-1,0),Y62))</f>
        <v/>
      </c>
      <c r="Y62" s="23"/>
      <c r="Z62" s="23" t="str" cm="1">
        <f t="array" ref="Z62">IF(A62="","",MOD((alpha-J62)*MOD_INV(MOD(alpha-X62,Prime),Prime)*(Z61+T62),Prime))</f>
        <v/>
      </c>
      <c r="AA62" s="75"/>
      <c r="AB62" s="7"/>
      <c r="AC62" s="43" t="str" cm="1">
        <f t="array" ref="AC62">IF(A62="","",MOD((alpha-J62)*MOD_INV(MOD(alpha-X62,Prime),Prime)*(Z61+T62)-Z62,Prime))</f>
        <v/>
      </c>
      <c r="AD62" s="43" t="str" cm="1">
        <f t="array" ref="AD62">IF(B62="","",MOD((alpha-R62)*MOD_INV(MOD(alpha-Y62,Prime),Prime)*(AA61+T62)-AA62,Prime))</f>
        <v/>
      </c>
      <c r="AE62" s="43" t="str">
        <f t="shared" si="0"/>
        <v/>
      </c>
      <c r="AF62" s="43" t="str">
        <f t="shared" si="1"/>
        <v/>
      </c>
      <c r="AG62" s="43" t="str">
        <f t="shared" si="2"/>
        <v/>
      </c>
      <c r="AH62" s="43" t="str">
        <f>IF(A62="","",MOD(L62*gamma^0+M62*gamma^1+N62*gamma^2+O62*gamma^3+P62*gamma^4+Q62*gamma^5+gamma^6-R62,Prime))</f>
        <v/>
      </c>
      <c r="AI62" s="7"/>
    </row>
    <row r="63" spans="1:35" x14ac:dyDescent="0.25">
      <c r="A63" s="41" t="str">
        <f>IF(C63="","",IF(C63&lt;Input_Output!$O$20,"original","padded"))</f>
        <v/>
      </c>
      <c r="B63" s="36"/>
      <c r="C63" s="41"/>
      <c r="D63" s="36"/>
      <c r="E63" s="36"/>
      <c r="F63" s="36"/>
      <c r="G63" s="36"/>
      <c r="H63" s="36"/>
      <c r="I63" s="36"/>
      <c r="J63" s="34">
        <f>MOD(D63*gamma^0+E63*gamma^1+F63*gamma^2+G63*gamma^3+H63*gamma^4+I63*gamma^5+gamma^6,Prime)</f>
        <v>249</v>
      </c>
      <c r="K63" s="38"/>
      <c r="L63" s="35"/>
      <c r="M63" s="35"/>
      <c r="N63" s="35"/>
      <c r="O63" s="35"/>
      <c r="P63" s="35"/>
      <c r="Q63" s="35"/>
      <c r="R63" s="35" t="str">
        <f>IF(A63="","",MOD(L63*gamma^0+M63*gamma^1+N63*gamma^2+O63*gamma^3+P63*gamma^4+Q63*gamma^5+gamma^6,Prime))</f>
        <v/>
      </c>
      <c r="S63" s="38"/>
      <c r="T63" s="36"/>
      <c r="U63" s="36"/>
      <c r="V63" s="36"/>
      <c r="W63" s="7"/>
      <c r="X63" s="23" t="str">
        <f ca="1">IF($A63="","",IF(OR(Y62=Y63,A63="padded"),OFFSET(J$4,Input_Output!$O$21-1,0),Y63))</f>
        <v/>
      </c>
      <c r="Y63" s="23"/>
      <c r="Z63" s="23" t="str" cm="1">
        <f t="array" ref="Z63">IF(A63="","",MOD((alpha-J63)*MOD_INV(MOD(alpha-X63,Prime),Prime)*(Z62+T63),Prime))</f>
        <v/>
      </c>
      <c r="AA63" s="75"/>
      <c r="AB63" s="7"/>
      <c r="AC63" s="43" t="str" cm="1">
        <f t="array" ref="AC63">IF(A63="","",MOD((alpha-J63)*MOD_INV(MOD(alpha-X63,Prime),Prime)*(Z62+T63)-Z63,Prime))</f>
        <v/>
      </c>
      <c r="AD63" s="43" t="str" cm="1">
        <f t="array" ref="AD63">IF(B63="","",MOD((alpha-R63)*MOD_INV(MOD(alpha-Y63,Prime),Prime)*(AA62+T63)-AA63,Prime))</f>
        <v/>
      </c>
      <c r="AE63" s="43" t="str">
        <f t="shared" si="0"/>
        <v/>
      </c>
      <c r="AF63" s="43" t="str">
        <f t="shared" si="1"/>
        <v/>
      </c>
      <c r="AG63" s="43" t="str">
        <f t="shared" si="2"/>
        <v/>
      </c>
      <c r="AH63" s="43" t="str">
        <f>IF(A63="","",MOD(L63*gamma^0+M63*gamma^1+N63*gamma^2+O63*gamma^3+P63*gamma^4+Q63*gamma^5+gamma^6-R63,Prime))</f>
        <v/>
      </c>
      <c r="AI63" s="7"/>
    </row>
    <row r="64" spans="1:35" x14ac:dyDescent="0.25">
      <c r="A64" s="41" t="str">
        <f>IF(C64="","",IF(C64&lt;Input_Output!$O$20,"original","padded"))</f>
        <v/>
      </c>
      <c r="B64" s="36"/>
      <c r="C64" s="41"/>
      <c r="D64" s="36"/>
      <c r="E64" s="36"/>
      <c r="F64" s="36"/>
      <c r="G64" s="36"/>
      <c r="H64" s="36"/>
      <c r="I64" s="36"/>
      <c r="J64" s="34">
        <f>MOD(D64*gamma^0+E64*gamma^1+F64*gamma^2+G64*gamma^3+H64*gamma^4+I64*gamma^5+gamma^6,Prime)</f>
        <v>249</v>
      </c>
      <c r="K64" s="38"/>
      <c r="L64" s="35"/>
      <c r="M64" s="35"/>
      <c r="N64" s="35"/>
      <c r="O64" s="35"/>
      <c r="P64" s="35"/>
      <c r="Q64" s="35"/>
      <c r="R64" s="35" t="str">
        <f>IF(A64="","",MOD(L64*gamma^0+M64*gamma^1+N64*gamma^2+O64*gamma^3+P64*gamma^4+Q64*gamma^5+gamma^6,Prime))</f>
        <v/>
      </c>
      <c r="S64" s="38"/>
      <c r="T64" s="36"/>
      <c r="U64" s="36"/>
      <c r="V64" s="36"/>
      <c r="W64" s="7"/>
      <c r="X64" s="23" t="str">
        <f ca="1">IF($A64="","",IF(OR(Y63=Y64,A64="padded"),OFFSET(J$4,Input_Output!$O$21-1,0),Y64))</f>
        <v/>
      </c>
      <c r="Y64" s="23"/>
      <c r="Z64" s="23" t="str" cm="1">
        <f t="array" ref="Z64">IF(A64="","",MOD((alpha-J64)*MOD_INV(MOD(alpha-X64,Prime),Prime)*(Z63+T64),Prime))</f>
        <v/>
      </c>
      <c r="AA64" s="75"/>
      <c r="AB64" s="7"/>
      <c r="AC64" s="43" t="str" cm="1">
        <f t="array" ref="AC64">IF(A64="","",MOD((alpha-J64)*MOD_INV(MOD(alpha-X64,Prime),Prime)*(Z63+T64)-Z64,Prime))</f>
        <v/>
      </c>
      <c r="AD64" s="43" t="str" cm="1">
        <f t="array" ref="AD64">IF(B64="","",MOD((alpha-R64)*MOD_INV(MOD(alpha-Y64,Prime),Prime)*(AA63+T64)-AA64,Prime))</f>
        <v/>
      </c>
      <c r="AE64" s="43" t="str">
        <f t="shared" si="0"/>
        <v/>
      </c>
      <c r="AF64" s="43" t="str">
        <f t="shared" si="1"/>
        <v/>
      </c>
      <c r="AG64" s="43" t="str">
        <f t="shared" si="2"/>
        <v/>
      </c>
      <c r="AH64" s="43" t="str">
        <f>IF(A64="","",MOD(L64*gamma^0+M64*gamma^1+N64*gamma^2+O64*gamma^3+P64*gamma^4+Q64*gamma^5+gamma^6-R64,Prime))</f>
        <v/>
      </c>
      <c r="AI64" s="7"/>
    </row>
    <row r="65" spans="1:35" x14ac:dyDescent="0.25">
      <c r="A65" s="41" t="str">
        <f>IF(C65="","",IF(C65&lt;Input_Output!$O$20,"original","padded"))</f>
        <v/>
      </c>
      <c r="B65" s="36"/>
      <c r="C65" s="41"/>
      <c r="D65" s="36"/>
      <c r="E65" s="36"/>
      <c r="F65" s="36"/>
      <c r="G65" s="36"/>
      <c r="H65" s="36"/>
      <c r="I65" s="36"/>
      <c r="J65" s="34">
        <f>MOD(D65*gamma^0+E65*gamma^1+F65*gamma^2+G65*gamma^3+H65*gamma^4+I65*gamma^5+gamma^6,Prime)</f>
        <v>249</v>
      </c>
      <c r="K65" s="38"/>
      <c r="L65" s="35"/>
      <c r="M65" s="35"/>
      <c r="N65" s="35"/>
      <c r="O65" s="35"/>
      <c r="P65" s="35"/>
      <c r="Q65" s="35"/>
      <c r="R65" s="35" t="str">
        <f>IF(A65="","",MOD(L65*gamma^0+M65*gamma^1+N65*gamma^2+O65*gamma^3+P65*gamma^4+Q65*gamma^5+gamma^6,Prime))</f>
        <v/>
      </c>
      <c r="S65" s="38"/>
      <c r="T65" s="36"/>
      <c r="U65" s="36"/>
      <c r="V65" s="36"/>
      <c r="W65" s="7"/>
      <c r="X65" s="23" t="str">
        <f ca="1">IF($A65="","",IF(OR(Y64=Y65,A65="padded"),OFFSET(J$4,Input_Output!$O$21-1,0),Y65))</f>
        <v/>
      </c>
      <c r="Y65" s="23"/>
      <c r="Z65" s="23" t="str" cm="1">
        <f t="array" ref="Z65">IF(A65="","",MOD((alpha-J65)*MOD_INV(MOD(alpha-X65,Prime),Prime)*(Z64+T65),Prime))</f>
        <v/>
      </c>
      <c r="AA65" s="75"/>
      <c r="AB65" s="7"/>
      <c r="AC65" s="43" t="str" cm="1">
        <f t="array" ref="AC65">IF(A65="","",MOD((alpha-J65)*MOD_INV(MOD(alpha-X65,Prime),Prime)*(Z64+T65)-Z65,Prime))</f>
        <v/>
      </c>
      <c r="AD65" s="43" t="str" cm="1">
        <f t="array" ref="AD65">IF(B65="","",MOD((alpha-R65)*MOD_INV(MOD(alpha-Y65,Prime),Prime)*(AA64+T65)-AA65,Prime))</f>
        <v/>
      </c>
      <c r="AE65" s="43" t="str">
        <f t="shared" si="0"/>
        <v/>
      </c>
      <c r="AF65" s="43" t="str">
        <f t="shared" si="1"/>
        <v/>
      </c>
      <c r="AG65" s="43" t="str">
        <f t="shared" si="2"/>
        <v/>
      </c>
      <c r="AH65" s="43" t="str">
        <f>IF(A65="","",MOD(L65*gamma^0+M65*gamma^1+N65*gamma^2+O65*gamma^3+P65*gamma^4+Q65*gamma^5+gamma^6-R65,Prime))</f>
        <v/>
      </c>
      <c r="AI65" s="7"/>
    </row>
    <row r="66" spans="1:35" x14ac:dyDescent="0.25">
      <c r="A66" s="41" t="str">
        <f>IF(C66="","",IF(C66&lt;Input_Output!$O$20,"original","padded"))</f>
        <v/>
      </c>
      <c r="B66" s="36"/>
      <c r="C66" s="41"/>
      <c r="D66" s="36"/>
      <c r="E66" s="37"/>
      <c r="F66" s="36"/>
      <c r="G66" s="36"/>
      <c r="H66" s="36"/>
      <c r="I66" s="36"/>
      <c r="J66" s="34">
        <f>MOD(D66*gamma^0+E66*gamma^1+F66*gamma^2+G66*gamma^3+H66*gamma^4+I66*gamma^5+gamma^6,Prime)</f>
        <v>249</v>
      </c>
      <c r="K66" s="38"/>
      <c r="L66" s="35"/>
      <c r="M66" s="35"/>
      <c r="N66" s="35"/>
      <c r="O66" s="35"/>
      <c r="P66" s="35"/>
      <c r="Q66" s="35"/>
      <c r="R66" s="35" t="str">
        <f>IF(A66="","",MOD(L66*gamma^0+M66*gamma^1+N66*gamma^2+O66*gamma^3+P66*gamma^4+Q66*gamma^5+gamma^6,Prime))</f>
        <v/>
      </c>
      <c r="S66" s="38"/>
      <c r="T66" s="36"/>
      <c r="U66" s="36"/>
      <c r="V66" s="36"/>
      <c r="W66" s="7"/>
      <c r="X66" s="23" t="str">
        <f ca="1">IF($A66="","",IF(OR(Y65=Y66,A66="padded"),OFFSET(J$4,Input_Output!$O$21-1,0),Y66))</f>
        <v/>
      </c>
      <c r="Y66" s="23"/>
      <c r="Z66" s="23" t="str" cm="1">
        <f t="array" ref="Z66">IF(A66="","",MOD((alpha-J66)*MOD_INV(MOD(alpha-X66,Prime),Prime)*(Z65+T66),Prime))</f>
        <v/>
      </c>
      <c r="AA66" s="75"/>
      <c r="AB66" s="7"/>
      <c r="AC66" s="43" t="str" cm="1">
        <f t="array" ref="AC66">IF(A66="","",MOD((alpha-J66)*MOD_INV(MOD(alpha-X66,Prime),Prime)*(Z65+T66)-Z66,Prime))</f>
        <v/>
      </c>
      <c r="AD66" s="43" t="str" cm="1">
        <f t="array" ref="AD66">IF(B66="","",MOD((alpha-R66)*MOD_INV(MOD(alpha-Y66,Prime),Prime)*(AA65+T66)-AA66,Prime))</f>
        <v/>
      </c>
      <c r="AE66" s="43" t="str">
        <f t="shared" si="0"/>
        <v/>
      </c>
      <c r="AF66" s="43" t="str">
        <f t="shared" si="1"/>
        <v/>
      </c>
      <c r="AG66" s="43" t="str">
        <f t="shared" si="2"/>
        <v/>
      </c>
      <c r="AH66" s="43" t="str">
        <f>IF(A66="","",MOD(L66*gamma^0+M66*gamma^1+N66*gamma^2+O66*gamma^3+P66*gamma^4+Q66*gamma^5+gamma^6-R66,Prime))</f>
        <v/>
      </c>
      <c r="AI66" s="7"/>
    </row>
    <row r="67" spans="1:35" x14ac:dyDescent="0.25">
      <c r="A67" s="41" t="str">
        <f>IF(C67="","",IF(C67&lt;Input_Output!$O$20,"original","padded"))</f>
        <v/>
      </c>
      <c r="B67" s="36"/>
      <c r="C67" s="41"/>
      <c r="D67" s="36"/>
      <c r="E67" s="36"/>
      <c r="F67" s="36"/>
      <c r="G67" s="36"/>
      <c r="H67" s="36"/>
      <c r="I67" s="36"/>
      <c r="J67" s="34">
        <f>MOD(D67*gamma^0+E67*gamma^1+F67*gamma^2+G67*gamma^3+H67*gamma^4+I67*gamma^5+gamma^6,Prime)</f>
        <v>249</v>
      </c>
      <c r="K67" s="38"/>
      <c r="L67" s="35"/>
      <c r="M67" s="35"/>
      <c r="N67" s="35"/>
      <c r="O67" s="35"/>
      <c r="P67" s="35"/>
      <c r="Q67" s="35"/>
      <c r="R67" s="35" t="str">
        <f>IF(A67="","",MOD(L67*gamma^0+M67*gamma^1+N67*gamma^2+O67*gamma^3+P67*gamma^4+Q67*gamma^5+gamma^6,Prime))</f>
        <v/>
      </c>
      <c r="S67" s="38"/>
      <c r="T67" s="36"/>
      <c r="U67" s="36"/>
      <c r="V67" s="36"/>
      <c r="W67" s="7"/>
      <c r="X67" s="23" t="str">
        <f ca="1">IF($A67="","",IF(OR(Y66=Y67,A67="padded"),OFFSET(J$4,Input_Output!$O$21-1,0),Y67))</f>
        <v/>
      </c>
      <c r="Y67" s="23"/>
      <c r="Z67" s="23" t="str" cm="1">
        <f t="array" ref="Z67">IF(A67="","",MOD((alpha-J67)*MOD_INV(MOD(alpha-X67,Prime),Prime)*(Z66+T67),Prime))</f>
        <v/>
      </c>
      <c r="AA67" s="75"/>
      <c r="AB67" s="7"/>
      <c r="AC67" s="43" t="str" cm="1">
        <f t="array" ref="AC67">IF(A67="","",MOD((alpha-J67)*MOD_INV(MOD(alpha-X67,Prime),Prime)*(Z66+T67)-Z67,Prime))</f>
        <v/>
      </c>
      <c r="AD67" s="43" t="str" cm="1">
        <f t="array" ref="AD67">IF(B67="","",MOD((alpha-R67)*MOD_INV(MOD(alpha-Y67,Prime),Prime)*(AA66+T67)-AA67,Prime))</f>
        <v/>
      </c>
      <c r="AE67" s="43" t="str">
        <f t="shared" si="0"/>
        <v/>
      </c>
      <c r="AF67" s="43" t="str">
        <f t="shared" si="1"/>
        <v/>
      </c>
      <c r="AG67" s="43" t="str">
        <f t="shared" si="2"/>
        <v/>
      </c>
      <c r="AH67" s="43" t="str">
        <f>IF(A67="","",MOD(L67*gamma^0+M67*gamma^1+N67*gamma^2+O67*gamma^3+P67*gamma^4+Q67*gamma^5+gamma^6-R67,Prime))</f>
        <v/>
      </c>
      <c r="AI67" s="7"/>
    </row>
    <row r="68" spans="1:35" x14ac:dyDescent="0.25">
      <c r="A68" s="7"/>
      <c r="B68" s="7"/>
      <c r="C68" s="27"/>
      <c r="D68" s="38"/>
      <c r="E68" s="38"/>
      <c r="F68" s="38"/>
      <c r="G68" s="38"/>
      <c r="H68" s="38"/>
      <c r="I68" s="38"/>
      <c r="J68" s="38"/>
      <c r="K68" s="38"/>
      <c r="L68" s="38"/>
      <c r="M68" s="38"/>
      <c r="N68" s="38"/>
      <c r="O68" s="38"/>
      <c r="P68" s="38"/>
      <c r="Q68" s="38"/>
      <c r="R68" s="38"/>
      <c r="S68" s="38"/>
      <c r="T68" s="38"/>
      <c r="U68" s="38"/>
      <c r="V68" s="38"/>
      <c r="W68" s="7"/>
      <c r="X68" s="38"/>
      <c r="Y68" s="38"/>
      <c r="Z68" s="38"/>
      <c r="AA68" s="38"/>
      <c r="AB68" s="7"/>
      <c r="AC68" s="38"/>
      <c r="AD68" s="38"/>
      <c r="AE68" s="38"/>
      <c r="AF68" s="38"/>
      <c r="AG68" s="38"/>
      <c r="AH68" s="38"/>
      <c r="AI68" s="7"/>
    </row>
    <row r="69" spans="1:35" x14ac:dyDescent="0.25">
      <c r="A69" s="5"/>
      <c r="B69" s="5"/>
      <c r="C69" s="5"/>
    </row>
    <row r="70" spans="1:35" x14ac:dyDescent="0.25">
      <c r="C70" s="28"/>
    </row>
    <row r="71" spans="1:35" x14ac:dyDescent="0.25">
      <c r="C71" s="28"/>
      <c r="T71" s="40"/>
      <c r="U71" s="40"/>
      <c r="V71" s="40"/>
    </row>
    <row r="72" spans="1:35" x14ac:dyDescent="0.25">
      <c r="C72" s="28"/>
      <c r="T72" s="40"/>
      <c r="U72" s="40"/>
      <c r="V72" s="40"/>
    </row>
    <row r="73" spans="1:35" x14ac:dyDescent="0.25">
      <c r="T73" s="40"/>
      <c r="U73" s="40"/>
      <c r="V73" s="40"/>
    </row>
  </sheetData>
  <mergeCells count="19">
    <mergeCell ref="X1:Z1"/>
    <mergeCell ref="Y2:Y3"/>
    <mergeCell ref="X2:X3"/>
    <mergeCell ref="Z2:Z3"/>
    <mergeCell ref="AC1:AH1"/>
    <mergeCell ref="AC2:AC3"/>
    <mergeCell ref="AE2:AE3"/>
    <mergeCell ref="AF2:AF3"/>
    <mergeCell ref="AH2:AH3"/>
    <mergeCell ref="AA2:AA3"/>
    <mergeCell ref="AD2:AD3"/>
    <mergeCell ref="AG2:AG3"/>
    <mergeCell ref="A2:C2"/>
    <mergeCell ref="A1:V1"/>
    <mergeCell ref="J2:J3"/>
    <mergeCell ref="R2:R3"/>
    <mergeCell ref="L2:Q2"/>
    <mergeCell ref="D2:I2"/>
    <mergeCell ref="T2:V2"/>
  </mergeCells>
  <conditionalFormatting sqref="A4:A67 C4:C67">
    <cfRule type="expression" dxfId="6" priority="23">
      <formula>$C4=""</formula>
    </cfRule>
  </conditionalFormatting>
  <conditionalFormatting sqref="B4:B67">
    <cfRule type="expression" dxfId="5" priority="20">
      <formula>$D4=""</formula>
    </cfRule>
  </conditionalFormatting>
  <conditionalFormatting sqref="D4:J67">
    <cfRule type="expression" dxfId="4" priority="34">
      <formula>$D4=""</formula>
    </cfRule>
  </conditionalFormatting>
  <conditionalFormatting sqref="L4:R67">
    <cfRule type="expression" dxfId="3" priority="29">
      <formula>$D4=""</formula>
    </cfRule>
  </conditionalFormatting>
  <conditionalFormatting sqref="T4:V67">
    <cfRule type="expression" dxfId="2" priority="31">
      <formula>$D4=""</formula>
    </cfRule>
  </conditionalFormatting>
  <conditionalFormatting sqref="X4:AA67">
    <cfRule type="expression" dxfId="1" priority="24">
      <formula>$E4=""</formula>
    </cfRule>
  </conditionalFormatting>
  <conditionalFormatting sqref="AC4:AH67">
    <cfRule type="expression" dxfId="0" priority="25">
      <formula>$E4=""</formula>
    </cfRule>
  </conditionalFormatting>
  <pageMargins left="0.7" right="0.7" top="0.75" bottom="0.75" header="0.3" footer="0.3"/>
</worksheet>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4" baseType="variant">
      <vt:variant>
        <vt:lpstr>Worksheets</vt:lpstr>
      </vt:variant>
      <vt:variant>
        <vt:i4>23</vt:i4>
      </vt:variant>
      <vt:variant>
        <vt:lpstr>Named Ranges</vt:lpstr>
      </vt:variant>
      <vt:variant>
        <vt:i4>19</vt:i4>
      </vt:variant>
    </vt:vector>
  </HeadingPairs>
  <TitlesOfParts>
    <vt:vector size="42" baseType="lpstr">
      <vt:lpstr>Inhalt</vt:lpstr>
      <vt:lpstr>Einleitung</vt:lpstr>
      <vt:lpstr>Grundlagen</vt:lpstr>
      <vt:lpstr>Beispiel Einführung</vt:lpstr>
      <vt:lpstr>Introduction Color Coding</vt:lpstr>
      <vt:lpstr>Semantic</vt:lpstr>
      <vt:lpstr>Drehbuch_HideLater</vt:lpstr>
      <vt:lpstr>Input_Output</vt:lpstr>
      <vt:lpstr>Randomness_Challenges</vt:lpstr>
      <vt:lpstr>Compute Trace</vt:lpstr>
      <vt:lpstr>Padded Trace</vt:lpstr>
      <vt:lpstr>Constraint System</vt:lpstr>
      <vt:lpstr>Constrained Trace</vt:lpstr>
      <vt:lpstr>Reed Solomon Extension</vt:lpstr>
      <vt:lpstr>Extended Trace</vt:lpstr>
      <vt:lpstr>Evaluation Trace</vt:lpstr>
      <vt:lpstr>Divide by Zero</vt:lpstr>
      <vt:lpstr>Validity Polinomial</vt:lpstr>
      <vt:lpstr>Low Degree Testing</vt:lpstr>
      <vt:lpstr>FRI Layers</vt:lpstr>
      <vt:lpstr>Verifier</vt:lpstr>
      <vt:lpstr>Permutation Checks</vt:lpstr>
      <vt:lpstr>Memory Bus</vt:lpstr>
      <vt:lpstr>alpha</vt:lpstr>
      <vt:lpstr>beta</vt:lpstr>
      <vt:lpstr>delta</vt:lpstr>
      <vt:lpstr>gamma</vt:lpstr>
      <vt:lpstr>INPUT</vt:lpstr>
      <vt:lpstr>L1_CHALLENGE</vt:lpstr>
      <vt:lpstr>L2_CHALLENGE</vt:lpstr>
      <vt:lpstr>L3_CHALLENGE</vt:lpstr>
      <vt:lpstr>L4_CHALLENGE</vt:lpstr>
      <vt:lpstr>L5_CHALLENGE</vt:lpstr>
      <vt:lpstr>L6_CHALLENGE</vt:lpstr>
      <vt:lpstr>L7_CHALLENGE</vt:lpstr>
      <vt:lpstr>Omega</vt:lpstr>
      <vt:lpstr>OUT</vt:lpstr>
      <vt:lpstr>OUTPUT</vt:lpstr>
      <vt:lpstr>P1_INDEX</vt:lpstr>
      <vt:lpstr>P2_INDEX</vt:lpstr>
      <vt:lpstr>Prime</vt:lpstr>
      <vt:lpstr>zeta</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Markus Knecht</dc:creator>
  <cp:lastModifiedBy>Markus Knecht</cp:lastModifiedBy>
  <dcterms:created xsi:type="dcterms:W3CDTF">2025-01-15T15:43:58Z</dcterms:created>
  <dcterms:modified xsi:type="dcterms:W3CDTF">2025-04-17T08:22:56Z</dcterms:modified>
</cp:coreProperties>
</file>